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monthi\Documents\Literature review\Chapter 6\Analysis\"/>
    </mc:Choice>
  </mc:AlternateContent>
  <bookViews>
    <workbookView xWindow="0" yWindow="0" windowWidth="28800" windowHeight="12300" firstSheet="5" activeTab="14"/>
  </bookViews>
  <sheets>
    <sheet name="Total remittance" sheetId="2" r:id="rId1"/>
    <sheet name="Daily food" sheetId="3" r:id="rId2"/>
    <sheet name="Debt return" sheetId="4" r:id="rId3"/>
    <sheet name="Education" sheetId="5" r:id="rId4"/>
    <sheet name="Health care" sheetId="6" r:id="rId5"/>
    <sheet name="Buy house" sheetId="7" r:id="rId6"/>
    <sheet name="by land" sheetId="8" r:id="rId7"/>
    <sheet name="Buy other household luxury good" sheetId="9" r:id="rId8"/>
    <sheet name="Social" sheetId="10" r:id="rId9"/>
    <sheet name="Saving" sheetId="11" r:id="rId10"/>
    <sheet name="Investment" sheetId="12" r:id="rId11"/>
    <sheet name="ForBoxPlot" sheetId="15" state="hidden" r:id="rId12"/>
    <sheet name="ForBoxPlot2" sheetId="19" state="hidden" r:id="rId13"/>
    <sheet name="ForBoxPlot3" sheetId="23" state="hidden" r:id="rId14"/>
    <sheet name="Sheet1" sheetId="1" r:id="rId15"/>
    <sheet name="Sheet2" sheetId="13" r:id="rId16"/>
  </sheets>
  <definedNames>
    <definedName name="_xlnm._FilterDatabase" localSheetId="14" hidden="1">Sheet1!$AW$1:$AW$186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186" i="1" l="1"/>
  <c r="AP186" i="1"/>
  <c r="AQ186" i="1"/>
  <c r="AR186" i="1"/>
  <c r="AS186" i="1"/>
  <c r="AN186" i="1"/>
  <c r="I163" i="1"/>
  <c r="I164" i="1"/>
  <c r="I165" i="1"/>
  <c r="I166" i="1"/>
  <c r="I169" i="1" l="1"/>
  <c r="I170" i="1" s="1"/>
  <c r="Q56" i="1"/>
  <c r="AB5" i="1"/>
  <c r="AB18" i="1"/>
  <c r="AB22" i="1"/>
  <c r="AB23" i="1"/>
  <c r="AB28" i="1"/>
  <c r="AB30" i="1"/>
  <c r="AB31" i="1"/>
  <c r="AB33" i="1"/>
  <c r="AB36" i="1"/>
  <c r="AB37" i="1"/>
  <c r="AB39" i="1"/>
  <c r="AB40" i="1"/>
  <c r="AB41" i="1"/>
  <c r="AB51" i="1"/>
  <c r="AB54" i="1"/>
  <c r="AB62" i="1"/>
  <c r="AB70" i="1"/>
  <c r="AB74" i="1"/>
  <c r="AB96" i="1"/>
  <c r="AB100" i="1"/>
  <c r="AB104" i="1"/>
  <c r="AB105" i="1"/>
  <c r="AB109" i="1"/>
  <c r="AB112" i="1"/>
  <c r="AB115" i="1"/>
  <c r="AB125" i="1"/>
  <c r="AB140" i="1"/>
  <c r="AB148" i="1"/>
  <c r="AB149" i="1"/>
  <c r="AB151" i="1"/>
  <c r="R4" i="1"/>
  <c r="R3" i="1"/>
  <c r="R2" i="1"/>
  <c r="S3" i="1"/>
  <c r="T3" i="1"/>
  <c r="U3" i="1"/>
  <c r="V3" i="1"/>
  <c r="W3" i="1"/>
  <c r="X3" i="1"/>
  <c r="Y3" i="1"/>
  <c r="Z3" i="1"/>
  <c r="AA3" i="1"/>
  <c r="S4" i="1"/>
  <c r="T4" i="1"/>
  <c r="U4" i="1"/>
  <c r="V4" i="1"/>
  <c r="W4" i="1"/>
  <c r="X4" i="1"/>
  <c r="Y4" i="1"/>
  <c r="Z4" i="1"/>
  <c r="AA4" i="1"/>
  <c r="R6" i="1"/>
  <c r="S6" i="1"/>
  <c r="T6" i="1"/>
  <c r="U6" i="1"/>
  <c r="V6" i="1"/>
  <c r="W6" i="1"/>
  <c r="X6" i="1"/>
  <c r="Y6" i="1"/>
  <c r="Z6" i="1"/>
  <c r="AA6" i="1"/>
  <c r="R7" i="1"/>
  <c r="S7" i="1"/>
  <c r="T7" i="1"/>
  <c r="U7" i="1"/>
  <c r="V7" i="1"/>
  <c r="W7" i="1"/>
  <c r="X7" i="1"/>
  <c r="Y7" i="1"/>
  <c r="Z7" i="1"/>
  <c r="AA7" i="1"/>
  <c r="R8" i="1"/>
  <c r="S8" i="1"/>
  <c r="T8" i="1"/>
  <c r="U8" i="1"/>
  <c r="V8" i="1"/>
  <c r="W8" i="1"/>
  <c r="X8" i="1"/>
  <c r="Y8" i="1"/>
  <c r="Z8" i="1"/>
  <c r="AA8" i="1"/>
  <c r="R9" i="1"/>
  <c r="S9" i="1"/>
  <c r="T9" i="1"/>
  <c r="U9" i="1"/>
  <c r="V9" i="1"/>
  <c r="W9" i="1"/>
  <c r="X9" i="1"/>
  <c r="Y9" i="1"/>
  <c r="Z9" i="1"/>
  <c r="AA9" i="1"/>
  <c r="R10" i="1"/>
  <c r="S10" i="1"/>
  <c r="T10" i="1"/>
  <c r="U10" i="1"/>
  <c r="V10" i="1"/>
  <c r="W10" i="1"/>
  <c r="X10" i="1"/>
  <c r="Y10" i="1"/>
  <c r="Z10" i="1"/>
  <c r="AA10" i="1"/>
  <c r="R11" i="1"/>
  <c r="S11" i="1"/>
  <c r="T11" i="1"/>
  <c r="U11" i="1"/>
  <c r="V11" i="1"/>
  <c r="W11" i="1"/>
  <c r="X11" i="1"/>
  <c r="Y11" i="1"/>
  <c r="Z11" i="1"/>
  <c r="AA11" i="1"/>
  <c r="R12" i="1"/>
  <c r="S12" i="1"/>
  <c r="T12" i="1"/>
  <c r="U12" i="1"/>
  <c r="V12" i="1"/>
  <c r="W12" i="1"/>
  <c r="X12" i="1"/>
  <c r="Y12" i="1"/>
  <c r="Z12" i="1"/>
  <c r="AA12" i="1"/>
  <c r="R13" i="1"/>
  <c r="S13" i="1"/>
  <c r="T13" i="1"/>
  <c r="U13" i="1"/>
  <c r="V13" i="1"/>
  <c r="W13" i="1"/>
  <c r="X13" i="1"/>
  <c r="Y13" i="1"/>
  <c r="Z13" i="1"/>
  <c r="AA13" i="1"/>
  <c r="R14" i="1"/>
  <c r="S14" i="1"/>
  <c r="T14" i="1"/>
  <c r="U14" i="1"/>
  <c r="V14" i="1"/>
  <c r="W14" i="1"/>
  <c r="X14" i="1"/>
  <c r="Y14" i="1"/>
  <c r="Z14" i="1"/>
  <c r="AA14" i="1"/>
  <c r="R15" i="1"/>
  <c r="S15" i="1"/>
  <c r="T15" i="1"/>
  <c r="U15" i="1"/>
  <c r="V15" i="1"/>
  <c r="W15" i="1"/>
  <c r="X15" i="1"/>
  <c r="Y15" i="1"/>
  <c r="Z15" i="1"/>
  <c r="AA15" i="1"/>
  <c r="R16" i="1"/>
  <c r="S16" i="1"/>
  <c r="T16" i="1"/>
  <c r="U16" i="1"/>
  <c r="V16" i="1"/>
  <c r="W16" i="1"/>
  <c r="X16" i="1"/>
  <c r="Y16" i="1"/>
  <c r="Z16" i="1"/>
  <c r="AA16" i="1"/>
  <c r="R17" i="1"/>
  <c r="S17" i="1"/>
  <c r="T17" i="1"/>
  <c r="U17" i="1"/>
  <c r="V17" i="1"/>
  <c r="W17" i="1"/>
  <c r="X17" i="1"/>
  <c r="Y17" i="1"/>
  <c r="Z17" i="1"/>
  <c r="AA17" i="1"/>
  <c r="R19" i="1"/>
  <c r="S19" i="1"/>
  <c r="T19" i="1"/>
  <c r="U19" i="1"/>
  <c r="V19" i="1"/>
  <c r="W19" i="1"/>
  <c r="X19" i="1"/>
  <c r="Y19" i="1"/>
  <c r="Z19" i="1"/>
  <c r="AA19" i="1"/>
  <c r="R20" i="1"/>
  <c r="S20" i="1"/>
  <c r="T20" i="1"/>
  <c r="U20" i="1"/>
  <c r="V20" i="1"/>
  <c r="W20" i="1"/>
  <c r="X20" i="1"/>
  <c r="Y20" i="1"/>
  <c r="Z20" i="1"/>
  <c r="AA20" i="1"/>
  <c r="R21" i="1"/>
  <c r="S21" i="1"/>
  <c r="T21" i="1"/>
  <c r="U21" i="1"/>
  <c r="V21" i="1"/>
  <c r="W21" i="1"/>
  <c r="X21" i="1"/>
  <c r="Y21" i="1"/>
  <c r="Z21" i="1"/>
  <c r="AA21" i="1"/>
  <c r="R24" i="1"/>
  <c r="S24" i="1"/>
  <c r="T24" i="1"/>
  <c r="U24" i="1"/>
  <c r="V24" i="1"/>
  <c r="W24" i="1"/>
  <c r="X24" i="1"/>
  <c r="Y24" i="1"/>
  <c r="Z24" i="1"/>
  <c r="AA24" i="1"/>
  <c r="R25" i="1"/>
  <c r="S25" i="1"/>
  <c r="T25" i="1"/>
  <c r="U25" i="1"/>
  <c r="V25" i="1"/>
  <c r="W25" i="1"/>
  <c r="X25" i="1"/>
  <c r="Y25" i="1"/>
  <c r="Z25" i="1"/>
  <c r="AA25" i="1"/>
  <c r="R26" i="1"/>
  <c r="S26" i="1"/>
  <c r="T26" i="1"/>
  <c r="U26" i="1"/>
  <c r="V26" i="1"/>
  <c r="W26" i="1"/>
  <c r="X26" i="1"/>
  <c r="Y26" i="1"/>
  <c r="Z26" i="1"/>
  <c r="AA26" i="1"/>
  <c r="R27" i="1"/>
  <c r="S27" i="1"/>
  <c r="T27" i="1"/>
  <c r="U27" i="1"/>
  <c r="V27" i="1"/>
  <c r="W27" i="1"/>
  <c r="X27" i="1"/>
  <c r="Y27" i="1"/>
  <c r="Z27" i="1"/>
  <c r="AA27" i="1"/>
  <c r="R29" i="1"/>
  <c r="S29" i="1"/>
  <c r="T29" i="1"/>
  <c r="U29" i="1"/>
  <c r="V29" i="1"/>
  <c r="W29" i="1"/>
  <c r="X29" i="1"/>
  <c r="Y29" i="1"/>
  <c r="Z29" i="1"/>
  <c r="AA29" i="1"/>
  <c r="R32" i="1"/>
  <c r="S32" i="1"/>
  <c r="T32" i="1"/>
  <c r="U32" i="1"/>
  <c r="V32" i="1"/>
  <c r="W32" i="1"/>
  <c r="X32" i="1"/>
  <c r="Y32" i="1"/>
  <c r="Z32" i="1"/>
  <c r="AA32" i="1"/>
  <c r="R34" i="1"/>
  <c r="S34" i="1"/>
  <c r="T34" i="1"/>
  <c r="U34" i="1"/>
  <c r="V34" i="1"/>
  <c r="W34" i="1"/>
  <c r="X34" i="1"/>
  <c r="Y34" i="1"/>
  <c r="Z34" i="1"/>
  <c r="AA34" i="1"/>
  <c r="R35" i="1"/>
  <c r="S35" i="1"/>
  <c r="T35" i="1"/>
  <c r="U35" i="1"/>
  <c r="V35" i="1"/>
  <c r="W35" i="1"/>
  <c r="X35" i="1"/>
  <c r="Y35" i="1"/>
  <c r="Z35" i="1"/>
  <c r="AA35" i="1"/>
  <c r="R38" i="1"/>
  <c r="S38" i="1"/>
  <c r="T38" i="1"/>
  <c r="U38" i="1"/>
  <c r="V38" i="1"/>
  <c r="W38" i="1"/>
  <c r="X38" i="1"/>
  <c r="Y38" i="1"/>
  <c r="Z38" i="1"/>
  <c r="AA38" i="1"/>
  <c r="R42" i="1"/>
  <c r="S42" i="1"/>
  <c r="T42" i="1"/>
  <c r="U42" i="1"/>
  <c r="V42" i="1"/>
  <c r="W42" i="1"/>
  <c r="X42" i="1"/>
  <c r="Y42" i="1"/>
  <c r="Z42" i="1"/>
  <c r="AA42" i="1"/>
  <c r="R43" i="1"/>
  <c r="S43" i="1"/>
  <c r="T43" i="1"/>
  <c r="U43" i="1"/>
  <c r="V43" i="1"/>
  <c r="W43" i="1"/>
  <c r="X43" i="1"/>
  <c r="Y43" i="1"/>
  <c r="Z43" i="1"/>
  <c r="AA43" i="1"/>
  <c r="R44" i="1"/>
  <c r="S44" i="1"/>
  <c r="T44" i="1"/>
  <c r="U44" i="1"/>
  <c r="V44" i="1"/>
  <c r="W44" i="1"/>
  <c r="X44" i="1"/>
  <c r="Y44" i="1"/>
  <c r="Z44" i="1"/>
  <c r="AA44" i="1"/>
  <c r="R45" i="1"/>
  <c r="S45" i="1"/>
  <c r="T45" i="1"/>
  <c r="U45" i="1"/>
  <c r="V45" i="1"/>
  <c r="W45" i="1"/>
  <c r="X45" i="1"/>
  <c r="Y45" i="1"/>
  <c r="Z45" i="1"/>
  <c r="AA45" i="1"/>
  <c r="R46" i="1"/>
  <c r="S46" i="1"/>
  <c r="T46" i="1"/>
  <c r="U46" i="1"/>
  <c r="V46" i="1"/>
  <c r="W46" i="1"/>
  <c r="X46" i="1"/>
  <c r="Y46" i="1"/>
  <c r="Z46" i="1"/>
  <c r="AA46" i="1"/>
  <c r="R47" i="1"/>
  <c r="S47" i="1"/>
  <c r="T47" i="1"/>
  <c r="U47" i="1"/>
  <c r="V47" i="1"/>
  <c r="W47" i="1"/>
  <c r="X47" i="1"/>
  <c r="Y47" i="1"/>
  <c r="Z47" i="1"/>
  <c r="AA47" i="1"/>
  <c r="R48" i="1"/>
  <c r="S48" i="1"/>
  <c r="T48" i="1"/>
  <c r="U48" i="1"/>
  <c r="V48" i="1"/>
  <c r="W48" i="1"/>
  <c r="X48" i="1"/>
  <c r="Y48" i="1"/>
  <c r="Z48" i="1"/>
  <c r="AA48" i="1"/>
  <c r="R49" i="1"/>
  <c r="S49" i="1"/>
  <c r="T49" i="1"/>
  <c r="U49" i="1"/>
  <c r="V49" i="1"/>
  <c r="W49" i="1"/>
  <c r="X49" i="1"/>
  <c r="Y49" i="1"/>
  <c r="Z49" i="1"/>
  <c r="AA49" i="1"/>
  <c r="R50" i="1"/>
  <c r="S50" i="1"/>
  <c r="T50" i="1"/>
  <c r="U50" i="1"/>
  <c r="V50" i="1"/>
  <c r="W50" i="1"/>
  <c r="X50" i="1"/>
  <c r="Y50" i="1"/>
  <c r="Z50" i="1"/>
  <c r="AA50" i="1"/>
  <c r="R52" i="1"/>
  <c r="S52" i="1"/>
  <c r="T52" i="1"/>
  <c r="U52" i="1"/>
  <c r="V52" i="1"/>
  <c r="W52" i="1"/>
  <c r="X52" i="1"/>
  <c r="Y52" i="1"/>
  <c r="Z52" i="1"/>
  <c r="AA52" i="1"/>
  <c r="R53" i="1"/>
  <c r="S53" i="1"/>
  <c r="T53" i="1"/>
  <c r="U53" i="1"/>
  <c r="V53" i="1"/>
  <c r="W53" i="1"/>
  <c r="X53" i="1"/>
  <c r="Y53" i="1"/>
  <c r="Z53" i="1"/>
  <c r="AA53" i="1"/>
  <c r="R55" i="1"/>
  <c r="S55" i="1"/>
  <c r="T55" i="1"/>
  <c r="U55" i="1"/>
  <c r="V55" i="1"/>
  <c r="W55" i="1"/>
  <c r="X55" i="1"/>
  <c r="Y55" i="1"/>
  <c r="Z55" i="1"/>
  <c r="AA55" i="1"/>
  <c r="R56" i="1"/>
  <c r="S56" i="1"/>
  <c r="T56" i="1"/>
  <c r="U56" i="1"/>
  <c r="V56" i="1"/>
  <c r="W56" i="1"/>
  <c r="X56" i="1"/>
  <c r="Y56" i="1"/>
  <c r="Z56" i="1"/>
  <c r="AA56" i="1"/>
  <c r="R57" i="1"/>
  <c r="S57" i="1"/>
  <c r="T57" i="1"/>
  <c r="U57" i="1"/>
  <c r="V57" i="1"/>
  <c r="W57" i="1"/>
  <c r="X57" i="1"/>
  <c r="Y57" i="1"/>
  <c r="Z57" i="1"/>
  <c r="AA57" i="1"/>
  <c r="R58" i="1"/>
  <c r="S58" i="1"/>
  <c r="T58" i="1"/>
  <c r="U58" i="1"/>
  <c r="V58" i="1"/>
  <c r="W58" i="1"/>
  <c r="X58" i="1"/>
  <c r="Y58" i="1"/>
  <c r="Z58" i="1"/>
  <c r="AA58" i="1"/>
  <c r="R59" i="1"/>
  <c r="S59" i="1"/>
  <c r="T59" i="1"/>
  <c r="U59" i="1"/>
  <c r="V59" i="1"/>
  <c r="W59" i="1"/>
  <c r="X59" i="1"/>
  <c r="Y59" i="1"/>
  <c r="Z59" i="1"/>
  <c r="AA59" i="1"/>
  <c r="R60" i="1"/>
  <c r="S60" i="1"/>
  <c r="T60" i="1"/>
  <c r="U60" i="1"/>
  <c r="V60" i="1"/>
  <c r="W60" i="1"/>
  <c r="X60" i="1"/>
  <c r="Y60" i="1"/>
  <c r="Z60" i="1"/>
  <c r="AA60" i="1"/>
  <c r="R61" i="1"/>
  <c r="S61" i="1"/>
  <c r="T61" i="1"/>
  <c r="U61" i="1"/>
  <c r="V61" i="1"/>
  <c r="W61" i="1"/>
  <c r="X61" i="1"/>
  <c r="Y61" i="1"/>
  <c r="Z61" i="1"/>
  <c r="AA61" i="1"/>
  <c r="R63" i="1"/>
  <c r="S63" i="1"/>
  <c r="T63" i="1"/>
  <c r="U63" i="1"/>
  <c r="V63" i="1"/>
  <c r="W63" i="1"/>
  <c r="X63" i="1"/>
  <c r="Y63" i="1"/>
  <c r="Z63" i="1"/>
  <c r="AA63" i="1"/>
  <c r="R64" i="1"/>
  <c r="S64" i="1"/>
  <c r="T64" i="1"/>
  <c r="U64" i="1"/>
  <c r="V64" i="1"/>
  <c r="W64" i="1"/>
  <c r="X64" i="1"/>
  <c r="Y64" i="1"/>
  <c r="Z64" i="1"/>
  <c r="AA64" i="1"/>
  <c r="R65" i="1"/>
  <c r="S65" i="1"/>
  <c r="T65" i="1"/>
  <c r="U65" i="1"/>
  <c r="V65" i="1"/>
  <c r="W65" i="1"/>
  <c r="X65" i="1"/>
  <c r="Y65" i="1"/>
  <c r="Z65" i="1"/>
  <c r="AA65" i="1"/>
  <c r="R66" i="1"/>
  <c r="S66" i="1"/>
  <c r="T66" i="1"/>
  <c r="U66" i="1"/>
  <c r="V66" i="1"/>
  <c r="W66" i="1"/>
  <c r="X66" i="1"/>
  <c r="Y66" i="1"/>
  <c r="Z66" i="1"/>
  <c r="AA66" i="1"/>
  <c r="R67" i="1"/>
  <c r="S67" i="1"/>
  <c r="T67" i="1"/>
  <c r="U67" i="1"/>
  <c r="V67" i="1"/>
  <c r="W67" i="1"/>
  <c r="X67" i="1"/>
  <c r="Y67" i="1"/>
  <c r="Z67" i="1"/>
  <c r="AA67" i="1"/>
  <c r="R68" i="1"/>
  <c r="S68" i="1"/>
  <c r="T68" i="1"/>
  <c r="U68" i="1"/>
  <c r="V68" i="1"/>
  <c r="W68" i="1"/>
  <c r="X68" i="1"/>
  <c r="Y68" i="1"/>
  <c r="Z68" i="1"/>
  <c r="AA68" i="1"/>
  <c r="R69" i="1"/>
  <c r="S69" i="1"/>
  <c r="T69" i="1"/>
  <c r="U69" i="1"/>
  <c r="V69" i="1"/>
  <c r="W69" i="1"/>
  <c r="X69" i="1"/>
  <c r="Y69" i="1"/>
  <c r="Z69" i="1"/>
  <c r="AA69" i="1"/>
  <c r="R71" i="1"/>
  <c r="S71" i="1"/>
  <c r="T71" i="1"/>
  <c r="U71" i="1"/>
  <c r="V71" i="1"/>
  <c r="W71" i="1"/>
  <c r="X71" i="1"/>
  <c r="Y71" i="1"/>
  <c r="Z71" i="1"/>
  <c r="AA71" i="1"/>
  <c r="R72" i="1"/>
  <c r="S72" i="1"/>
  <c r="T72" i="1"/>
  <c r="U72" i="1"/>
  <c r="V72" i="1"/>
  <c r="W72" i="1"/>
  <c r="X72" i="1"/>
  <c r="Y72" i="1"/>
  <c r="Z72" i="1"/>
  <c r="AA72" i="1"/>
  <c r="R73" i="1"/>
  <c r="S73" i="1"/>
  <c r="T73" i="1"/>
  <c r="U73" i="1"/>
  <c r="V73" i="1"/>
  <c r="W73" i="1"/>
  <c r="X73" i="1"/>
  <c r="Y73" i="1"/>
  <c r="Z73" i="1"/>
  <c r="AA73" i="1"/>
  <c r="R75" i="1"/>
  <c r="S75" i="1"/>
  <c r="T75" i="1"/>
  <c r="U75" i="1"/>
  <c r="V75" i="1"/>
  <c r="W75" i="1"/>
  <c r="X75" i="1"/>
  <c r="Y75" i="1"/>
  <c r="Z75" i="1"/>
  <c r="AA75" i="1"/>
  <c r="R76" i="1"/>
  <c r="S76" i="1"/>
  <c r="T76" i="1"/>
  <c r="U76" i="1"/>
  <c r="V76" i="1"/>
  <c r="W76" i="1"/>
  <c r="X76" i="1"/>
  <c r="Y76" i="1"/>
  <c r="Z76" i="1"/>
  <c r="AA76" i="1"/>
  <c r="R77" i="1"/>
  <c r="S77" i="1"/>
  <c r="T77" i="1"/>
  <c r="U77" i="1"/>
  <c r="V77" i="1"/>
  <c r="W77" i="1"/>
  <c r="X77" i="1"/>
  <c r="Y77" i="1"/>
  <c r="Z77" i="1"/>
  <c r="AA77" i="1"/>
  <c r="R78" i="1"/>
  <c r="S78" i="1"/>
  <c r="T78" i="1"/>
  <c r="U78" i="1"/>
  <c r="V78" i="1"/>
  <c r="W78" i="1"/>
  <c r="X78" i="1"/>
  <c r="Y78" i="1"/>
  <c r="Z78" i="1"/>
  <c r="AA78" i="1"/>
  <c r="R79" i="1"/>
  <c r="S79" i="1"/>
  <c r="T79" i="1"/>
  <c r="U79" i="1"/>
  <c r="V79" i="1"/>
  <c r="W79" i="1"/>
  <c r="X79" i="1"/>
  <c r="Y79" i="1"/>
  <c r="Z79" i="1"/>
  <c r="AA79" i="1"/>
  <c r="R80" i="1"/>
  <c r="S80" i="1"/>
  <c r="T80" i="1"/>
  <c r="U80" i="1"/>
  <c r="V80" i="1"/>
  <c r="W80" i="1"/>
  <c r="X80" i="1"/>
  <c r="Y80" i="1"/>
  <c r="Z80" i="1"/>
  <c r="AA80" i="1"/>
  <c r="R81" i="1"/>
  <c r="S81" i="1"/>
  <c r="T81" i="1"/>
  <c r="U81" i="1"/>
  <c r="V81" i="1"/>
  <c r="W81" i="1"/>
  <c r="X81" i="1"/>
  <c r="Y81" i="1"/>
  <c r="Z81" i="1"/>
  <c r="AA81" i="1"/>
  <c r="R82" i="1"/>
  <c r="S82" i="1"/>
  <c r="T82" i="1"/>
  <c r="U82" i="1"/>
  <c r="V82" i="1"/>
  <c r="W82" i="1"/>
  <c r="X82" i="1"/>
  <c r="Y82" i="1"/>
  <c r="Z82" i="1"/>
  <c r="AA82" i="1"/>
  <c r="R83" i="1"/>
  <c r="S83" i="1"/>
  <c r="T83" i="1"/>
  <c r="U83" i="1"/>
  <c r="V83" i="1"/>
  <c r="W83" i="1"/>
  <c r="X83" i="1"/>
  <c r="Y83" i="1"/>
  <c r="Z83" i="1"/>
  <c r="AA83" i="1"/>
  <c r="R84" i="1"/>
  <c r="S84" i="1"/>
  <c r="T84" i="1"/>
  <c r="U84" i="1"/>
  <c r="V84" i="1"/>
  <c r="W84" i="1"/>
  <c r="X84" i="1"/>
  <c r="Y84" i="1"/>
  <c r="Z84" i="1"/>
  <c r="AA84" i="1"/>
  <c r="R85" i="1"/>
  <c r="S85" i="1"/>
  <c r="T85" i="1"/>
  <c r="U85" i="1"/>
  <c r="V85" i="1"/>
  <c r="W85" i="1"/>
  <c r="X85" i="1"/>
  <c r="Y85" i="1"/>
  <c r="Z85" i="1"/>
  <c r="AA85" i="1"/>
  <c r="R86" i="1"/>
  <c r="S86" i="1"/>
  <c r="T86" i="1"/>
  <c r="U86" i="1"/>
  <c r="V86" i="1"/>
  <c r="W86" i="1"/>
  <c r="X86" i="1"/>
  <c r="Y86" i="1"/>
  <c r="Z86" i="1"/>
  <c r="AA86" i="1"/>
  <c r="R87" i="1"/>
  <c r="S87" i="1"/>
  <c r="T87" i="1"/>
  <c r="U87" i="1"/>
  <c r="V87" i="1"/>
  <c r="W87" i="1"/>
  <c r="X87" i="1"/>
  <c r="Y87" i="1"/>
  <c r="Z87" i="1"/>
  <c r="AA87" i="1"/>
  <c r="R88" i="1"/>
  <c r="S88" i="1"/>
  <c r="T88" i="1"/>
  <c r="U88" i="1"/>
  <c r="V88" i="1"/>
  <c r="W88" i="1"/>
  <c r="X88" i="1"/>
  <c r="Y88" i="1"/>
  <c r="Z88" i="1"/>
  <c r="AA88" i="1"/>
  <c r="R89" i="1"/>
  <c r="S89" i="1"/>
  <c r="T89" i="1"/>
  <c r="U89" i="1"/>
  <c r="V89" i="1"/>
  <c r="W89" i="1"/>
  <c r="X89" i="1"/>
  <c r="Y89" i="1"/>
  <c r="Z89" i="1"/>
  <c r="AA89" i="1"/>
  <c r="R90" i="1"/>
  <c r="S90" i="1"/>
  <c r="T90" i="1"/>
  <c r="U90" i="1"/>
  <c r="V90" i="1"/>
  <c r="W90" i="1"/>
  <c r="X90" i="1"/>
  <c r="Y90" i="1"/>
  <c r="Z90" i="1"/>
  <c r="AA90" i="1"/>
  <c r="R91" i="1"/>
  <c r="S91" i="1"/>
  <c r="T91" i="1"/>
  <c r="U91" i="1"/>
  <c r="V91" i="1"/>
  <c r="W91" i="1"/>
  <c r="X91" i="1"/>
  <c r="Y91" i="1"/>
  <c r="Z91" i="1"/>
  <c r="AA91" i="1"/>
  <c r="R92" i="1"/>
  <c r="S92" i="1"/>
  <c r="T92" i="1"/>
  <c r="U92" i="1"/>
  <c r="V92" i="1"/>
  <c r="W92" i="1"/>
  <c r="X92" i="1"/>
  <c r="Y92" i="1"/>
  <c r="Z92" i="1"/>
  <c r="AA92" i="1"/>
  <c r="R93" i="1"/>
  <c r="S93" i="1"/>
  <c r="T93" i="1"/>
  <c r="U93" i="1"/>
  <c r="V93" i="1"/>
  <c r="W93" i="1"/>
  <c r="X93" i="1"/>
  <c r="Y93" i="1"/>
  <c r="Z93" i="1"/>
  <c r="AA93" i="1"/>
  <c r="R94" i="1"/>
  <c r="S94" i="1"/>
  <c r="T94" i="1"/>
  <c r="U94" i="1"/>
  <c r="V94" i="1"/>
  <c r="W94" i="1"/>
  <c r="X94" i="1"/>
  <c r="Y94" i="1"/>
  <c r="Z94" i="1"/>
  <c r="AA94" i="1"/>
  <c r="R95" i="1"/>
  <c r="S95" i="1"/>
  <c r="T95" i="1"/>
  <c r="U95" i="1"/>
  <c r="V95" i="1"/>
  <c r="W95" i="1"/>
  <c r="X95" i="1"/>
  <c r="Y95" i="1"/>
  <c r="Z95" i="1"/>
  <c r="AA95" i="1"/>
  <c r="R97" i="1"/>
  <c r="S97" i="1"/>
  <c r="T97" i="1"/>
  <c r="U97" i="1"/>
  <c r="V97" i="1"/>
  <c r="W97" i="1"/>
  <c r="X97" i="1"/>
  <c r="Y97" i="1"/>
  <c r="Z97" i="1"/>
  <c r="AA97" i="1"/>
  <c r="R98" i="1"/>
  <c r="S98" i="1"/>
  <c r="T98" i="1"/>
  <c r="U98" i="1"/>
  <c r="V98" i="1"/>
  <c r="W98" i="1"/>
  <c r="X98" i="1"/>
  <c r="Y98" i="1"/>
  <c r="Z98" i="1"/>
  <c r="AA98" i="1"/>
  <c r="R99" i="1"/>
  <c r="S99" i="1"/>
  <c r="T99" i="1"/>
  <c r="U99" i="1"/>
  <c r="V99" i="1"/>
  <c r="W99" i="1"/>
  <c r="X99" i="1"/>
  <c r="Y99" i="1"/>
  <c r="Z99" i="1"/>
  <c r="AA99" i="1"/>
  <c r="R101" i="1"/>
  <c r="S101" i="1"/>
  <c r="T101" i="1"/>
  <c r="U101" i="1"/>
  <c r="V101" i="1"/>
  <c r="W101" i="1"/>
  <c r="X101" i="1"/>
  <c r="Y101" i="1"/>
  <c r="Z101" i="1"/>
  <c r="AA101" i="1"/>
  <c r="R102" i="1"/>
  <c r="S102" i="1"/>
  <c r="T102" i="1"/>
  <c r="U102" i="1"/>
  <c r="V102" i="1"/>
  <c r="W102" i="1"/>
  <c r="X102" i="1"/>
  <c r="Y102" i="1"/>
  <c r="Z102" i="1"/>
  <c r="AA102" i="1"/>
  <c r="R103" i="1"/>
  <c r="S103" i="1"/>
  <c r="T103" i="1"/>
  <c r="U103" i="1"/>
  <c r="V103" i="1"/>
  <c r="W103" i="1"/>
  <c r="X103" i="1"/>
  <c r="Y103" i="1"/>
  <c r="Z103" i="1"/>
  <c r="AA103" i="1"/>
  <c r="R106" i="1"/>
  <c r="S106" i="1"/>
  <c r="T106" i="1"/>
  <c r="U106" i="1"/>
  <c r="V106" i="1"/>
  <c r="W106" i="1"/>
  <c r="X106" i="1"/>
  <c r="Y106" i="1"/>
  <c r="Z106" i="1"/>
  <c r="AA106" i="1"/>
  <c r="R107" i="1"/>
  <c r="S107" i="1"/>
  <c r="T107" i="1"/>
  <c r="U107" i="1"/>
  <c r="V107" i="1"/>
  <c r="W107" i="1"/>
  <c r="X107" i="1"/>
  <c r="Y107" i="1"/>
  <c r="Z107" i="1"/>
  <c r="AA107" i="1"/>
  <c r="R108" i="1"/>
  <c r="S108" i="1"/>
  <c r="T108" i="1"/>
  <c r="U108" i="1"/>
  <c r="V108" i="1"/>
  <c r="W108" i="1"/>
  <c r="X108" i="1"/>
  <c r="Y108" i="1"/>
  <c r="Z108" i="1"/>
  <c r="AA108" i="1"/>
  <c r="R110" i="1"/>
  <c r="S110" i="1"/>
  <c r="T110" i="1"/>
  <c r="U110" i="1"/>
  <c r="V110" i="1"/>
  <c r="W110" i="1"/>
  <c r="X110" i="1"/>
  <c r="Y110" i="1"/>
  <c r="Z110" i="1"/>
  <c r="AA110" i="1"/>
  <c r="R111" i="1"/>
  <c r="S111" i="1"/>
  <c r="T111" i="1"/>
  <c r="U111" i="1"/>
  <c r="V111" i="1"/>
  <c r="W111" i="1"/>
  <c r="X111" i="1"/>
  <c r="Y111" i="1"/>
  <c r="Z111" i="1"/>
  <c r="AA111" i="1"/>
  <c r="R113" i="1"/>
  <c r="S113" i="1"/>
  <c r="T113" i="1"/>
  <c r="U113" i="1"/>
  <c r="V113" i="1"/>
  <c r="W113" i="1"/>
  <c r="X113" i="1"/>
  <c r="Y113" i="1"/>
  <c r="Z113" i="1"/>
  <c r="AA113" i="1"/>
  <c r="R114" i="1"/>
  <c r="S114" i="1"/>
  <c r="T114" i="1"/>
  <c r="U114" i="1"/>
  <c r="V114" i="1"/>
  <c r="W114" i="1"/>
  <c r="X114" i="1"/>
  <c r="Y114" i="1"/>
  <c r="Z114" i="1"/>
  <c r="AA114" i="1"/>
  <c r="R116" i="1"/>
  <c r="S116" i="1"/>
  <c r="T116" i="1"/>
  <c r="U116" i="1"/>
  <c r="V116" i="1"/>
  <c r="W116" i="1"/>
  <c r="X116" i="1"/>
  <c r="Y116" i="1"/>
  <c r="Z116" i="1"/>
  <c r="AA116" i="1"/>
  <c r="R117" i="1"/>
  <c r="S117" i="1"/>
  <c r="T117" i="1"/>
  <c r="U117" i="1"/>
  <c r="V117" i="1"/>
  <c r="W117" i="1"/>
  <c r="X117" i="1"/>
  <c r="Y117" i="1"/>
  <c r="Z117" i="1"/>
  <c r="AA117" i="1"/>
  <c r="R118" i="1"/>
  <c r="S118" i="1"/>
  <c r="T118" i="1"/>
  <c r="U118" i="1"/>
  <c r="V118" i="1"/>
  <c r="W118" i="1"/>
  <c r="X118" i="1"/>
  <c r="Y118" i="1"/>
  <c r="Z118" i="1"/>
  <c r="AA118" i="1"/>
  <c r="R119" i="1"/>
  <c r="S119" i="1"/>
  <c r="T119" i="1"/>
  <c r="U119" i="1"/>
  <c r="V119" i="1"/>
  <c r="W119" i="1"/>
  <c r="X119" i="1"/>
  <c r="Y119" i="1"/>
  <c r="Z119" i="1"/>
  <c r="AA119" i="1"/>
  <c r="R120" i="1"/>
  <c r="S120" i="1"/>
  <c r="T120" i="1"/>
  <c r="U120" i="1"/>
  <c r="V120" i="1"/>
  <c r="W120" i="1"/>
  <c r="X120" i="1"/>
  <c r="Y120" i="1"/>
  <c r="Z120" i="1"/>
  <c r="AA120" i="1"/>
  <c r="R121" i="1"/>
  <c r="S121" i="1"/>
  <c r="T121" i="1"/>
  <c r="U121" i="1"/>
  <c r="V121" i="1"/>
  <c r="W121" i="1"/>
  <c r="X121" i="1"/>
  <c r="Y121" i="1"/>
  <c r="Z121" i="1"/>
  <c r="AA121" i="1"/>
  <c r="R122" i="1"/>
  <c r="S122" i="1"/>
  <c r="T122" i="1"/>
  <c r="U122" i="1"/>
  <c r="V122" i="1"/>
  <c r="W122" i="1"/>
  <c r="X122" i="1"/>
  <c r="Y122" i="1"/>
  <c r="Z122" i="1"/>
  <c r="AA122" i="1"/>
  <c r="R123" i="1"/>
  <c r="S123" i="1"/>
  <c r="T123" i="1"/>
  <c r="U123" i="1"/>
  <c r="V123" i="1"/>
  <c r="W123" i="1"/>
  <c r="X123" i="1"/>
  <c r="Y123" i="1"/>
  <c r="Z123" i="1"/>
  <c r="AA123" i="1"/>
  <c r="R124" i="1"/>
  <c r="S124" i="1"/>
  <c r="T124" i="1"/>
  <c r="U124" i="1"/>
  <c r="V124" i="1"/>
  <c r="W124" i="1"/>
  <c r="X124" i="1"/>
  <c r="Y124" i="1"/>
  <c r="Z124" i="1"/>
  <c r="AA124" i="1"/>
  <c r="R126" i="1"/>
  <c r="S126" i="1"/>
  <c r="T126" i="1"/>
  <c r="U126" i="1"/>
  <c r="V126" i="1"/>
  <c r="W126" i="1"/>
  <c r="X126" i="1"/>
  <c r="Y126" i="1"/>
  <c r="Z126" i="1"/>
  <c r="AA126" i="1"/>
  <c r="R127" i="1"/>
  <c r="S127" i="1"/>
  <c r="T127" i="1"/>
  <c r="U127" i="1"/>
  <c r="V127" i="1"/>
  <c r="W127" i="1"/>
  <c r="X127" i="1"/>
  <c r="Y127" i="1"/>
  <c r="Z127" i="1"/>
  <c r="AA127" i="1"/>
  <c r="R128" i="1"/>
  <c r="S128" i="1"/>
  <c r="T128" i="1"/>
  <c r="U128" i="1"/>
  <c r="V128" i="1"/>
  <c r="W128" i="1"/>
  <c r="X128" i="1"/>
  <c r="Y128" i="1"/>
  <c r="Z128" i="1"/>
  <c r="AA128" i="1"/>
  <c r="R129" i="1"/>
  <c r="S129" i="1"/>
  <c r="T129" i="1"/>
  <c r="U129" i="1"/>
  <c r="V129" i="1"/>
  <c r="W129" i="1"/>
  <c r="X129" i="1"/>
  <c r="Y129" i="1"/>
  <c r="Z129" i="1"/>
  <c r="AA129" i="1"/>
  <c r="R130" i="1"/>
  <c r="S130" i="1"/>
  <c r="T130" i="1"/>
  <c r="U130" i="1"/>
  <c r="V130" i="1"/>
  <c r="W130" i="1"/>
  <c r="X130" i="1"/>
  <c r="Y130" i="1"/>
  <c r="Z130" i="1"/>
  <c r="AA130" i="1"/>
  <c r="R131" i="1"/>
  <c r="S131" i="1"/>
  <c r="T131" i="1"/>
  <c r="U131" i="1"/>
  <c r="V131" i="1"/>
  <c r="W131" i="1"/>
  <c r="X131" i="1"/>
  <c r="Y131" i="1"/>
  <c r="Z131" i="1"/>
  <c r="AA131" i="1"/>
  <c r="R132" i="1"/>
  <c r="S132" i="1"/>
  <c r="T132" i="1"/>
  <c r="U132" i="1"/>
  <c r="V132" i="1"/>
  <c r="W132" i="1"/>
  <c r="X132" i="1"/>
  <c r="Y132" i="1"/>
  <c r="Z132" i="1"/>
  <c r="AA132" i="1"/>
  <c r="R133" i="1"/>
  <c r="S133" i="1"/>
  <c r="T133" i="1"/>
  <c r="U133" i="1"/>
  <c r="V133" i="1"/>
  <c r="W133" i="1"/>
  <c r="X133" i="1"/>
  <c r="Y133" i="1"/>
  <c r="Z133" i="1"/>
  <c r="AA133" i="1"/>
  <c r="R134" i="1"/>
  <c r="S134" i="1"/>
  <c r="T134" i="1"/>
  <c r="U134" i="1"/>
  <c r="V134" i="1"/>
  <c r="W134" i="1"/>
  <c r="X134" i="1"/>
  <c r="Y134" i="1"/>
  <c r="Z134" i="1"/>
  <c r="AA134" i="1"/>
  <c r="R135" i="1"/>
  <c r="S135" i="1"/>
  <c r="T135" i="1"/>
  <c r="U135" i="1"/>
  <c r="V135" i="1"/>
  <c r="W135" i="1"/>
  <c r="X135" i="1"/>
  <c r="Y135" i="1"/>
  <c r="Z135" i="1"/>
  <c r="AA135" i="1"/>
  <c r="R136" i="1"/>
  <c r="S136" i="1"/>
  <c r="T136" i="1"/>
  <c r="U136" i="1"/>
  <c r="V136" i="1"/>
  <c r="W136" i="1"/>
  <c r="X136" i="1"/>
  <c r="Y136" i="1"/>
  <c r="Z136" i="1"/>
  <c r="AA136" i="1"/>
  <c r="R137" i="1"/>
  <c r="S137" i="1"/>
  <c r="T137" i="1"/>
  <c r="U137" i="1"/>
  <c r="V137" i="1"/>
  <c r="W137" i="1"/>
  <c r="X137" i="1"/>
  <c r="Y137" i="1"/>
  <c r="Z137" i="1"/>
  <c r="AA137" i="1"/>
  <c r="R138" i="1"/>
  <c r="S138" i="1"/>
  <c r="T138" i="1"/>
  <c r="U138" i="1"/>
  <c r="V138" i="1"/>
  <c r="W138" i="1"/>
  <c r="X138" i="1"/>
  <c r="Y138" i="1"/>
  <c r="Z138" i="1"/>
  <c r="AA138" i="1"/>
  <c r="R139" i="1"/>
  <c r="S139" i="1"/>
  <c r="T139" i="1"/>
  <c r="U139" i="1"/>
  <c r="V139" i="1"/>
  <c r="W139" i="1"/>
  <c r="X139" i="1"/>
  <c r="Y139" i="1"/>
  <c r="Z139" i="1"/>
  <c r="AA139" i="1"/>
  <c r="R141" i="1"/>
  <c r="S141" i="1"/>
  <c r="T141" i="1"/>
  <c r="U141" i="1"/>
  <c r="V141" i="1"/>
  <c r="W141" i="1"/>
  <c r="X141" i="1"/>
  <c r="Y141" i="1"/>
  <c r="Z141" i="1"/>
  <c r="AA141" i="1"/>
  <c r="R142" i="1"/>
  <c r="S142" i="1"/>
  <c r="T142" i="1"/>
  <c r="U142" i="1"/>
  <c r="V142" i="1"/>
  <c r="W142" i="1"/>
  <c r="X142" i="1"/>
  <c r="Y142" i="1"/>
  <c r="Z142" i="1"/>
  <c r="AA142" i="1"/>
  <c r="R143" i="1"/>
  <c r="S143" i="1"/>
  <c r="T143" i="1"/>
  <c r="U143" i="1"/>
  <c r="V143" i="1"/>
  <c r="W143" i="1"/>
  <c r="X143" i="1"/>
  <c r="Y143" i="1"/>
  <c r="Z143" i="1"/>
  <c r="AA143" i="1"/>
  <c r="R144" i="1"/>
  <c r="S144" i="1"/>
  <c r="T144" i="1"/>
  <c r="U144" i="1"/>
  <c r="V144" i="1"/>
  <c r="W144" i="1"/>
  <c r="X144" i="1"/>
  <c r="Y144" i="1"/>
  <c r="Z144" i="1"/>
  <c r="AA144" i="1"/>
  <c r="R145" i="1"/>
  <c r="S145" i="1"/>
  <c r="T145" i="1"/>
  <c r="U145" i="1"/>
  <c r="V145" i="1"/>
  <c r="W145" i="1"/>
  <c r="X145" i="1"/>
  <c r="Y145" i="1"/>
  <c r="Z145" i="1"/>
  <c r="AA145" i="1"/>
  <c r="R146" i="1"/>
  <c r="S146" i="1"/>
  <c r="T146" i="1"/>
  <c r="U146" i="1"/>
  <c r="V146" i="1"/>
  <c r="W146" i="1"/>
  <c r="X146" i="1"/>
  <c r="Y146" i="1"/>
  <c r="Z146" i="1"/>
  <c r="AA146" i="1"/>
  <c r="R147" i="1"/>
  <c r="S147" i="1"/>
  <c r="T147" i="1"/>
  <c r="U147" i="1"/>
  <c r="V147" i="1"/>
  <c r="W147" i="1"/>
  <c r="X147" i="1"/>
  <c r="Y147" i="1"/>
  <c r="Z147" i="1"/>
  <c r="AA147" i="1"/>
  <c r="R150" i="1"/>
  <c r="S150" i="1"/>
  <c r="T150" i="1"/>
  <c r="U150" i="1"/>
  <c r="V150" i="1"/>
  <c r="W150" i="1"/>
  <c r="X150" i="1"/>
  <c r="Y150" i="1"/>
  <c r="Z150" i="1"/>
  <c r="AA150" i="1"/>
  <c r="R152" i="1"/>
  <c r="S152" i="1"/>
  <c r="T152" i="1"/>
  <c r="U152" i="1"/>
  <c r="V152" i="1"/>
  <c r="W152" i="1"/>
  <c r="X152" i="1"/>
  <c r="Y152" i="1"/>
  <c r="Z152" i="1"/>
  <c r="AA152" i="1"/>
  <c r="R153" i="1"/>
  <c r="S153" i="1"/>
  <c r="T153" i="1"/>
  <c r="U153" i="1"/>
  <c r="V153" i="1"/>
  <c r="W153" i="1"/>
  <c r="X153" i="1"/>
  <c r="Y153" i="1"/>
  <c r="Z153" i="1"/>
  <c r="AA153" i="1"/>
  <c r="S2" i="1"/>
  <c r="T2" i="1"/>
  <c r="U2" i="1"/>
  <c r="V2" i="1"/>
  <c r="W2" i="1"/>
  <c r="X2" i="1"/>
  <c r="Y2" i="1"/>
  <c r="Z2" i="1"/>
  <c r="AA2" i="1"/>
  <c r="AB145" i="1" l="1"/>
  <c r="AB3" i="1"/>
  <c r="AC154" i="1"/>
  <c r="AC155" i="1"/>
  <c r="AE155" i="1"/>
  <c r="AE154" i="1"/>
  <c r="AE156" i="1" s="1"/>
  <c r="AD154" i="1"/>
  <c r="AD155" i="1"/>
  <c r="AK154" i="1"/>
  <c r="AK155" i="1"/>
  <c r="AI154" i="1"/>
  <c r="AI155" i="1"/>
  <c r="AF155" i="1"/>
  <c r="AF154" i="1"/>
  <c r="AF156" i="1" s="1"/>
  <c r="AM155" i="1"/>
  <c r="AM154" i="1"/>
  <c r="AH154" i="1"/>
  <c r="AH155" i="1"/>
  <c r="AO154" i="1"/>
  <c r="AO155" i="1"/>
  <c r="AG155" i="1"/>
  <c r="AG154" i="1"/>
  <c r="AG156" i="1" s="1"/>
  <c r="AA155" i="1"/>
  <c r="AB135" i="1"/>
  <c r="AB116" i="1"/>
  <c r="AB103" i="1"/>
  <c r="AB16" i="1"/>
  <c r="AB65" i="1"/>
  <c r="AB56" i="1"/>
  <c r="AB75" i="1"/>
  <c r="AB72" i="1"/>
  <c r="AB153" i="1"/>
  <c r="AB144" i="1"/>
  <c r="AB139" i="1"/>
  <c r="AB137" i="1"/>
  <c r="AB95" i="1"/>
  <c r="AB93" i="1"/>
  <c r="AB81" i="1"/>
  <c r="AB67" i="1"/>
  <c r="AB63" i="1"/>
  <c r="AB35" i="1"/>
  <c r="AB27" i="1"/>
  <c r="AB79" i="1"/>
  <c r="AB77" i="1"/>
  <c r="AB69" i="1"/>
  <c r="AB60" i="1"/>
  <c r="AB48" i="1"/>
  <c r="AB44" i="1"/>
  <c r="AB25" i="1"/>
  <c r="AB129" i="1"/>
  <c r="AB120" i="1"/>
  <c r="AB107" i="1"/>
  <c r="AB83" i="1"/>
  <c r="AB53" i="1"/>
  <c r="AB19" i="1"/>
  <c r="AB12" i="1"/>
  <c r="AB8" i="1"/>
  <c r="AB4" i="1"/>
  <c r="AB85" i="1"/>
  <c r="AB2" i="1"/>
  <c r="AB150" i="1"/>
  <c r="AB146" i="1"/>
  <c r="AB143" i="1"/>
  <c r="AB141" i="1"/>
  <c r="AB138" i="1"/>
  <c r="AB132" i="1"/>
  <c r="AB130" i="1"/>
  <c r="AB128" i="1"/>
  <c r="AB126" i="1"/>
  <c r="AB123" i="1"/>
  <c r="AB122" i="1"/>
  <c r="AB121" i="1"/>
  <c r="AB119" i="1"/>
  <c r="AB118" i="1"/>
  <c r="AB117" i="1"/>
  <c r="AB114" i="1"/>
  <c r="AB111" i="1"/>
  <c r="AB110" i="1"/>
  <c r="AB108" i="1"/>
  <c r="AB106" i="1"/>
  <c r="AB102" i="1"/>
  <c r="AB99" i="1"/>
  <c r="AB98" i="1"/>
  <c r="AB97" i="1"/>
  <c r="AB94" i="1"/>
  <c r="AB92" i="1"/>
  <c r="AB90" i="1"/>
  <c r="AB88" i="1"/>
  <c r="AB86" i="1"/>
  <c r="AB84" i="1"/>
  <c r="AB82" i="1"/>
  <c r="AB80" i="1"/>
  <c r="AB78" i="1"/>
  <c r="AB76" i="1"/>
  <c r="AB73" i="1"/>
  <c r="AB71" i="1"/>
  <c r="AB68" i="1"/>
  <c r="AB66" i="1"/>
  <c r="AB64" i="1"/>
  <c r="AB61" i="1"/>
  <c r="AB59" i="1"/>
  <c r="AB58" i="1"/>
  <c r="AB57" i="1"/>
  <c r="AB55" i="1"/>
  <c r="AB52" i="1"/>
  <c r="AB50" i="1"/>
  <c r="AB49" i="1"/>
  <c r="AB47" i="1"/>
  <c r="AB46" i="1"/>
  <c r="AB45" i="1"/>
  <c r="AB43" i="1"/>
  <c r="AB42" i="1"/>
  <c r="AB38" i="1"/>
  <c r="AB34" i="1"/>
  <c r="AB29" i="1"/>
  <c r="AB26" i="1"/>
  <c r="AB24" i="1"/>
  <c r="AB20" i="1"/>
  <c r="AB17" i="1"/>
  <c r="AB15" i="1"/>
  <c r="AB14" i="1"/>
  <c r="AB13" i="1"/>
  <c r="AB11" i="1"/>
  <c r="AB10" i="1"/>
  <c r="AB9" i="1"/>
  <c r="AB7" i="1"/>
  <c r="AB6" i="1"/>
  <c r="AB133" i="1"/>
  <c r="AB131" i="1"/>
  <c r="AB127" i="1"/>
  <c r="AB124" i="1"/>
  <c r="AB113" i="1"/>
  <c r="AB101" i="1"/>
  <c r="AB91" i="1"/>
  <c r="AB89" i="1"/>
  <c r="AB87" i="1"/>
  <c r="AB32" i="1"/>
  <c r="AB21" i="1"/>
  <c r="AB152" i="1"/>
  <c r="AB147" i="1"/>
  <c r="AB142" i="1"/>
  <c r="AB136" i="1"/>
  <c r="AB134" i="1"/>
  <c r="U154" i="1"/>
  <c r="Y154" i="1"/>
  <c r="R154" i="1"/>
  <c r="T154" i="1"/>
  <c r="AA154" i="1"/>
  <c r="W154" i="1"/>
  <c r="S154" i="1"/>
  <c r="X154" i="1"/>
  <c r="Z154" i="1"/>
  <c r="V154" i="1"/>
  <c r="AD156" i="1" l="1"/>
  <c r="AO156" i="1"/>
  <c r="AI156" i="1"/>
  <c r="AC156" i="1"/>
  <c r="AH156" i="1"/>
  <c r="AK156" i="1"/>
  <c r="AM156" i="1"/>
  <c r="AB154" i="1"/>
  <c r="I154" i="1" l="1"/>
  <c r="I155" i="1"/>
  <c r="Q61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59" i="1"/>
  <c r="Q60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2" i="1"/>
  <c r="G154" i="1"/>
  <c r="H154" i="1"/>
  <c r="J154" i="1"/>
  <c r="K154" i="1"/>
  <c r="L154" i="1"/>
  <c r="M154" i="1"/>
  <c r="N154" i="1"/>
  <c r="O154" i="1"/>
  <c r="P154" i="1"/>
  <c r="G155" i="1"/>
  <c r="H155" i="1"/>
  <c r="J155" i="1"/>
  <c r="K155" i="1"/>
  <c r="L155" i="1"/>
  <c r="M155" i="1"/>
  <c r="N155" i="1"/>
  <c r="O155" i="1"/>
  <c r="P155" i="1"/>
  <c r="F155" i="1"/>
  <c r="F154" i="1"/>
  <c r="AJ154" i="1" l="1"/>
  <c r="AJ155" i="1"/>
  <c r="AL155" i="1"/>
  <c r="AL154" i="1"/>
  <c r="AN155" i="1"/>
  <c r="AN154" i="1"/>
  <c r="AN156" i="1" s="1"/>
  <c r="AS166" i="1"/>
  <c r="AS161" i="1"/>
  <c r="AS162" i="1"/>
  <c r="AS156" i="1"/>
  <c r="AS170" i="1"/>
  <c r="AS160" i="1"/>
  <c r="AS155" i="1"/>
  <c r="AS159" i="1"/>
  <c r="AS158" i="1"/>
  <c r="AS157" i="1"/>
  <c r="AS164" i="1"/>
  <c r="AS163" i="1"/>
  <c r="AS167" i="1"/>
  <c r="AS165" i="1"/>
  <c r="AQ157" i="1"/>
  <c r="AQ159" i="1"/>
  <c r="AQ164" i="1"/>
  <c r="AQ170" i="1"/>
  <c r="AQ166" i="1"/>
  <c r="AQ163" i="1"/>
  <c r="AQ162" i="1"/>
  <c r="AQ160" i="1"/>
  <c r="AQ155" i="1"/>
  <c r="AQ156" i="1"/>
  <c r="AQ158" i="1"/>
  <c r="AQ167" i="1"/>
  <c r="AQ165" i="1"/>
  <c r="AQ161" i="1"/>
  <c r="AP165" i="1"/>
  <c r="AP163" i="1"/>
  <c r="AP166" i="1"/>
  <c r="AP164" i="1"/>
  <c r="AP162" i="1"/>
  <c r="AP156" i="1"/>
  <c r="AP155" i="1"/>
  <c r="AP159" i="1"/>
  <c r="AP157" i="1"/>
  <c r="AP158" i="1"/>
  <c r="AP167" i="1"/>
  <c r="AP170" i="1"/>
  <c r="AP161" i="1"/>
  <c r="AP160" i="1"/>
  <c r="AT161" i="1"/>
  <c r="AT162" i="1"/>
  <c r="AT163" i="1"/>
  <c r="AT160" i="1"/>
  <c r="AT170" i="1"/>
  <c r="AT156" i="1"/>
  <c r="AT155" i="1"/>
  <c r="AT166" i="1"/>
  <c r="AT164" i="1"/>
  <c r="AT165" i="1"/>
  <c r="AT159" i="1"/>
  <c r="AT158" i="1"/>
  <c r="AT157" i="1"/>
  <c r="AT167" i="1"/>
  <c r="AR163" i="1"/>
  <c r="AR158" i="1"/>
  <c r="AR159" i="1"/>
  <c r="AR166" i="1"/>
  <c r="AR165" i="1"/>
  <c r="AR162" i="1"/>
  <c r="AR161" i="1"/>
  <c r="AR155" i="1"/>
  <c r="AR164" i="1"/>
  <c r="AR170" i="1"/>
  <c r="AR157" i="1"/>
  <c r="AR156" i="1"/>
  <c r="AR160" i="1"/>
  <c r="AR167" i="1"/>
  <c r="AU161" i="1"/>
  <c r="AU163" i="1"/>
  <c r="AU165" i="1"/>
  <c r="AU162" i="1"/>
  <c r="AU155" i="1"/>
  <c r="AU158" i="1"/>
  <c r="AU170" i="1"/>
  <c r="AU166" i="1"/>
  <c r="AU164" i="1"/>
  <c r="AU159" i="1"/>
  <c r="AU157" i="1"/>
  <c r="AU156" i="1"/>
  <c r="AU160" i="1"/>
  <c r="AU167" i="1"/>
  <c r="AV155" i="1"/>
  <c r="AV161" i="1"/>
  <c r="AV164" i="1"/>
  <c r="AV156" i="1"/>
  <c r="AV165" i="1"/>
  <c r="AV162" i="1"/>
  <c r="AV163" i="1"/>
  <c r="AV170" i="1"/>
  <c r="AV160" i="1"/>
  <c r="AV159" i="1"/>
  <c r="AV166" i="1"/>
  <c r="AV158" i="1"/>
  <c r="AV169" i="1"/>
  <c r="AV157" i="1"/>
  <c r="AV171" i="1"/>
  <c r="AV172" i="1"/>
  <c r="AV167" i="1"/>
  <c r="AW161" i="1"/>
  <c r="AW162" i="1"/>
  <c r="AW169" i="1"/>
  <c r="AW155" i="1"/>
  <c r="AW171" i="1"/>
  <c r="AW165" i="1"/>
  <c r="AW160" i="1"/>
  <c r="AW172" i="1"/>
  <c r="AW170" i="1"/>
  <c r="AW159" i="1"/>
  <c r="AW164" i="1"/>
  <c r="AW167" i="1"/>
  <c r="AW156" i="1"/>
  <c r="AW163" i="1"/>
  <c r="AW158" i="1"/>
  <c r="AW166" i="1"/>
  <c r="AW157" i="1"/>
  <c r="AQ168" i="1"/>
  <c r="AQ154" i="1"/>
  <c r="AV168" i="1"/>
  <c r="AV154" i="1"/>
  <c r="AR168" i="1"/>
  <c r="AR154" i="1"/>
  <c r="AW168" i="1"/>
  <c r="AW154" i="1"/>
  <c r="AU168" i="1"/>
  <c r="AU154" i="1"/>
  <c r="AS168" i="1"/>
  <c r="AS154" i="1"/>
  <c r="AP168" i="1"/>
  <c r="AP154" i="1"/>
  <c r="AT168" i="1"/>
  <c r="AT154" i="1"/>
  <c r="AT171" i="1" l="1"/>
  <c r="AL156" i="1"/>
  <c r="AS171" i="1"/>
  <c r="AQ171" i="1"/>
  <c r="AU171" i="1"/>
  <c r="AW173" i="1"/>
  <c r="AP171" i="1"/>
  <c r="AV173" i="1"/>
  <c r="AJ156" i="1"/>
  <c r="AR171" i="1"/>
</calcChain>
</file>

<file path=xl/sharedStrings.xml><?xml version="1.0" encoding="utf-8"?>
<sst xmlns="http://schemas.openxmlformats.org/spreadsheetml/2006/main" count="438" uniqueCount="270">
  <si>
    <t>Household ID</t>
  </si>
  <si>
    <t>Township (1= Monya, 2= Depayin, 3= Sinku, 4= Meiktila)</t>
  </si>
  <si>
    <t>Village tract (1= Aun Don, 2= Zaung Chan Kone,3= Koatko, 4= Yae Taw,</t>
  </si>
  <si>
    <t>Village(1= Khanta Kan (N), 2= Nyaung Pin, 3= Tae Gyi Kone, 4= Magyizaut, 5= Min Te gone, 6= Kan Pyar,7= Shwe lay, 8= Wyar Thit Kalay, 9= Yae Taw, 10= Aun Don, 11= Zaung Chan Kone, 12=Kyar Pin)</t>
  </si>
  <si>
    <t>Respondent name</t>
  </si>
  <si>
    <t>Daily food (MMK)</t>
  </si>
  <si>
    <t>Debt repayment(MMK)</t>
  </si>
  <si>
    <t>Education(MMK)</t>
  </si>
  <si>
    <t>Health(MMK)</t>
  </si>
  <si>
    <t>buy house(MMK)</t>
  </si>
  <si>
    <t>Buy land(MMK)</t>
  </si>
  <si>
    <t>Buy other luxury goods(MMK)</t>
  </si>
  <si>
    <t>Social(MMK)</t>
  </si>
  <si>
    <t>Savings(MMK)</t>
  </si>
  <si>
    <t>Investment in economic activities(MMK)</t>
  </si>
  <si>
    <t>Daily food (%)</t>
  </si>
  <si>
    <t>Debt repayment (%)</t>
  </si>
  <si>
    <t>Education(%)</t>
  </si>
  <si>
    <t>Health(%)</t>
  </si>
  <si>
    <t>buy house(%)</t>
  </si>
  <si>
    <t>Buy land(%)</t>
  </si>
  <si>
    <t>Buy other luxury goods(%)</t>
  </si>
  <si>
    <t>Social(%)</t>
  </si>
  <si>
    <t>Savings</t>
  </si>
  <si>
    <t>Investment in economic activities(%)</t>
  </si>
  <si>
    <t>Crop production(%)</t>
  </si>
  <si>
    <t>livestock(%)</t>
  </si>
  <si>
    <t>Fishery(%)</t>
  </si>
  <si>
    <t>Shop (%)</t>
  </si>
  <si>
    <t>Home busines(%)</t>
  </si>
  <si>
    <t>Money lender(%)</t>
  </si>
  <si>
    <t>Buying vehicles for business(%)</t>
  </si>
  <si>
    <t>Buying agriculture land (1= No, 2= Yes)</t>
  </si>
  <si>
    <t>farm too(1= No, 2= Yes)l</t>
  </si>
  <si>
    <t>farm machinery(1= No, 2= Yes)</t>
  </si>
  <si>
    <t>farm input(1= No, 2= Yes)</t>
  </si>
  <si>
    <t>hired labour(1= No, 2= Yes)</t>
  </si>
  <si>
    <t>Other(1= No, 2= Yes)</t>
  </si>
  <si>
    <t>Who involve in decision making process of household expenditure ( 1= household head, 2= spouse, 3= son/daughter, 4= son/daughter in law, 5= grandchild, 6= parent/ parent in law, 7= brother/sister, 8= brother/sister in law, 9= grand parent, 10= other relatives, 11= Household head + spouse</t>
  </si>
  <si>
    <t>Who involve in decision making process of saving( 1= household head, 2= spouse, 3= son/daughter, 4= son/daughter in law, 5= grandchild, 6= parent/ parent in law, 7= brother/sister, 8= brother/sister in law, 9= grand parent, 10= other relatives, 11= Household head + spouse</t>
  </si>
  <si>
    <t>Who involve in decision making process of Investment( 1= household head, 2= spouse, 3= son/daughter, 4= son/daughter in law, 5= grandchild, 6= parent/ parent in law, 7= brother/sister, 8= brother/sister in law, 9= grand parent, 10= other relatives, 11= Household head + spouse</t>
  </si>
  <si>
    <t>Who made the final decision in household expenditure</t>
  </si>
  <si>
    <t>Who made the final decision in saving</t>
  </si>
  <si>
    <t xml:space="preserve">Who made the final decision in investment </t>
  </si>
  <si>
    <t>Advantages of remittance</t>
  </si>
  <si>
    <t>Disadvantages of remittance</t>
  </si>
  <si>
    <t>Daw Lay Myint</t>
  </si>
  <si>
    <t>U Tin Oo</t>
  </si>
  <si>
    <t>Daw Aye Yee</t>
  </si>
  <si>
    <t xml:space="preserve">U Tin Nyein </t>
  </si>
  <si>
    <t>Daw Khin Toe</t>
  </si>
  <si>
    <t>U Khat Kyaw</t>
  </si>
  <si>
    <t>U Khin Mg Nyunt</t>
  </si>
  <si>
    <t>Daw Sein Oo</t>
  </si>
  <si>
    <t>Daw Htay Nyo</t>
  </si>
  <si>
    <t>U Zaw Myint Thein</t>
  </si>
  <si>
    <t>Daw Soe Moe</t>
  </si>
  <si>
    <t xml:space="preserve">Daw Myint Myint Than </t>
  </si>
  <si>
    <t>U Aung Chit</t>
  </si>
  <si>
    <t>Daw Paul Myint</t>
  </si>
  <si>
    <t>U Aung Myint</t>
  </si>
  <si>
    <t>U Khin Mg Hlaing</t>
  </si>
  <si>
    <t>U Aung Hla</t>
  </si>
  <si>
    <t>U Hla Nyo</t>
  </si>
  <si>
    <t>Daw Than Than New</t>
  </si>
  <si>
    <t>U Myo Hlaing Win</t>
  </si>
  <si>
    <t xml:space="preserve">Daw Aye Mar Win </t>
  </si>
  <si>
    <t>U Htun Aye</t>
  </si>
  <si>
    <t>U Aye Min</t>
  </si>
  <si>
    <t>Daw Moe Aye</t>
  </si>
  <si>
    <t xml:space="preserve">U Htat </t>
  </si>
  <si>
    <t>U Kyaw Moe</t>
  </si>
  <si>
    <t>U Pauk</t>
  </si>
  <si>
    <t>Daw Htar Htar Myint</t>
  </si>
  <si>
    <t>U Mat Shyine</t>
  </si>
  <si>
    <t>U Tin Maung</t>
  </si>
  <si>
    <t>U Nyo Oo</t>
  </si>
  <si>
    <t>Daw Pyar Yee</t>
  </si>
  <si>
    <t>U Thein Htun Win</t>
  </si>
  <si>
    <t>U San Min Htun</t>
  </si>
  <si>
    <t>Daw Khin Mar Aye</t>
  </si>
  <si>
    <t>U Bo Htay</t>
  </si>
  <si>
    <t>U Khin Maung Nyaunt</t>
  </si>
  <si>
    <t>Daw Khin Mar Swe</t>
  </si>
  <si>
    <t>U Than Nyunt</t>
  </si>
  <si>
    <t>U Htat Win</t>
  </si>
  <si>
    <t>U Tin Thaung</t>
  </si>
  <si>
    <t>Daw Kyi San</t>
  </si>
  <si>
    <t>U Bo Wai</t>
  </si>
  <si>
    <t>Daw Kyi Tin</t>
  </si>
  <si>
    <t>U Thein Lwin</t>
  </si>
  <si>
    <t>U Phoe Aung</t>
  </si>
  <si>
    <t>U Sein Mya</t>
  </si>
  <si>
    <t>Daw San San</t>
  </si>
  <si>
    <t>Ko Naing</t>
  </si>
  <si>
    <t>U Myint Naing</t>
  </si>
  <si>
    <t>Daw Khin Moe Oo</t>
  </si>
  <si>
    <t>Daw Lwin</t>
  </si>
  <si>
    <t>U Myint Lwin</t>
  </si>
  <si>
    <t>U Ohn Nyaunt</t>
  </si>
  <si>
    <t xml:space="preserve">U Ngwe Maung </t>
  </si>
  <si>
    <t>U San Lwin</t>
  </si>
  <si>
    <t>U Shwe Ba</t>
  </si>
  <si>
    <t>U Khin Mg Po</t>
  </si>
  <si>
    <t>Daw Sein Chaw</t>
  </si>
  <si>
    <t>U Hla Kyaw</t>
  </si>
  <si>
    <t>Daw Po</t>
  </si>
  <si>
    <t>Daw Kyi Mar Thin</t>
  </si>
  <si>
    <t>Daw Pu</t>
  </si>
  <si>
    <t>U Myint Shwe</t>
  </si>
  <si>
    <t>Daw Khin Myint Yee</t>
  </si>
  <si>
    <t>Daw Khin Mu Thin</t>
  </si>
  <si>
    <t>Daw Tin One</t>
  </si>
  <si>
    <t>Daw Ohn Hla</t>
  </si>
  <si>
    <t>Daw Khin Hnin Yee</t>
  </si>
  <si>
    <t>U Yar Thein</t>
  </si>
  <si>
    <t>U Than Nyo</t>
  </si>
  <si>
    <t>Daw Nwe Kyi</t>
  </si>
  <si>
    <t>Daw Pa Pa Thin</t>
  </si>
  <si>
    <t>U Kyaw San Oo</t>
  </si>
  <si>
    <t>Daw Toat</t>
  </si>
  <si>
    <t>Daw Win</t>
  </si>
  <si>
    <t>Daw Kyi Kyi Soe</t>
  </si>
  <si>
    <t>Daw Hla Myint Win</t>
  </si>
  <si>
    <t>U Tin Win</t>
  </si>
  <si>
    <t>U Win Oo</t>
  </si>
  <si>
    <t>Daw Aye</t>
  </si>
  <si>
    <t>U Mg Naing</t>
  </si>
  <si>
    <t>U Nang Zaw Oo</t>
  </si>
  <si>
    <t>U Win Mg</t>
  </si>
  <si>
    <t>U Aung Myo Lwin</t>
  </si>
  <si>
    <t>U Than Myint</t>
  </si>
  <si>
    <t>U Khin Mg Win</t>
  </si>
  <si>
    <t>U Than Yee</t>
  </si>
  <si>
    <t>U Thein Naing</t>
  </si>
  <si>
    <t>U Thein Swe Oo</t>
  </si>
  <si>
    <t>Daw Aye Aye Myint</t>
  </si>
  <si>
    <t>U Toe Lwin</t>
  </si>
  <si>
    <t>U Kyaw Shwe</t>
  </si>
  <si>
    <t>Daw San Kyi</t>
  </si>
  <si>
    <t>Daw Mya Win</t>
  </si>
  <si>
    <t>Daw Nyo Kham</t>
  </si>
  <si>
    <t xml:space="preserve">U San Win </t>
  </si>
  <si>
    <t>Daw Khin Aye</t>
  </si>
  <si>
    <t>U Mg Cho</t>
  </si>
  <si>
    <t>Daw Pu Ma</t>
  </si>
  <si>
    <t>Daw Myint Khaing</t>
  </si>
  <si>
    <t>Daw San New</t>
  </si>
  <si>
    <t>Daw Mae Lone</t>
  </si>
  <si>
    <t>U Mg Sein</t>
  </si>
  <si>
    <t>U Myo Thant Oo</t>
  </si>
  <si>
    <t>Daw Sein Than</t>
  </si>
  <si>
    <t>Daw Nyaunt Tin</t>
  </si>
  <si>
    <t>Daw Khin Pyone</t>
  </si>
  <si>
    <t>Daw Than Nu</t>
  </si>
  <si>
    <t>U Ko Nyaunt</t>
  </si>
  <si>
    <t>Daw Htay</t>
  </si>
  <si>
    <t>U Win Hlaing</t>
  </si>
  <si>
    <t xml:space="preserve">U Soe Myint </t>
  </si>
  <si>
    <t>U Zaw Zaw</t>
  </si>
  <si>
    <t>Daw Mya Mwe</t>
  </si>
  <si>
    <t>U Kyaw Shwe Kha</t>
  </si>
  <si>
    <t>U Win</t>
  </si>
  <si>
    <t>Daw Khin Than</t>
  </si>
  <si>
    <t>Daw Khin San</t>
  </si>
  <si>
    <t>Daw Htet Htet Oo</t>
  </si>
  <si>
    <t>U Hla Moe</t>
  </si>
  <si>
    <t>Daw Pyone</t>
  </si>
  <si>
    <t>Daw Mya San Kyi</t>
  </si>
  <si>
    <t>U Khin Oo</t>
  </si>
  <si>
    <t>U Tin Aye</t>
  </si>
  <si>
    <t>U Myo Sein</t>
  </si>
  <si>
    <t xml:space="preserve">U Myint Win </t>
  </si>
  <si>
    <t>Daw Me Too</t>
  </si>
  <si>
    <t>Daw Aye San Yee</t>
  </si>
  <si>
    <t xml:space="preserve">U Myint </t>
  </si>
  <si>
    <t>U Win Naing</t>
  </si>
  <si>
    <t>U Ngwe Thaung</t>
  </si>
  <si>
    <t>Daw Aye Than</t>
  </si>
  <si>
    <t>Daw Win Aye</t>
  </si>
  <si>
    <t>Daw Ngwe Shin</t>
  </si>
  <si>
    <t>U Khin Mg Htoo</t>
  </si>
  <si>
    <t>Daw Ohmar Soe</t>
  </si>
  <si>
    <t>u Soe Khaing</t>
  </si>
  <si>
    <t>U Maung Khaing</t>
  </si>
  <si>
    <t>U Aung Kyaw</t>
  </si>
  <si>
    <t>U San Htay</t>
  </si>
  <si>
    <t>Daw Moe Moe Win</t>
  </si>
  <si>
    <t>Daw Than Naing</t>
  </si>
  <si>
    <t>U Htun Yee</t>
  </si>
  <si>
    <t>U Aung Myint Sein</t>
  </si>
  <si>
    <t>U Aung Kyi Sein</t>
  </si>
  <si>
    <t>Daw Myint Aye</t>
  </si>
  <si>
    <t>U Pho Oo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</si>
  <si>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</si>
  <si>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</si>
  <si>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</si>
  <si>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</si>
  <si>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</si>
  <si>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</si>
  <si>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</si>
  <si>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</si>
  <si>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</si>
  <si>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</si>
  <si>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</si>
  <si>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</si>
  <si>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</si>
  <si>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</si>
  <si>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Total remittance</t>
  </si>
  <si>
    <t>Daily food expenditure</t>
  </si>
  <si>
    <t>Debt Repayment</t>
  </si>
  <si>
    <t>Education</t>
  </si>
  <si>
    <t>Health care</t>
  </si>
  <si>
    <t>Buy house</t>
  </si>
  <si>
    <t>Buy land</t>
  </si>
  <si>
    <t>Buy other household luxury good</t>
  </si>
  <si>
    <t>Social</t>
  </si>
  <si>
    <t>Saving</t>
  </si>
  <si>
    <t>Investment</t>
  </si>
  <si>
    <t>Crop production</t>
  </si>
  <si>
    <t>Livestock</t>
  </si>
  <si>
    <t>Home Business</t>
  </si>
  <si>
    <t>Buying agriculture land</t>
  </si>
  <si>
    <t>Farm tool</t>
  </si>
  <si>
    <t>Farm machinery</t>
  </si>
  <si>
    <t>Farm input</t>
  </si>
  <si>
    <t>Hired labour</t>
  </si>
  <si>
    <t>Other</t>
  </si>
  <si>
    <t>Household head</t>
  </si>
  <si>
    <t>Spouse</t>
  </si>
  <si>
    <t>Son/daughter</t>
  </si>
  <si>
    <t>Son/daughter in law</t>
  </si>
  <si>
    <t>Parent/parent in law</t>
  </si>
  <si>
    <t>Household head + spouse</t>
  </si>
  <si>
    <t>Family</t>
  </si>
  <si>
    <t>Parent+spouse</t>
  </si>
  <si>
    <t>Parent + sbiling</t>
  </si>
  <si>
    <t>Sbiling</t>
  </si>
  <si>
    <t>Involvement in decision making of expenditure</t>
  </si>
  <si>
    <t>Involvement in decision making of saving</t>
  </si>
  <si>
    <t>Involvement in decision making of investmnet</t>
  </si>
  <si>
    <t xml:space="preserve"> Final decision making of expenditure</t>
  </si>
  <si>
    <t>Final in decision making of saving</t>
  </si>
  <si>
    <t>Final in decision making of investmnet</t>
  </si>
  <si>
    <t>None of them</t>
  </si>
  <si>
    <t>Total</t>
  </si>
  <si>
    <t>Can pay debt</t>
  </si>
  <si>
    <t>Repair house + invest in agriculture</t>
  </si>
  <si>
    <t>Household expenditure + crop investment</t>
  </si>
  <si>
    <t>Eduction</t>
  </si>
  <si>
    <t>Eduction + Money</t>
  </si>
  <si>
    <t>Goog for migrants</t>
  </si>
  <si>
    <t>Save</t>
  </si>
  <si>
    <t>Save + repair house</t>
  </si>
  <si>
    <t>Save + crop investment</t>
  </si>
  <si>
    <t>More income</t>
  </si>
  <si>
    <t>More income + knowledge</t>
  </si>
  <si>
    <t>Eduction +more income+ crop investment</t>
  </si>
  <si>
    <t>Buy land + build house + more income + education</t>
  </si>
  <si>
    <t>Can buil house + donate+ more income</t>
  </si>
  <si>
    <t>Crop investment</t>
  </si>
  <si>
    <t>Saving + crop investment</t>
  </si>
  <si>
    <t>Saving + repair house</t>
  </si>
  <si>
    <t>Nil</t>
  </si>
  <si>
    <t>High cost of hired labour</t>
  </si>
  <si>
    <t>Heavily depend on remittance</t>
  </si>
  <si>
    <t>Worry about migrants</t>
  </si>
  <si>
    <t>Not enough remittance</t>
  </si>
  <si>
    <t>Reduced family labour</t>
  </si>
  <si>
    <t>Reduce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</si>
</sst>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0" fontId="0" fillId="3" borderId="2" xfId="0" applyFill="1" applyBorder="1" applyAlignment="1">
      <alignment vertical="top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1" fillId="0" borderId="4" xfId="0" applyFont="1" applyFill="1" applyBorder="1" applyAlignment="1">
      <alignment horizontal="centerContinuous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" fontId="0" fillId="0" borderId="0" xfId="0" applyNumberFormat="1"/>
    <xf numFmtId="164" fontId="0" fillId="0" borderId="0" xfId="0" applyNumberFormat="1"/>
    <xf numFmtId="2" fontId="0" fillId="0" borderId="0" xfId="0" applyNumberFormat="1" applyFill="1"/>
    <xf numFmtId="0" fontId="0" fillId="4" borderId="0" xfId="0" applyFill="1"/>
    <xf numFmtId="0" fontId="0" fillId="0" borderId="0" xfId="0" applyBorder="1"/>
    <xf numFmtId="0" fontId="0" fillId="0" borderId="0" xfId="0" applyFill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504-4F60-A5A9-3057CC0C99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504-4F60-A5A9-3057CC0C99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504-4F60-A5A9-3057CC0C99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9504-4F60-A5A9-3057CC0C99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9504-4F60-A5A9-3057CC0C993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9504-4F60-A5A9-3057CC0C993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9504-4F60-A5A9-3057CC0C993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9504-4F60-A5A9-3057CC0C993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9504-4F60-A5A9-3057CC0C993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9504-4F60-A5A9-3057CC0C993F}"/>
              </c:ext>
            </c:extLst>
          </c:dPt>
          <c:cat>
            <c:strRef>
              <c:f>Sheet1!$K$159:$K$168</c:f>
              <c:strCache>
                <c:ptCount val="10"/>
                <c:pt idx="0">
                  <c:v>Daily food expenditure</c:v>
                </c:pt>
                <c:pt idx="1">
                  <c:v>Debt Repayment</c:v>
                </c:pt>
                <c:pt idx="2">
                  <c:v>Education</c:v>
                </c:pt>
                <c:pt idx="3">
                  <c:v>Health care</c:v>
                </c:pt>
                <c:pt idx="4">
                  <c:v>Buy house</c:v>
                </c:pt>
                <c:pt idx="5">
                  <c:v>Buy land</c:v>
                </c:pt>
                <c:pt idx="6">
                  <c:v>Buy other household luxury good</c:v>
                </c:pt>
                <c:pt idx="7">
                  <c:v>Social</c:v>
                </c:pt>
                <c:pt idx="8">
                  <c:v>Saving</c:v>
                </c:pt>
                <c:pt idx="9">
                  <c:v>Investment</c:v>
                </c:pt>
              </c:strCache>
            </c:strRef>
          </c:cat>
          <c:val>
            <c:numRef>
              <c:f>Sheet1!$L$159:$L$168</c:f>
              <c:numCache>
                <c:formatCode>0.00</c:formatCode>
                <c:ptCount val="10"/>
                <c:pt idx="0">
                  <c:v>26</c:v>
                </c:pt>
                <c:pt idx="1">
                  <c:v>16</c:v>
                </c:pt>
                <c:pt idx="2">
                  <c:v>5</c:v>
                </c:pt>
                <c:pt idx="3">
                  <c:v>3</c:v>
                </c:pt>
                <c:pt idx="4">
                  <c:v>17.087512565029538</c:v>
                </c:pt>
                <c:pt idx="5">
                  <c:v>5.1443541133938799</c:v>
                </c:pt>
                <c:pt idx="6">
                  <c:v>2.3285332863063224</c:v>
                </c:pt>
                <c:pt idx="7">
                  <c:v>1.1738961290891456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9-4333-9FC6-594EB668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Sheet1!$AB$160:$AB$162</c:f>
              <c:strCache>
                <c:ptCount val="3"/>
                <c:pt idx="0">
                  <c:v>Crop production</c:v>
                </c:pt>
                <c:pt idx="1">
                  <c:v>Livestock</c:v>
                </c:pt>
                <c:pt idx="2">
                  <c:v>Home Business</c:v>
                </c:pt>
              </c:strCache>
            </c:strRef>
          </c:cat>
          <c:val>
            <c:numRef>
              <c:f>Sheet1!$AC$160:$AC$162</c:f>
              <c:numCache>
                <c:formatCode>General</c:formatCode>
                <c:ptCount val="3"/>
                <c:pt idx="0">
                  <c:v>67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3-4E69-BC6A-0E8C81A3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15366200"/>
        <c:axId val="515367512"/>
        <c:axId val="0"/>
      </c:bar3DChart>
      <c:catAx>
        <c:axId val="515366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367512"/>
        <c:crosses val="autoZero"/>
        <c:auto val="1"/>
        <c:lblAlgn val="ctr"/>
        <c:lblOffset val="100"/>
        <c:noMultiLvlLbl val="0"/>
      </c:catAx>
      <c:valAx>
        <c:axId val="51536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5366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Sheet1!$AE$161:$AE$166</c:f>
              <c:strCache>
                <c:ptCount val="6"/>
                <c:pt idx="0">
                  <c:v>Buying agriculture land</c:v>
                </c:pt>
                <c:pt idx="1">
                  <c:v>Farm tool</c:v>
                </c:pt>
                <c:pt idx="2">
                  <c:v>Farm machinery</c:v>
                </c:pt>
                <c:pt idx="3">
                  <c:v>Farm input</c:v>
                </c:pt>
                <c:pt idx="4">
                  <c:v>Hired labour</c:v>
                </c:pt>
                <c:pt idx="5">
                  <c:v>Other</c:v>
                </c:pt>
              </c:strCache>
            </c:strRef>
          </c:cat>
          <c:val>
            <c:numRef>
              <c:f>Sheet1!$AF$161:$AF$166</c:f>
              <c:numCache>
                <c:formatCode>General</c:formatCode>
                <c:ptCount val="6"/>
                <c:pt idx="0">
                  <c:v>9</c:v>
                </c:pt>
                <c:pt idx="1">
                  <c:v>5</c:v>
                </c:pt>
                <c:pt idx="2">
                  <c:v>12</c:v>
                </c:pt>
                <c:pt idx="3">
                  <c:v>61</c:v>
                </c:pt>
                <c:pt idx="4">
                  <c:v>54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7-43A8-AAA6-F138F26A0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6806888"/>
        <c:axId val="616801312"/>
        <c:axId val="0"/>
      </c:bar3DChart>
      <c:catAx>
        <c:axId val="616806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801312"/>
        <c:crosses val="autoZero"/>
        <c:auto val="1"/>
        <c:lblAlgn val="ctr"/>
        <c:lblOffset val="100"/>
        <c:noMultiLvlLbl val="0"/>
      </c:catAx>
      <c:valAx>
        <c:axId val="616801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6806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Sheet1!$BB$156:$BB$162</c:f>
              <c:strCache>
                <c:ptCount val="7"/>
                <c:pt idx="0">
                  <c:v>Nil</c:v>
                </c:pt>
                <c:pt idx="1">
                  <c:v>Heavily depend on remittance</c:v>
                </c:pt>
                <c:pt idx="2">
                  <c:v>High cost of hired labour</c:v>
                </c:pt>
                <c:pt idx="3">
                  <c:v>Worry about migrants</c:v>
                </c:pt>
                <c:pt idx="4">
                  <c:v>Not enough remittance</c:v>
                </c:pt>
                <c:pt idx="5">
                  <c:v>Reduced family labour</c:v>
                </c:pt>
                <c:pt idx="6">
                  <c:v>Reduce agriculture</c:v>
                </c:pt>
              </c:strCache>
            </c:strRef>
          </c:cat>
          <c:val>
            <c:numRef>
              <c:f>Sheet1!$BC$156:$BC$162</c:f>
              <c:numCache>
                <c:formatCode>General</c:formatCode>
                <c:ptCount val="7"/>
                <c:pt idx="0">
                  <c:v>124</c:v>
                </c:pt>
                <c:pt idx="1">
                  <c:v>17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8-488E-ACCD-7FDD3C6B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962864"/>
        <c:axId val="113956960"/>
        <c:axId val="0"/>
      </c:bar3DChart>
      <c:catAx>
        <c:axId val="1139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56960"/>
        <c:crosses val="autoZero"/>
        <c:auto val="1"/>
        <c:lblAlgn val="ctr"/>
        <c:lblOffset val="100"/>
        <c:noMultiLvlLbl val="0"/>
      </c:catAx>
      <c:valAx>
        <c:axId val="11395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9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Sheet1!$BB$156:$BB$162</c:f>
              <c:strCache>
                <c:ptCount val="7"/>
                <c:pt idx="0">
                  <c:v>Nil</c:v>
                </c:pt>
                <c:pt idx="1">
                  <c:v>Heavily depend on remittance</c:v>
                </c:pt>
                <c:pt idx="2">
                  <c:v>High cost of hired labour</c:v>
                </c:pt>
                <c:pt idx="3">
                  <c:v>Worry about migrants</c:v>
                </c:pt>
                <c:pt idx="4">
                  <c:v>Not enough remittance</c:v>
                </c:pt>
                <c:pt idx="5">
                  <c:v>Reduced family labour</c:v>
                </c:pt>
                <c:pt idx="6">
                  <c:v>Reduce agriculture</c:v>
                </c:pt>
              </c:strCache>
            </c:strRef>
          </c:cat>
          <c:val>
            <c:numRef>
              <c:f>Sheet1!$BC$156:$BC$162</c:f>
              <c:numCache>
                <c:formatCode>General</c:formatCode>
                <c:ptCount val="7"/>
                <c:pt idx="0">
                  <c:v>124</c:v>
                </c:pt>
                <c:pt idx="1">
                  <c:v>17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9-495D-98E2-3525F12C9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944448"/>
        <c:axId val="475945432"/>
        <c:axId val="0"/>
      </c:bar3DChart>
      <c:catAx>
        <c:axId val="4759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945432"/>
        <c:crosses val="autoZero"/>
        <c:auto val="1"/>
        <c:lblAlgn val="ctr"/>
        <c:lblOffset val="100"/>
        <c:noMultiLvlLbl val="0"/>
      </c:catAx>
      <c:valAx>
        <c:axId val="475945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594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Sheet2!$A$1:$A$16</c:f>
              <c:strCache>
                <c:ptCount val="16"/>
                <c:pt idx="0">
                  <c:v>Saving</c:v>
                </c:pt>
                <c:pt idx="1">
                  <c:v>Eduction +more income+ crop investment</c:v>
                </c:pt>
                <c:pt idx="2">
                  <c:v>Buy land + build house + more income + education</c:v>
                </c:pt>
                <c:pt idx="3">
                  <c:v>Goog for migrants</c:v>
                </c:pt>
                <c:pt idx="4">
                  <c:v>More income + knowledge</c:v>
                </c:pt>
                <c:pt idx="5">
                  <c:v>Household expenditure + crop investment</c:v>
                </c:pt>
                <c:pt idx="6">
                  <c:v>Eduction</c:v>
                </c:pt>
                <c:pt idx="7">
                  <c:v>Repair house + invest in agriculture</c:v>
                </c:pt>
                <c:pt idx="8">
                  <c:v>Saving + crop investment</c:v>
                </c:pt>
                <c:pt idx="9">
                  <c:v>Eduction + Money</c:v>
                </c:pt>
                <c:pt idx="10">
                  <c:v>Saving + repair house</c:v>
                </c:pt>
                <c:pt idx="11">
                  <c:v>Can buil house + donate+ more income</c:v>
                </c:pt>
                <c:pt idx="12">
                  <c:v>Can pay debt</c:v>
                </c:pt>
                <c:pt idx="13">
                  <c:v>Crop investment</c:v>
                </c:pt>
                <c:pt idx="14">
                  <c:v>More income</c:v>
                </c:pt>
                <c:pt idx="15">
                  <c:v>Nil</c:v>
                </c:pt>
              </c:strCache>
            </c:strRef>
          </c:cat>
          <c:val>
            <c:numRef>
              <c:f>Sheet2!$B$1:$B$16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8</c:v>
                </c:pt>
                <c:pt idx="14">
                  <c:v>41</c:v>
                </c:pt>
                <c:pt idx="1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D-46D3-BE0E-B2DDAD5D7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22095000"/>
        <c:axId val="622087128"/>
        <c:axId val="0"/>
      </c:bar3DChart>
      <c:catAx>
        <c:axId val="62209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087128"/>
        <c:crosses val="autoZero"/>
        <c:auto val="1"/>
        <c:lblAlgn val="ctr"/>
        <c:lblOffset val="100"/>
        <c:noMultiLvlLbl val="0"/>
      </c:catAx>
      <c:valAx>
        <c:axId val="622087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09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397387</xdr:colOff>
      <xdr:row>161</xdr:row>
      <xdr:rowOff>62271</xdr:rowOff>
    </xdr:from>
    <xdr:to>
      <xdr:col>19</xdr:col>
      <xdr:colOff>555113</xdr:colOff>
      <xdr:row>172</xdr:row>
      <xdr:rowOff>183535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305209</xdr:colOff>
      <xdr:row>156</xdr:row>
      <xdr:rowOff>92996</xdr:rowOff>
    </xdr:from>
    <xdr:to>
      <xdr:col>25</xdr:col>
      <xdr:colOff>575596</xdr:colOff>
      <xdr:row>168</xdr:row>
      <xdr:rowOff>132325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602224</xdr:colOff>
      <xdr:row>172</xdr:row>
      <xdr:rowOff>174931</xdr:rowOff>
    </xdr:from>
    <xdr:to>
      <xdr:col>34</xdr:col>
      <xdr:colOff>92176</xdr:colOff>
      <xdr:row>186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122909</xdr:colOff>
      <xdr:row>171</xdr:row>
      <xdr:rowOff>51216</xdr:rowOff>
    </xdr:from>
    <xdr:to>
      <xdr:col>12</xdr:col>
      <xdr:colOff>65554</xdr:colOff>
      <xdr:row>185</xdr:row>
      <xdr:rowOff>70061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486150</xdr:colOff>
      <xdr:row>167</xdr:row>
      <xdr:rowOff>58858</xdr:rowOff>
    </xdr:from>
    <xdr:to>
      <xdr:col>37</xdr:col>
      <xdr:colOff>148849</xdr:colOff>
      <xdr:row>181</xdr:row>
      <xdr:rowOff>128913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12</xdr:row>
      <xdr:rowOff>114300</xdr:rowOff>
    </xdr:from>
    <xdr:to>
      <xdr:col>15</xdr:col>
      <xdr:colOff>390525</xdr:colOff>
      <xdr:row>27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J24" sqref="J24"/>
    </sheetView>
  </sheetViews>
  <sheetFormatPr defaultRowHeight="14.5" x14ac:dyDescent="0.35"/>
  <cols>
    <col min="2" max="2" width="16.453125" customWidth="1"/>
  </cols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2835250</v>
      </c>
    </row>
    <row r="4" spans="1:2" x14ac:dyDescent="0.35">
      <c r="A4" s="9" t="s">
        <v>196</v>
      </c>
      <c r="B4" s="9">
        <v>341334.75513323903</v>
      </c>
    </row>
    <row r="5" spans="1:2" x14ac:dyDescent="0.35">
      <c r="A5" s="9" t="s">
        <v>197</v>
      </c>
      <c r="B5" s="9">
        <v>1550000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4208257.4884866504</v>
      </c>
    </row>
    <row r="8" spans="1:2" x14ac:dyDescent="0.35">
      <c r="A8" s="9" t="s">
        <v>200</v>
      </c>
      <c r="B8" s="9">
        <v>17709431089403.973</v>
      </c>
    </row>
    <row r="9" spans="1:2" x14ac:dyDescent="0.35">
      <c r="A9" s="9" t="s">
        <v>201</v>
      </c>
      <c r="B9" s="9">
        <v>16.371824795439267</v>
      </c>
    </row>
    <row r="10" spans="1:2" x14ac:dyDescent="0.35">
      <c r="A10" s="9" t="s">
        <v>202</v>
      </c>
      <c r="B10" s="9">
        <v>3.5092165379940532</v>
      </c>
    </row>
    <row r="11" spans="1:2" x14ac:dyDescent="0.35">
      <c r="A11" s="9" t="s">
        <v>203</v>
      </c>
      <c r="B11" s="9">
        <v>30000000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30000000</v>
      </c>
    </row>
    <row r="14" spans="1:2" x14ac:dyDescent="0.35">
      <c r="A14" s="9" t="s">
        <v>206</v>
      </c>
      <c r="B14" s="9">
        <v>430958000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336842.10526315792</v>
      </c>
    </row>
    <row r="4" spans="1:2" x14ac:dyDescent="0.35">
      <c r="A4" s="9" t="s">
        <v>196</v>
      </c>
      <c r="B4" s="9">
        <v>116935.55127986125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1441678.2995089469</v>
      </c>
    </row>
    <row r="8" spans="1:2" x14ac:dyDescent="0.35">
      <c r="A8" s="9" t="s">
        <v>200</v>
      </c>
      <c r="B8" s="9">
        <v>2078436319275.0088</v>
      </c>
    </row>
    <row r="9" spans="1:2" x14ac:dyDescent="0.35">
      <c r="A9" s="9" t="s">
        <v>201</v>
      </c>
      <c r="B9" s="9">
        <v>37.462588164116696</v>
      </c>
    </row>
    <row r="10" spans="1:2" x14ac:dyDescent="0.35">
      <c r="A10" s="9" t="s">
        <v>202</v>
      </c>
      <c r="B10" s="9">
        <v>6.0263109689551131</v>
      </c>
    </row>
    <row r="11" spans="1:2" x14ac:dyDescent="0.35">
      <c r="A11" s="9" t="s">
        <v>203</v>
      </c>
      <c r="B11" s="9">
        <v>10100000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10100000</v>
      </c>
    </row>
    <row r="14" spans="1:2" x14ac:dyDescent="0.35">
      <c r="A14" s="9" t="s">
        <v>206</v>
      </c>
      <c r="B14" s="9">
        <v>51200000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N30" sqref="N30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324500</v>
      </c>
    </row>
    <row r="4" spans="1:2" x14ac:dyDescent="0.35">
      <c r="A4" s="9" t="s">
        <v>196</v>
      </c>
      <c r="B4" s="9">
        <v>61954.04206898815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763820.72894119914</v>
      </c>
    </row>
    <row r="8" spans="1:2" x14ac:dyDescent="0.35">
      <c r="A8" s="9" t="s">
        <v>200</v>
      </c>
      <c r="B8" s="9">
        <v>583422105960.26489</v>
      </c>
    </row>
    <row r="9" spans="1:2" x14ac:dyDescent="0.35">
      <c r="A9" s="9" t="s">
        <v>201</v>
      </c>
      <c r="B9" s="9">
        <v>32.664902349544938</v>
      </c>
    </row>
    <row r="10" spans="1:2" x14ac:dyDescent="0.35">
      <c r="A10" s="9" t="s">
        <v>202</v>
      </c>
      <c r="B10" s="9">
        <v>4.9370408939649675</v>
      </c>
    </row>
    <row r="11" spans="1:2" x14ac:dyDescent="0.35">
      <c r="A11" s="9" t="s">
        <v>203</v>
      </c>
      <c r="B11" s="9">
        <v>6600000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6600000</v>
      </c>
    </row>
    <row r="14" spans="1:2" x14ac:dyDescent="0.35">
      <c r="A14" s="9" t="s">
        <v>206</v>
      </c>
      <c r="B14" s="9">
        <v>49324000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RowHeight="14.5" x14ac:dyDescent="0.35"/>
  <sheetData>
    <row r="1" spans="1:16" x14ac:dyDescent="0.35">
      <c r="A1">
        <v>0</v>
      </c>
      <c r="B1">
        <v>0.5</v>
      </c>
      <c r="C1">
        <v>0</v>
      </c>
      <c r="D1">
        <v>2</v>
      </c>
      <c r="E1">
        <v>0</v>
      </c>
      <c r="F1">
        <v>3.5</v>
      </c>
      <c r="G1">
        <v>0</v>
      </c>
      <c r="H1">
        <v>5</v>
      </c>
      <c r="I1">
        <v>0</v>
      </c>
      <c r="J1">
        <v>6.5</v>
      </c>
      <c r="K1">
        <v>0</v>
      </c>
      <c r="L1">
        <v>8</v>
      </c>
      <c r="M1">
        <v>0</v>
      </c>
      <c r="N1">
        <v>9.5</v>
      </c>
      <c r="O1">
        <v>0</v>
      </c>
      <c r="P1">
        <v>11</v>
      </c>
    </row>
    <row r="2" spans="1:16" x14ac:dyDescent="0.35">
      <c r="A2">
        <v>0</v>
      </c>
      <c r="B2">
        <v>1</v>
      </c>
      <c r="C2">
        <v>0</v>
      </c>
      <c r="D2">
        <v>2.5</v>
      </c>
      <c r="E2">
        <v>0</v>
      </c>
      <c r="F2">
        <v>4</v>
      </c>
      <c r="G2">
        <v>0</v>
      </c>
      <c r="H2">
        <v>5.5</v>
      </c>
      <c r="I2">
        <v>0</v>
      </c>
      <c r="J2">
        <v>7</v>
      </c>
      <c r="K2">
        <v>0</v>
      </c>
      <c r="L2">
        <v>8.5</v>
      </c>
      <c r="M2">
        <v>0</v>
      </c>
      <c r="N2">
        <v>10</v>
      </c>
      <c r="O2">
        <v>0</v>
      </c>
      <c r="P2">
        <v>11.5</v>
      </c>
    </row>
    <row r="3" spans="1:16" x14ac:dyDescent="0.35">
      <c r="A3">
        <v>0</v>
      </c>
      <c r="B3">
        <v>1.5</v>
      </c>
      <c r="C3">
        <v>0</v>
      </c>
      <c r="D3">
        <v>3</v>
      </c>
      <c r="E3">
        <v>0</v>
      </c>
      <c r="F3">
        <v>4.5</v>
      </c>
      <c r="G3">
        <v>0</v>
      </c>
      <c r="H3">
        <v>6</v>
      </c>
      <c r="I3">
        <v>0</v>
      </c>
      <c r="J3">
        <v>7.5</v>
      </c>
      <c r="K3">
        <v>0</v>
      </c>
      <c r="L3">
        <v>9</v>
      </c>
      <c r="M3">
        <v>0</v>
      </c>
      <c r="N3">
        <v>10.5</v>
      </c>
      <c r="O3">
        <v>0</v>
      </c>
      <c r="P3">
        <v>12</v>
      </c>
    </row>
    <row r="4" spans="1:16" x14ac:dyDescent="0.35">
      <c r="A4">
        <v>0</v>
      </c>
      <c r="B4">
        <v>0.5</v>
      </c>
      <c r="C4">
        <v>0</v>
      </c>
      <c r="D4">
        <v>2</v>
      </c>
      <c r="E4">
        <v>0</v>
      </c>
      <c r="F4">
        <v>3.5</v>
      </c>
      <c r="G4">
        <v>0</v>
      </c>
      <c r="H4">
        <v>5</v>
      </c>
      <c r="I4">
        <v>0</v>
      </c>
      <c r="J4">
        <v>6.5</v>
      </c>
      <c r="K4">
        <v>0</v>
      </c>
      <c r="L4">
        <v>8</v>
      </c>
      <c r="M4">
        <v>0</v>
      </c>
      <c r="N4">
        <v>9.5</v>
      </c>
      <c r="O4">
        <v>0</v>
      </c>
      <c r="P4">
        <v>11</v>
      </c>
    </row>
    <row r="5" spans="1:16" x14ac:dyDescent="0.35">
      <c r="A5">
        <v>0</v>
      </c>
      <c r="B5">
        <v>1</v>
      </c>
      <c r="C5">
        <v>0</v>
      </c>
      <c r="D5">
        <v>2.5</v>
      </c>
      <c r="E5">
        <v>0</v>
      </c>
      <c r="F5">
        <v>4</v>
      </c>
      <c r="G5">
        <v>0</v>
      </c>
      <c r="H5">
        <v>5.5</v>
      </c>
      <c r="I5">
        <v>0</v>
      </c>
      <c r="J5">
        <v>7</v>
      </c>
      <c r="K5">
        <v>0</v>
      </c>
      <c r="L5">
        <v>8.5</v>
      </c>
      <c r="M5">
        <v>0</v>
      </c>
      <c r="N5">
        <v>10</v>
      </c>
      <c r="O5">
        <v>0</v>
      </c>
      <c r="P5">
        <v>11.5</v>
      </c>
    </row>
    <row r="6" spans="1:16" x14ac:dyDescent="0.35">
      <c r="A6">
        <v>0</v>
      </c>
      <c r="B6">
        <v>1.5</v>
      </c>
      <c r="C6">
        <v>0</v>
      </c>
      <c r="D6">
        <v>3</v>
      </c>
      <c r="E6">
        <v>0</v>
      </c>
      <c r="F6">
        <v>4.5</v>
      </c>
      <c r="G6">
        <v>0</v>
      </c>
      <c r="H6">
        <v>6</v>
      </c>
      <c r="I6">
        <v>0</v>
      </c>
      <c r="J6">
        <v>7.5</v>
      </c>
      <c r="K6">
        <v>0</v>
      </c>
      <c r="L6">
        <v>9</v>
      </c>
      <c r="M6">
        <v>0</v>
      </c>
      <c r="N6">
        <v>10.5</v>
      </c>
      <c r="O6">
        <v>0</v>
      </c>
      <c r="P6">
        <v>12</v>
      </c>
    </row>
    <row r="7" spans="1:16" x14ac:dyDescent="0.35">
      <c r="A7">
        <v>0</v>
      </c>
      <c r="B7">
        <v>0.5</v>
      </c>
      <c r="C7">
        <v>0</v>
      </c>
      <c r="D7">
        <v>2</v>
      </c>
      <c r="E7">
        <v>0</v>
      </c>
      <c r="F7">
        <v>3.5</v>
      </c>
      <c r="G7">
        <v>0</v>
      </c>
      <c r="H7">
        <v>5</v>
      </c>
      <c r="I7">
        <v>0</v>
      </c>
      <c r="J7">
        <v>6.5</v>
      </c>
      <c r="K7">
        <v>0</v>
      </c>
      <c r="L7">
        <v>8</v>
      </c>
      <c r="M7">
        <v>0</v>
      </c>
      <c r="N7">
        <v>9.5</v>
      </c>
      <c r="O7">
        <v>0</v>
      </c>
      <c r="P7">
        <v>11</v>
      </c>
    </row>
    <row r="8" spans="1:16" x14ac:dyDescent="0.35">
      <c r="A8">
        <v>0</v>
      </c>
      <c r="B8">
        <v>1</v>
      </c>
      <c r="C8">
        <v>0</v>
      </c>
      <c r="D8">
        <v>2.5</v>
      </c>
      <c r="E8">
        <v>0</v>
      </c>
      <c r="F8">
        <v>4</v>
      </c>
      <c r="G8">
        <v>0</v>
      </c>
      <c r="H8">
        <v>5.5</v>
      </c>
      <c r="I8">
        <v>0</v>
      </c>
      <c r="J8">
        <v>7</v>
      </c>
      <c r="K8">
        <v>0</v>
      </c>
      <c r="L8">
        <v>8.5</v>
      </c>
      <c r="M8">
        <v>0</v>
      </c>
      <c r="N8">
        <v>10</v>
      </c>
      <c r="O8">
        <v>0</v>
      </c>
      <c r="P8">
        <v>11.5</v>
      </c>
    </row>
    <row r="9" spans="1:16" x14ac:dyDescent="0.35">
      <c r="A9">
        <v>0</v>
      </c>
      <c r="B9">
        <v>1.5</v>
      </c>
      <c r="C9">
        <v>0</v>
      </c>
      <c r="D9">
        <v>3</v>
      </c>
      <c r="E9">
        <v>0</v>
      </c>
      <c r="F9">
        <v>4.5</v>
      </c>
      <c r="G9">
        <v>0</v>
      </c>
      <c r="H9">
        <v>6</v>
      </c>
      <c r="I9">
        <v>0</v>
      </c>
      <c r="J9">
        <v>7.5</v>
      </c>
      <c r="K9">
        <v>0</v>
      </c>
      <c r="L9">
        <v>9</v>
      </c>
      <c r="M9">
        <v>0</v>
      </c>
      <c r="N9">
        <v>10.5</v>
      </c>
      <c r="O9">
        <v>0</v>
      </c>
      <c r="P9">
        <v>12</v>
      </c>
    </row>
    <row r="10" spans="1:16" x14ac:dyDescent="0.35">
      <c r="A10">
        <v>50000</v>
      </c>
      <c r="B10">
        <v>0.5</v>
      </c>
      <c r="C10">
        <v>0</v>
      </c>
      <c r="D10">
        <v>2</v>
      </c>
      <c r="E10">
        <v>0</v>
      </c>
      <c r="F10">
        <v>3.5</v>
      </c>
      <c r="G10">
        <v>0</v>
      </c>
      <c r="H10">
        <v>5</v>
      </c>
      <c r="I10">
        <v>0</v>
      </c>
      <c r="J10">
        <v>6.5</v>
      </c>
      <c r="K10">
        <v>0</v>
      </c>
      <c r="L10">
        <v>8</v>
      </c>
      <c r="M10">
        <v>0</v>
      </c>
      <c r="N10">
        <v>9.5</v>
      </c>
      <c r="O10">
        <v>0</v>
      </c>
      <c r="P10">
        <v>11</v>
      </c>
    </row>
    <row r="11" spans="1:16" x14ac:dyDescent="0.35">
      <c r="A11">
        <v>50000</v>
      </c>
      <c r="B11">
        <v>1</v>
      </c>
      <c r="C11">
        <v>0</v>
      </c>
      <c r="D11">
        <v>2.5</v>
      </c>
      <c r="E11">
        <v>0</v>
      </c>
      <c r="F11">
        <v>4</v>
      </c>
      <c r="G11">
        <v>0</v>
      </c>
      <c r="H11">
        <v>5.5</v>
      </c>
      <c r="I11">
        <v>0</v>
      </c>
      <c r="J11">
        <v>7</v>
      </c>
      <c r="K11">
        <v>0</v>
      </c>
      <c r="L11">
        <v>8.5</v>
      </c>
      <c r="M11">
        <v>0</v>
      </c>
      <c r="N11">
        <v>10</v>
      </c>
      <c r="O11">
        <v>0</v>
      </c>
      <c r="P11">
        <v>11.5</v>
      </c>
    </row>
    <row r="12" spans="1:16" x14ac:dyDescent="0.35">
      <c r="A12">
        <v>50000</v>
      </c>
      <c r="B12">
        <v>1.5</v>
      </c>
      <c r="C12">
        <v>0</v>
      </c>
      <c r="D12">
        <v>3</v>
      </c>
      <c r="E12">
        <v>0</v>
      </c>
      <c r="F12">
        <v>4.5</v>
      </c>
      <c r="G12">
        <v>0</v>
      </c>
      <c r="H12">
        <v>6</v>
      </c>
      <c r="I12">
        <v>0</v>
      </c>
      <c r="J12">
        <v>7.5</v>
      </c>
      <c r="K12">
        <v>0</v>
      </c>
      <c r="L12">
        <v>9</v>
      </c>
      <c r="M12">
        <v>0</v>
      </c>
      <c r="N12">
        <v>10.5</v>
      </c>
      <c r="O12">
        <v>0</v>
      </c>
      <c r="P12">
        <v>12</v>
      </c>
    </row>
    <row r="13" spans="1:16" x14ac:dyDescent="0.35">
      <c r="A13">
        <v>18000000</v>
      </c>
      <c r="B13">
        <v>0.5</v>
      </c>
      <c r="C13">
        <v>1500000</v>
      </c>
      <c r="D13">
        <v>2</v>
      </c>
      <c r="E13">
        <v>4000000</v>
      </c>
      <c r="F13">
        <v>3.5</v>
      </c>
      <c r="G13">
        <v>16000000</v>
      </c>
      <c r="H13">
        <v>5</v>
      </c>
      <c r="I13">
        <v>8400000</v>
      </c>
      <c r="J13">
        <v>6.5</v>
      </c>
      <c r="K13">
        <v>2700000</v>
      </c>
      <c r="L13">
        <v>8</v>
      </c>
      <c r="M13">
        <v>500000</v>
      </c>
      <c r="N13">
        <v>9.5</v>
      </c>
      <c r="O13">
        <v>11800000</v>
      </c>
      <c r="P13">
        <v>11</v>
      </c>
    </row>
    <row r="14" spans="1:16" x14ac:dyDescent="0.35">
      <c r="A14">
        <v>18000000</v>
      </c>
      <c r="B14">
        <v>1</v>
      </c>
      <c r="C14">
        <v>1500000</v>
      </c>
      <c r="D14">
        <v>2.5</v>
      </c>
      <c r="E14">
        <v>4000000</v>
      </c>
      <c r="F14">
        <v>4</v>
      </c>
      <c r="G14">
        <v>16000000</v>
      </c>
      <c r="H14">
        <v>5.5</v>
      </c>
      <c r="I14">
        <v>8400000</v>
      </c>
      <c r="J14">
        <v>7</v>
      </c>
      <c r="K14">
        <v>2700000</v>
      </c>
      <c r="L14">
        <v>8.5</v>
      </c>
      <c r="M14">
        <v>500000</v>
      </c>
      <c r="N14">
        <v>10</v>
      </c>
      <c r="O14">
        <v>11800000</v>
      </c>
      <c r="P14">
        <v>11.5</v>
      </c>
    </row>
    <row r="15" spans="1:16" x14ac:dyDescent="0.35">
      <c r="A15">
        <v>18000000</v>
      </c>
      <c r="B15">
        <v>1.5</v>
      </c>
      <c r="C15">
        <v>1500000</v>
      </c>
      <c r="D15">
        <v>3</v>
      </c>
      <c r="E15">
        <v>4000000</v>
      </c>
      <c r="F15">
        <v>4.5</v>
      </c>
      <c r="G15">
        <v>16000000</v>
      </c>
      <c r="H15">
        <v>6</v>
      </c>
      <c r="I15">
        <v>8400000</v>
      </c>
      <c r="J15">
        <v>7.5</v>
      </c>
      <c r="K15">
        <v>2700000</v>
      </c>
      <c r="L15">
        <v>9</v>
      </c>
      <c r="M15">
        <v>500000</v>
      </c>
      <c r="N15">
        <v>10.5</v>
      </c>
      <c r="O15">
        <v>11800000</v>
      </c>
      <c r="P15">
        <v>12</v>
      </c>
    </row>
    <row r="16" spans="1:16" x14ac:dyDescent="0.35">
      <c r="A16">
        <v>0</v>
      </c>
      <c r="B16">
        <v>1</v>
      </c>
      <c r="C16">
        <v>0</v>
      </c>
      <c r="D16">
        <v>2.5</v>
      </c>
      <c r="E16">
        <v>0</v>
      </c>
      <c r="F16">
        <v>4</v>
      </c>
      <c r="G16">
        <v>0</v>
      </c>
      <c r="H16">
        <v>5.5</v>
      </c>
      <c r="I16">
        <v>0</v>
      </c>
      <c r="J16">
        <v>7</v>
      </c>
      <c r="K16">
        <v>0</v>
      </c>
      <c r="L16">
        <v>8.5</v>
      </c>
      <c r="M16">
        <v>0</v>
      </c>
      <c r="N16">
        <v>10</v>
      </c>
      <c r="O16">
        <v>0</v>
      </c>
      <c r="P16">
        <v>11.5</v>
      </c>
    </row>
    <row r="17" spans="1:16" x14ac:dyDescent="0.35">
      <c r="A17">
        <v>18000000</v>
      </c>
      <c r="B17">
        <v>1</v>
      </c>
      <c r="C17">
        <v>1500000</v>
      </c>
      <c r="D17">
        <v>2.5</v>
      </c>
      <c r="E17">
        <v>4000000</v>
      </c>
      <c r="F17">
        <v>4</v>
      </c>
      <c r="G17">
        <v>16000000</v>
      </c>
      <c r="H17">
        <v>5.5</v>
      </c>
      <c r="I17">
        <v>8400000</v>
      </c>
      <c r="J17">
        <v>7</v>
      </c>
      <c r="K17">
        <v>2700000</v>
      </c>
      <c r="L17">
        <v>8.5</v>
      </c>
      <c r="M17">
        <v>500000</v>
      </c>
      <c r="N17">
        <v>10</v>
      </c>
      <c r="O17">
        <v>11800000</v>
      </c>
      <c r="P17">
        <v>11.5</v>
      </c>
    </row>
    <row r="18" spans="1:16" x14ac:dyDescent="0.35">
      <c r="A18">
        <v>0</v>
      </c>
      <c r="B18">
        <v>0.5</v>
      </c>
      <c r="C18">
        <v>0</v>
      </c>
      <c r="D18">
        <v>2</v>
      </c>
      <c r="E18">
        <v>0</v>
      </c>
      <c r="F18">
        <v>3.5</v>
      </c>
      <c r="G18">
        <v>0</v>
      </c>
      <c r="H18">
        <v>5</v>
      </c>
      <c r="I18">
        <v>0</v>
      </c>
      <c r="J18">
        <v>6.5</v>
      </c>
      <c r="K18">
        <v>0</v>
      </c>
      <c r="L18">
        <v>8</v>
      </c>
      <c r="M18">
        <v>0</v>
      </c>
      <c r="N18">
        <v>9.5</v>
      </c>
      <c r="O18">
        <v>0</v>
      </c>
      <c r="P18">
        <v>11</v>
      </c>
    </row>
    <row r="19" spans="1:16" x14ac:dyDescent="0.35">
      <c r="A19">
        <v>50000</v>
      </c>
      <c r="B19">
        <v>0.5</v>
      </c>
      <c r="C19">
        <v>0</v>
      </c>
      <c r="D19">
        <v>2</v>
      </c>
      <c r="E19">
        <v>0</v>
      </c>
      <c r="F19">
        <v>3.5</v>
      </c>
      <c r="G19">
        <v>0</v>
      </c>
      <c r="H19">
        <v>5</v>
      </c>
      <c r="I19">
        <v>0</v>
      </c>
      <c r="J19">
        <v>6.5</v>
      </c>
      <c r="K19">
        <v>0</v>
      </c>
      <c r="L19">
        <v>8</v>
      </c>
      <c r="M19">
        <v>0</v>
      </c>
      <c r="N19">
        <v>9.5</v>
      </c>
      <c r="O19">
        <v>0</v>
      </c>
      <c r="P19">
        <v>11</v>
      </c>
    </row>
    <row r="20" spans="1:16" x14ac:dyDescent="0.35">
      <c r="A20">
        <v>0</v>
      </c>
      <c r="B20">
        <v>1.5</v>
      </c>
      <c r="C20">
        <v>0</v>
      </c>
      <c r="D20">
        <v>3</v>
      </c>
      <c r="E20">
        <v>0</v>
      </c>
      <c r="F20">
        <v>4.5</v>
      </c>
      <c r="G20">
        <v>0</v>
      </c>
      <c r="H20">
        <v>6</v>
      </c>
      <c r="I20">
        <v>0</v>
      </c>
      <c r="J20">
        <v>7.5</v>
      </c>
      <c r="K20">
        <v>0</v>
      </c>
      <c r="L20">
        <v>9</v>
      </c>
      <c r="M20">
        <v>0</v>
      </c>
      <c r="N20">
        <v>10.5</v>
      </c>
      <c r="O20">
        <v>0</v>
      </c>
      <c r="P20">
        <v>12</v>
      </c>
    </row>
    <row r="21" spans="1:16" x14ac:dyDescent="0.35">
      <c r="A21">
        <v>50000</v>
      </c>
      <c r="B21">
        <v>1.5</v>
      </c>
      <c r="C21">
        <v>0</v>
      </c>
      <c r="D21">
        <v>3</v>
      </c>
      <c r="E21">
        <v>0</v>
      </c>
      <c r="F21">
        <v>4.5</v>
      </c>
      <c r="G21">
        <v>0</v>
      </c>
      <c r="H21">
        <v>6</v>
      </c>
      <c r="I21">
        <v>0</v>
      </c>
      <c r="J21">
        <v>7.5</v>
      </c>
      <c r="K21">
        <v>0</v>
      </c>
      <c r="L21">
        <v>9</v>
      </c>
      <c r="M21">
        <v>0</v>
      </c>
      <c r="N21">
        <v>10.5</v>
      </c>
      <c r="O21">
        <v>0</v>
      </c>
      <c r="P21">
        <v>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/>
  </sheetViews>
  <sheetFormatPr defaultRowHeight="14.5" x14ac:dyDescent="0.35"/>
  <sheetData>
    <row r="1" spans="1:16" x14ac:dyDescent="0.35">
      <c r="A1">
        <v>0</v>
      </c>
      <c r="B1">
        <v>0.5</v>
      </c>
      <c r="C1">
        <v>0</v>
      </c>
      <c r="D1">
        <v>2</v>
      </c>
      <c r="E1">
        <v>0</v>
      </c>
      <c r="F1">
        <v>3.5</v>
      </c>
      <c r="G1">
        <v>0</v>
      </c>
      <c r="H1">
        <v>5</v>
      </c>
      <c r="I1">
        <v>0</v>
      </c>
      <c r="J1">
        <v>6.5</v>
      </c>
      <c r="K1">
        <v>0</v>
      </c>
      <c r="L1">
        <v>8</v>
      </c>
      <c r="M1">
        <v>0</v>
      </c>
      <c r="N1">
        <v>9.5</v>
      </c>
      <c r="O1">
        <v>0</v>
      </c>
      <c r="P1">
        <v>11</v>
      </c>
    </row>
    <row r="2" spans="1:16" x14ac:dyDescent="0.35">
      <c r="A2">
        <v>0</v>
      </c>
      <c r="B2">
        <v>1</v>
      </c>
      <c r="C2">
        <v>0</v>
      </c>
      <c r="D2">
        <v>2.5</v>
      </c>
      <c r="E2">
        <v>0</v>
      </c>
      <c r="F2">
        <v>4</v>
      </c>
      <c r="G2">
        <v>0</v>
      </c>
      <c r="H2">
        <v>5.5</v>
      </c>
      <c r="I2">
        <v>0</v>
      </c>
      <c r="J2">
        <v>7</v>
      </c>
      <c r="K2">
        <v>0</v>
      </c>
      <c r="L2">
        <v>8.5</v>
      </c>
      <c r="M2">
        <v>0</v>
      </c>
      <c r="N2">
        <v>10</v>
      </c>
      <c r="O2">
        <v>0</v>
      </c>
      <c r="P2">
        <v>11.5</v>
      </c>
    </row>
    <row r="3" spans="1:16" x14ac:dyDescent="0.35">
      <c r="A3">
        <v>0</v>
      </c>
      <c r="B3">
        <v>1.5</v>
      </c>
      <c r="C3">
        <v>0</v>
      </c>
      <c r="D3">
        <v>3</v>
      </c>
      <c r="E3">
        <v>0</v>
      </c>
      <c r="F3">
        <v>4.5</v>
      </c>
      <c r="G3">
        <v>0</v>
      </c>
      <c r="H3">
        <v>6</v>
      </c>
      <c r="I3">
        <v>0</v>
      </c>
      <c r="J3">
        <v>7.5</v>
      </c>
      <c r="K3">
        <v>0</v>
      </c>
      <c r="L3">
        <v>9</v>
      </c>
      <c r="M3">
        <v>0</v>
      </c>
      <c r="N3">
        <v>10.5</v>
      </c>
      <c r="O3">
        <v>0</v>
      </c>
      <c r="P3">
        <v>12</v>
      </c>
    </row>
    <row r="4" spans="1:16" x14ac:dyDescent="0.35">
      <c r="A4">
        <v>0</v>
      </c>
      <c r="B4">
        <v>0.5</v>
      </c>
      <c r="C4">
        <v>0</v>
      </c>
      <c r="D4">
        <v>2</v>
      </c>
      <c r="E4">
        <v>0</v>
      </c>
      <c r="F4">
        <v>3.5</v>
      </c>
      <c r="G4">
        <v>0</v>
      </c>
      <c r="H4">
        <v>5</v>
      </c>
      <c r="I4">
        <v>0</v>
      </c>
      <c r="J4">
        <v>6.5</v>
      </c>
      <c r="K4">
        <v>0</v>
      </c>
      <c r="L4">
        <v>8</v>
      </c>
      <c r="M4">
        <v>0</v>
      </c>
      <c r="N4">
        <v>9.5</v>
      </c>
      <c r="O4">
        <v>0</v>
      </c>
      <c r="P4">
        <v>11</v>
      </c>
    </row>
    <row r="5" spans="1:16" x14ac:dyDescent="0.35">
      <c r="A5">
        <v>0</v>
      </c>
      <c r="B5">
        <v>1</v>
      </c>
      <c r="C5">
        <v>0</v>
      </c>
      <c r="D5">
        <v>2.5</v>
      </c>
      <c r="E5">
        <v>0</v>
      </c>
      <c r="F5">
        <v>4</v>
      </c>
      <c r="G5">
        <v>0</v>
      </c>
      <c r="H5">
        <v>5.5</v>
      </c>
      <c r="I5">
        <v>0</v>
      </c>
      <c r="J5">
        <v>7</v>
      </c>
      <c r="K5">
        <v>0</v>
      </c>
      <c r="L5">
        <v>8.5</v>
      </c>
      <c r="M5">
        <v>0</v>
      </c>
      <c r="N5">
        <v>10</v>
      </c>
      <c r="O5">
        <v>0</v>
      </c>
      <c r="P5">
        <v>11.5</v>
      </c>
    </row>
    <row r="6" spans="1:16" x14ac:dyDescent="0.35">
      <c r="A6">
        <v>0</v>
      </c>
      <c r="B6">
        <v>1.5</v>
      </c>
      <c r="C6">
        <v>0</v>
      </c>
      <c r="D6">
        <v>3</v>
      </c>
      <c r="E6">
        <v>0</v>
      </c>
      <c r="F6">
        <v>4.5</v>
      </c>
      <c r="G6">
        <v>0</v>
      </c>
      <c r="H6">
        <v>6</v>
      </c>
      <c r="I6">
        <v>0</v>
      </c>
      <c r="J6">
        <v>7.5</v>
      </c>
      <c r="K6">
        <v>0</v>
      </c>
      <c r="L6">
        <v>9</v>
      </c>
      <c r="M6">
        <v>0</v>
      </c>
      <c r="N6">
        <v>10.5</v>
      </c>
      <c r="O6">
        <v>0</v>
      </c>
      <c r="P6">
        <v>12</v>
      </c>
    </row>
    <row r="7" spans="1:16" x14ac:dyDescent="0.35">
      <c r="A7">
        <v>300000</v>
      </c>
      <c r="B7">
        <v>0.5</v>
      </c>
      <c r="C7">
        <v>0</v>
      </c>
      <c r="D7">
        <v>2</v>
      </c>
      <c r="E7">
        <v>0</v>
      </c>
      <c r="F7">
        <v>3.5</v>
      </c>
      <c r="G7">
        <v>0</v>
      </c>
      <c r="H7">
        <v>5</v>
      </c>
      <c r="I7">
        <v>0</v>
      </c>
      <c r="J7">
        <v>6.5</v>
      </c>
      <c r="K7">
        <v>0</v>
      </c>
      <c r="L7">
        <v>8</v>
      </c>
      <c r="M7">
        <v>0</v>
      </c>
      <c r="N7">
        <v>9.5</v>
      </c>
      <c r="O7">
        <v>0</v>
      </c>
      <c r="P7">
        <v>11</v>
      </c>
    </row>
    <row r="8" spans="1:16" x14ac:dyDescent="0.35">
      <c r="A8">
        <v>300000</v>
      </c>
      <c r="B8">
        <v>1</v>
      </c>
      <c r="C8">
        <v>0</v>
      </c>
      <c r="D8">
        <v>2.5</v>
      </c>
      <c r="E8">
        <v>0</v>
      </c>
      <c r="F8">
        <v>4</v>
      </c>
      <c r="G8">
        <v>0</v>
      </c>
      <c r="H8">
        <v>5.5</v>
      </c>
      <c r="I8">
        <v>0</v>
      </c>
      <c r="J8">
        <v>7</v>
      </c>
      <c r="K8">
        <v>0</v>
      </c>
      <c r="L8">
        <v>8.5</v>
      </c>
      <c r="M8">
        <v>0</v>
      </c>
      <c r="N8">
        <v>10</v>
      </c>
      <c r="O8">
        <v>0</v>
      </c>
      <c r="P8">
        <v>11.5</v>
      </c>
    </row>
    <row r="9" spans="1:16" x14ac:dyDescent="0.35">
      <c r="A9">
        <v>300000</v>
      </c>
      <c r="B9">
        <v>1.5</v>
      </c>
      <c r="C9">
        <v>0</v>
      </c>
      <c r="D9">
        <v>3</v>
      </c>
      <c r="E9">
        <v>0</v>
      </c>
      <c r="F9">
        <v>4.5</v>
      </c>
      <c r="G9">
        <v>0</v>
      </c>
      <c r="H9">
        <v>6</v>
      </c>
      <c r="I9">
        <v>0</v>
      </c>
      <c r="J9">
        <v>7.5</v>
      </c>
      <c r="K9">
        <v>0</v>
      </c>
      <c r="L9">
        <v>9</v>
      </c>
      <c r="M9">
        <v>0</v>
      </c>
      <c r="N9">
        <v>10.5</v>
      </c>
      <c r="O9">
        <v>0</v>
      </c>
      <c r="P9">
        <v>12</v>
      </c>
    </row>
    <row r="10" spans="1:16" x14ac:dyDescent="0.35">
      <c r="A10">
        <v>1200000</v>
      </c>
      <c r="B10">
        <v>0.5</v>
      </c>
      <c r="C10">
        <v>50000</v>
      </c>
      <c r="D10">
        <v>2</v>
      </c>
      <c r="E10">
        <v>0</v>
      </c>
      <c r="F10">
        <v>3.5</v>
      </c>
      <c r="G10">
        <v>0</v>
      </c>
      <c r="H10">
        <v>5</v>
      </c>
      <c r="I10">
        <v>0</v>
      </c>
      <c r="J10">
        <v>6.5</v>
      </c>
      <c r="K10">
        <v>0</v>
      </c>
      <c r="L10">
        <v>8</v>
      </c>
      <c r="M10">
        <v>0</v>
      </c>
      <c r="N10">
        <v>9.5</v>
      </c>
      <c r="O10">
        <v>0</v>
      </c>
      <c r="P10">
        <v>11</v>
      </c>
    </row>
    <row r="11" spans="1:16" x14ac:dyDescent="0.35">
      <c r="A11">
        <v>1200000</v>
      </c>
      <c r="B11">
        <v>1</v>
      </c>
      <c r="C11">
        <v>50000</v>
      </c>
      <c r="D11">
        <v>2.5</v>
      </c>
      <c r="E11">
        <v>0</v>
      </c>
      <c r="F11">
        <v>4</v>
      </c>
      <c r="G11">
        <v>0</v>
      </c>
      <c r="H11">
        <v>5.5</v>
      </c>
      <c r="I11">
        <v>0</v>
      </c>
      <c r="J11">
        <v>7</v>
      </c>
      <c r="K11">
        <v>0</v>
      </c>
      <c r="L11">
        <v>8.5</v>
      </c>
      <c r="M11">
        <v>0</v>
      </c>
      <c r="N11">
        <v>10</v>
      </c>
      <c r="O11">
        <v>0</v>
      </c>
      <c r="P11">
        <v>11.5</v>
      </c>
    </row>
    <row r="12" spans="1:16" x14ac:dyDescent="0.35">
      <c r="A12">
        <v>1200000</v>
      </c>
      <c r="B12">
        <v>1.5</v>
      </c>
      <c r="C12">
        <v>50000</v>
      </c>
      <c r="D12">
        <v>3</v>
      </c>
      <c r="E12">
        <v>0</v>
      </c>
      <c r="F12">
        <v>4.5</v>
      </c>
      <c r="G12">
        <v>0</v>
      </c>
      <c r="H12">
        <v>6</v>
      </c>
      <c r="I12">
        <v>0</v>
      </c>
      <c r="J12">
        <v>7.5</v>
      </c>
      <c r="K12">
        <v>0</v>
      </c>
      <c r="L12">
        <v>9</v>
      </c>
      <c r="M12">
        <v>0</v>
      </c>
      <c r="N12">
        <v>10.5</v>
      </c>
      <c r="O12">
        <v>0</v>
      </c>
      <c r="P12">
        <v>12</v>
      </c>
    </row>
    <row r="13" spans="1:16" x14ac:dyDescent="0.35">
      <c r="A13">
        <v>4500000</v>
      </c>
      <c r="B13">
        <v>0.5</v>
      </c>
      <c r="C13">
        <v>18000000</v>
      </c>
      <c r="D13">
        <v>2</v>
      </c>
      <c r="E13">
        <v>1500000</v>
      </c>
      <c r="F13">
        <v>3.5</v>
      </c>
      <c r="G13">
        <v>4000000</v>
      </c>
      <c r="H13">
        <v>5</v>
      </c>
      <c r="I13">
        <v>16000000</v>
      </c>
      <c r="J13">
        <v>6.5</v>
      </c>
      <c r="K13">
        <v>8400000</v>
      </c>
      <c r="L13">
        <v>8</v>
      </c>
      <c r="M13">
        <v>2700000</v>
      </c>
      <c r="N13">
        <v>9.5</v>
      </c>
      <c r="O13">
        <v>500000</v>
      </c>
      <c r="P13">
        <v>11</v>
      </c>
    </row>
    <row r="14" spans="1:16" x14ac:dyDescent="0.35">
      <c r="A14">
        <v>4500000</v>
      </c>
      <c r="B14">
        <v>1</v>
      </c>
      <c r="C14">
        <v>18000000</v>
      </c>
      <c r="D14">
        <v>2.5</v>
      </c>
      <c r="E14">
        <v>1500000</v>
      </c>
      <c r="F14">
        <v>4</v>
      </c>
      <c r="G14">
        <v>4000000</v>
      </c>
      <c r="H14">
        <v>5.5</v>
      </c>
      <c r="I14">
        <v>16000000</v>
      </c>
      <c r="J14">
        <v>7</v>
      </c>
      <c r="K14">
        <v>8400000</v>
      </c>
      <c r="L14">
        <v>8.5</v>
      </c>
      <c r="M14">
        <v>2700000</v>
      </c>
      <c r="N14">
        <v>10</v>
      </c>
      <c r="O14">
        <v>500000</v>
      </c>
      <c r="P14">
        <v>11.5</v>
      </c>
    </row>
    <row r="15" spans="1:16" x14ac:dyDescent="0.35">
      <c r="A15">
        <v>4500000</v>
      </c>
      <c r="B15">
        <v>1.5</v>
      </c>
      <c r="C15">
        <v>18000000</v>
      </c>
      <c r="D15">
        <v>3</v>
      </c>
      <c r="E15">
        <v>1500000</v>
      </c>
      <c r="F15">
        <v>4.5</v>
      </c>
      <c r="G15">
        <v>4000000</v>
      </c>
      <c r="H15">
        <v>6</v>
      </c>
      <c r="I15">
        <v>16000000</v>
      </c>
      <c r="J15">
        <v>7.5</v>
      </c>
      <c r="K15">
        <v>8400000</v>
      </c>
      <c r="L15">
        <v>9</v>
      </c>
      <c r="M15">
        <v>2700000</v>
      </c>
      <c r="N15">
        <v>10.5</v>
      </c>
      <c r="O15">
        <v>500000</v>
      </c>
      <c r="P15">
        <v>12</v>
      </c>
    </row>
    <row r="16" spans="1:16" x14ac:dyDescent="0.35">
      <c r="A16">
        <v>0</v>
      </c>
      <c r="B16">
        <v>1</v>
      </c>
      <c r="C16">
        <v>0</v>
      </c>
      <c r="D16">
        <v>2.5</v>
      </c>
      <c r="E16">
        <v>0</v>
      </c>
      <c r="F16">
        <v>4</v>
      </c>
      <c r="G16">
        <v>0</v>
      </c>
      <c r="H16">
        <v>5.5</v>
      </c>
      <c r="I16">
        <v>0</v>
      </c>
      <c r="J16">
        <v>7</v>
      </c>
      <c r="K16">
        <v>0</v>
      </c>
      <c r="L16">
        <v>8.5</v>
      </c>
      <c r="M16">
        <v>0</v>
      </c>
      <c r="N16">
        <v>10</v>
      </c>
      <c r="O16">
        <v>0</v>
      </c>
      <c r="P16">
        <v>11.5</v>
      </c>
    </row>
    <row r="17" spans="1:16" x14ac:dyDescent="0.35">
      <c r="A17">
        <v>4500000</v>
      </c>
      <c r="B17">
        <v>1</v>
      </c>
      <c r="C17">
        <v>18000000</v>
      </c>
      <c r="D17">
        <v>2.5</v>
      </c>
      <c r="E17">
        <v>1500000</v>
      </c>
      <c r="F17">
        <v>4</v>
      </c>
      <c r="G17">
        <v>4000000</v>
      </c>
      <c r="H17">
        <v>5.5</v>
      </c>
      <c r="I17">
        <v>16000000</v>
      </c>
      <c r="J17">
        <v>7</v>
      </c>
      <c r="K17">
        <v>8400000</v>
      </c>
      <c r="L17">
        <v>8.5</v>
      </c>
      <c r="M17">
        <v>2700000</v>
      </c>
      <c r="N17">
        <v>10</v>
      </c>
      <c r="O17">
        <v>500000</v>
      </c>
      <c r="P17">
        <v>11.5</v>
      </c>
    </row>
    <row r="18" spans="1:16" x14ac:dyDescent="0.35">
      <c r="A18">
        <v>0</v>
      </c>
      <c r="B18">
        <v>0.5</v>
      </c>
      <c r="C18">
        <v>0</v>
      </c>
      <c r="D18">
        <v>2</v>
      </c>
      <c r="E18">
        <v>0</v>
      </c>
      <c r="F18">
        <v>3.5</v>
      </c>
      <c r="G18">
        <v>0</v>
      </c>
      <c r="H18">
        <v>5</v>
      </c>
      <c r="I18">
        <v>0</v>
      </c>
      <c r="J18">
        <v>6.5</v>
      </c>
      <c r="K18">
        <v>0</v>
      </c>
      <c r="L18">
        <v>8</v>
      </c>
      <c r="M18">
        <v>0</v>
      </c>
      <c r="N18">
        <v>9.5</v>
      </c>
      <c r="O18">
        <v>0</v>
      </c>
      <c r="P18">
        <v>11</v>
      </c>
    </row>
    <row r="19" spans="1:16" x14ac:dyDescent="0.35">
      <c r="A19">
        <v>1200000</v>
      </c>
      <c r="B19">
        <v>0.5</v>
      </c>
      <c r="C19">
        <v>50000</v>
      </c>
      <c r="D19">
        <v>2</v>
      </c>
      <c r="E19">
        <v>0</v>
      </c>
      <c r="F19">
        <v>3.5</v>
      </c>
      <c r="G19">
        <v>0</v>
      </c>
      <c r="H19">
        <v>5</v>
      </c>
      <c r="I19">
        <v>0</v>
      </c>
      <c r="J19">
        <v>6.5</v>
      </c>
      <c r="K19">
        <v>0</v>
      </c>
      <c r="L19">
        <v>8</v>
      </c>
      <c r="M19">
        <v>0</v>
      </c>
      <c r="N19">
        <v>9.5</v>
      </c>
      <c r="O19">
        <v>0</v>
      </c>
      <c r="P19">
        <v>11</v>
      </c>
    </row>
    <row r="20" spans="1:16" x14ac:dyDescent="0.35">
      <c r="A20">
        <v>0</v>
      </c>
      <c r="B20">
        <v>1.5</v>
      </c>
      <c r="C20">
        <v>0</v>
      </c>
      <c r="D20">
        <v>3</v>
      </c>
      <c r="E20">
        <v>0</v>
      </c>
      <c r="F20">
        <v>4.5</v>
      </c>
      <c r="G20">
        <v>0</v>
      </c>
      <c r="H20">
        <v>6</v>
      </c>
      <c r="I20">
        <v>0</v>
      </c>
      <c r="J20">
        <v>7.5</v>
      </c>
      <c r="K20">
        <v>0</v>
      </c>
      <c r="L20">
        <v>9</v>
      </c>
      <c r="M20">
        <v>0</v>
      </c>
      <c r="N20">
        <v>10.5</v>
      </c>
      <c r="O20">
        <v>0</v>
      </c>
      <c r="P20">
        <v>12</v>
      </c>
    </row>
    <row r="21" spans="1:16" x14ac:dyDescent="0.35">
      <c r="A21">
        <v>1200000</v>
      </c>
      <c r="B21">
        <v>1.5</v>
      </c>
      <c r="C21">
        <v>50000</v>
      </c>
      <c r="D21">
        <v>3</v>
      </c>
      <c r="E21">
        <v>0</v>
      </c>
      <c r="F21">
        <v>4.5</v>
      </c>
      <c r="G21">
        <v>0</v>
      </c>
      <c r="H21">
        <v>6</v>
      </c>
      <c r="I21">
        <v>0</v>
      </c>
      <c r="J21">
        <v>7.5</v>
      </c>
      <c r="K21">
        <v>0</v>
      </c>
      <c r="L21">
        <v>9</v>
      </c>
      <c r="M21">
        <v>0</v>
      </c>
      <c r="N21">
        <v>10.5</v>
      </c>
      <c r="O21">
        <v>0</v>
      </c>
      <c r="P21">
        <v>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4.5" x14ac:dyDescent="0.35"/>
  <sheetData>
    <row r="1" spans="1:12" x14ac:dyDescent="0.35">
      <c r="A1">
        <v>0</v>
      </c>
      <c r="B1">
        <v>0.5</v>
      </c>
      <c r="C1">
        <v>0</v>
      </c>
      <c r="D1">
        <v>2</v>
      </c>
      <c r="E1">
        <v>0</v>
      </c>
      <c r="F1">
        <v>3.5</v>
      </c>
      <c r="G1">
        <v>0</v>
      </c>
      <c r="H1">
        <v>5</v>
      </c>
      <c r="I1">
        <v>0</v>
      </c>
      <c r="J1">
        <v>6.5</v>
      </c>
      <c r="K1">
        <v>0</v>
      </c>
      <c r="L1">
        <v>8</v>
      </c>
    </row>
    <row r="2" spans="1:12" x14ac:dyDescent="0.35">
      <c r="A2">
        <v>0</v>
      </c>
      <c r="B2">
        <v>1</v>
      </c>
      <c r="C2">
        <v>0</v>
      </c>
      <c r="D2">
        <v>2.5</v>
      </c>
      <c r="E2">
        <v>0</v>
      </c>
      <c r="F2">
        <v>4</v>
      </c>
      <c r="G2">
        <v>0</v>
      </c>
      <c r="H2">
        <v>5.5</v>
      </c>
      <c r="I2">
        <v>0</v>
      </c>
      <c r="J2">
        <v>7</v>
      </c>
      <c r="K2">
        <v>0</v>
      </c>
      <c r="L2">
        <v>8.5</v>
      </c>
    </row>
    <row r="3" spans="1:12" x14ac:dyDescent="0.35">
      <c r="A3">
        <v>0</v>
      </c>
      <c r="B3">
        <v>1.5</v>
      </c>
      <c r="C3">
        <v>0</v>
      </c>
      <c r="D3">
        <v>3</v>
      </c>
      <c r="E3">
        <v>0</v>
      </c>
      <c r="F3">
        <v>4.5</v>
      </c>
      <c r="G3">
        <v>0</v>
      </c>
      <c r="H3">
        <v>6</v>
      </c>
      <c r="I3">
        <v>0</v>
      </c>
      <c r="J3">
        <v>7.5</v>
      </c>
      <c r="K3">
        <v>0</v>
      </c>
      <c r="L3">
        <v>9</v>
      </c>
    </row>
    <row r="4" spans="1:12" x14ac:dyDescent="0.35">
      <c r="A4">
        <v>0</v>
      </c>
      <c r="B4">
        <v>0.5</v>
      </c>
      <c r="C4">
        <v>0</v>
      </c>
      <c r="D4">
        <v>2</v>
      </c>
      <c r="E4">
        <v>0</v>
      </c>
      <c r="F4">
        <v>3.5</v>
      </c>
      <c r="G4">
        <v>0</v>
      </c>
      <c r="H4">
        <v>5</v>
      </c>
      <c r="I4">
        <v>0</v>
      </c>
      <c r="J4">
        <v>6.5</v>
      </c>
      <c r="K4">
        <v>0</v>
      </c>
      <c r="L4">
        <v>8</v>
      </c>
    </row>
    <row r="5" spans="1:12" x14ac:dyDescent="0.35">
      <c r="A5">
        <v>0</v>
      </c>
      <c r="B5">
        <v>1</v>
      </c>
      <c r="C5">
        <v>0</v>
      </c>
      <c r="D5">
        <v>2.5</v>
      </c>
      <c r="E5">
        <v>0</v>
      </c>
      <c r="F5">
        <v>4</v>
      </c>
      <c r="G5">
        <v>0</v>
      </c>
      <c r="H5">
        <v>5.5</v>
      </c>
      <c r="I5">
        <v>0</v>
      </c>
      <c r="J5">
        <v>7</v>
      </c>
      <c r="K5">
        <v>0</v>
      </c>
      <c r="L5">
        <v>8.5</v>
      </c>
    </row>
    <row r="6" spans="1:12" x14ac:dyDescent="0.35">
      <c r="A6">
        <v>0</v>
      </c>
      <c r="B6">
        <v>1.5</v>
      </c>
      <c r="C6">
        <v>0</v>
      </c>
      <c r="D6">
        <v>3</v>
      </c>
      <c r="E6">
        <v>0</v>
      </c>
      <c r="F6">
        <v>4.5</v>
      </c>
      <c r="G6">
        <v>0</v>
      </c>
      <c r="H6">
        <v>6</v>
      </c>
      <c r="I6">
        <v>0</v>
      </c>
      <c r="J6">
        <v>7.5</v>
      </c>
      <c r="K6">
        <v>0</v>
      </c>
      <c r="L6">
        <v>9</v>
      </c>
    </row>
    <row r="7" spans="1:12" x14ac:dyDescent="0.35">
      <c r="A7">
        <v>300000</v>
      </c>
      <c r="B7">
        <v>0.5</v>
      </c>
      <c r="C7">
        <v>0</v>
      </c>
      <c r="D7">
        <v>2</v>
      </c>
      <c r="E7">
        <v>0</v>
      </c>
      <c r="F7">
        <v>3.5</v>
      </c>
      <c r="G7">
        <v>0</v>
      </c>
      <c r="H7">
        <v>5</v>
      </c>
      <c r="I7">
        <v>0</v>
      </c>
      <c r="J7">
        <v>6.5</v>
      </c>
      <c r="K7">
        <v>0</v>
      </c>
      <c r="L7">
        <v>8</v>
      </c>
    </row>
    <row r="8" spans="1:12" x14ac:dyDescent="0.35">
      <c r="A8">
        <v>300000</v>
      </c>
      <c r="B8">
        <v>1</v>
      </c>
      <c r="C8">
        <v>0</v>
      </c>
      <c r="D8">
        <v>2.5</v>
      </c>
      <c r="E8">
        <v>0</v>
      </c>
      <c r="F8">
        <v>4</v>
      </c>
      <c r="G8">
        <v>0</v>
      </c>
      <c r="H8">
        <v>5.5</v>
      </c>
      <c r="I8">
        <v>0</v>
      </c>
      <c r="J8">
        <v>7</v>
      </c>
      <c r="K8">
        <v>0</v>
      </c>
      <c r="L8">
        <v>8.5</v>
      </c>
    </row>
    <row r="9" spans="1:12" x14ac:dyDescent="0.35">
      <c r="A9">
        <v>300000</v>
      </c>
      <c r="B9">
        <v>1.5</v>
      </c>
      <c r="C9">
        <v>0</v>
      </c>
      <c r="D9">
        <v>3</v>
      </c>
      <c r="E9">
        <v>0</v>
      </c>
      <c r="F9">
        <v>4.5</v>
      </c>
      <c r="G9">
        <v>0</v>
      </c>
      <c r="H9">
        <v>6</v>
      </c>
      <c r="I9">
        <v>0</v>
      </c>
      <c r="J9">
        <v>7.5</v>
      </c>
      <c r="K9">
        <v>0</v>
      </c>
      <c r="L9">
        <v>9</v>
      </c>
    </row>
    <row r="10" spans="1:12" x14ac:dyDescent="0.35">
      <c r="A10">
        <v>1200000</v>
      </c>
      <c r="B10">
        <v>0.5</v>
      </c>
      <c r="C10">
        <v>50000</v>
      </c>
      <c r="D10">
        <v>2</v>
      </c>
      <c r="E10">
        <v>0</v>
      </c>
      <c r="F10">
        <v>3.5</v>
      </c>
      <c r="G10">
        <v>0</v>
      </c>
      <c r="H10">
        <v>5</v>
      </c>
      <c r="I10">
        <v>0</v>
      </c>
      <c r="J10">
        <v>6.5</v>
      </c>
      <c r="K10">
        <v>0</v>
      </c>
      <c r="L10">
        <v>8</v>
      </c>
    </row>
    <row r="11" spans="1:12" x14ac:dyDescent="0.35">
      <c r="A11">
        <v>1200000</v>
      </c>
      <c r="B11">
        <v>1</v>
      </c>
      <c r="C11">
        <v>50000</v>
      </c>
      <c r="D11">
        <v>2.5</v>
      </c>
      <c r="E11">
        <v>0</v>
      </c>
      <c r="F11">
        <v>4</v>
      </c>
      <c r="G11">
        <v>0</v>
      </c>
      <c r="H11">
        <v>5.5</v>
      </c>
      <c r="I11">
        <v>0</v>
      </c>
      <c r="J11">
        <v>7</v>
      </c>
      <c r="K11">
        <v>0</v>
      </c>
      <c r="L11">
        <v>8.5</v>
      </c>
    </row>
    <row r="12" spans="1:12" x14ac:dyDescent="0.35">
      <c r="A12">
        <v>1200000</v>
      </c>
      <c r="B12">
        <v>1.5</v>
      </c>
      <c r="C12">
        <v>50000</v>
      </c>
      <c r="D12">
        <v>3</v>
      </c>
      <c r="E12">
        <v>0</v>
      </c>
      <c r="F12">
        <v>4.5</v>
      </c>
      <c r="G12">
        <v>0</v>
      </c>
      <c r="H12">
        <v>6</v>
      </c>
      <c r="I12">
        <v>0</v>
      </c>
      <c r="J12">
        <v>7.5</v>
      </c>
      <c r="K12">
        <v>0</v>
      </c>
      <c r="L12">
        <v>9</v>
      </c>
    </row>
    <row r="13" spans="1:12" x14ac:dyDescent="0.35">
      <c r="A13">
        <v>4500000</v>
      </c>
      <c r="B13">
        <v>0.5</v>
      </c>
      <c r="C13">
        <v>18000000</v>
      </c>
      <c r="D13">
        <v>2</v>
      </c>
      <c r="E13">
        <v>1500000</v>
      </c>
      <c r="F13">
        <v>3.5</v>
      </c>
      <c r="G13">
        <v>4000000</v>
      </c>
      <c r="H13">
        <v>5</v>
      </c>
      <c r="I13">
        <v>16000000</v>
      </c>
      <c r="J13">
        <v>6.5</v>
      </c>
      <c r="K13">
        <v>8400000</v>
      </c>
      <c r="L13">
        <v>8</v>
      </c>
    </row>
    <row r="14" spans="1:12" x14ac:dyDescent="0.35">
      <c r="A14">
        <v>4500000</v>
      </c>
      <c r="B14">
        <v>1</v>
      </c>
      <c r="C14">
        <v>18000000</v>
      </c>
      <c r="D14">
        <v>2.5</v>
      </c>
      <c r="E14">
        <v>1500000</v>
      </c>
      <c r="F14">
        <v>4</v>
      </c>
      <c r="G14">
        <v>4000000</v>
      </c>
      <c r="H14">
        <v>5.5</v>
      </c>
      <c r="I14">
        <v>16000000</v>
      </c>
      <c r="J14">
        <v>7</v>
      </c>
      <c r="K14">
        <v>8400000</v>
      </c>
      <c r="L14">
        <v>8.5</v>
      </c>
    </row>
    <row r="15" spans="1:12" x14ac:dyDescent="0.35">
      <c r="A15">
        <v>4500000</v>
      </c>
      <c r="B15">
        <v>1.5</v>
      </c>
      <c r="C15">
        <v>18000000</v>
      </c>
      <c r="D15">
        <v>3</v>
      </c>
      <c r="E15">
        <v>1500000</v>
      </c>
      <c r="F15">
        <v>4.5</v>
      </c>
      <c r="G15">
        <v>4000000</v>
      </c>
      <c r="H15">
        <v>6</v>
      </c>
      <c r="I15">
        <v>16000000</v>
      </c>
      <c r="J15">
        <v>7.5</v>
      </c>
      <c r="K15">
        <v>8400000</v>
      </c>
      <c r="L15">
        <v>9</v>
      </c>
    </row>
    <row r="16" spans="1:12" x14ac:dyDescent="0.35">
      <c r="A16">
        <v>0</v>
      </c>
      <c r="B16">
        <v>1</v>
      </c>
      <c r="C16">
        <v>0</v>
      </c>
      <c r="D16">
        <v>2.5</v>
      </c>
      <c r="E16">
        <v>0</v>
      </c>
      <c r="F16">
        <v>4</v>
      </c>
      <c r="G16">
        <v>0</v>
      </c>
      <c r="H16">
        <v>5.5</v>
      </c>
      <c r="I16">
        <v>0</v>
      </c>
      <c r="J16">
        <v>7</v>
      </c>
      <c r="K16">
        <v>0</v>
      </c>
      <c r="L16">
        <v>8.5</v>
      </c>
    </row>
    <row r="17" spans="1:12" x14ac:dyDescent="0.35">
      <c r="A17">
        <v>4500000</v>
      </c>
      <c r="B17">
        <v>1</v>
      </c>
      <c r="C17">
        <v>18000000</v>
      </c>
      <c r="D17">
        <v>2.5</v>
      </c>
      <c r="E17">
        <v>1500000</v>
      </c>
      <c r="F17">
        <v>4</v>
      </c>
      <c r="G17">
        <v>4000000</v>
      </c>
      <c r="H17">
        <v>5.5</v>
      </c>
      <c r="I17">
        <v>16000000</v>
      </c>
      <c r="J17">
        <v>7</v>
      </c>
      <c r="K17">
        <v>8400000</v>
      </c>
      <c r="L17">
        <v>8.5</v>
      </c>
    </row>
    <row r="18" spans="1:12" x14ac:dyDescent="0.35">
      <c r="A18">
        <v>0</v>
      </c>
      <c r="B18">
        <v>0.5</v>
      </c>
      <c r="C18">
        <v>0</v>
      </c>
      <c r="D18">
        <v>2</v>
      </c>
      <c r="E18">
        <v>0</v>
      </c>
      <c r="F18">
        <v>3.5</v>
      </c>
      <c r="G18">
        <v>0</v>
      </c>
      <c r="H18">
        <v>5</v>
      </c>
      <c r="I18">
        <v>0</v>
      </c>
      <c r="J18">
        <v>6.5</v>
      </c>
      <c r="K18">
        <v>0</v>
      </c>
      <c r="L18">
        <v>8</v>
      </c>
    </row>
    <row r="19" spans="1:12" x14ac:dyDescent="0.35">
      <c r="A19">
        <v>1200000</v>
      </c>
      <c r="B19">
        <v>0.5</v>
      </c>
      <c r="C19">
        <v>50000</v>
      </c>
      <c r="D19">
        <v>2</v>
      </c>
      <c r="E19">
        <v>0</v>
      </c>
      <c r="F19">
        <v>3.5</v>
      </c>
      <c r="G19">
        <v>0</v>
      </c>
      <c r="H19">
        <v>5</v>
      </c>
      <c r="I19">
        <v>0</v>
      </c>
      <c r="J19">
        <v>6.5</v>
      </c>
      <c r="K19">
        <v>0</v>
      </c>
      <c r="L19">
        <v>8</v>
      </c>
    </row>
    <row r="20" spans="1:12" x14ac:dyDescent="0.35">
      <c r="A20">
        <v>0</v>
      </c>
      <c r="B20">
        <v>1.5</v>
      </c>
      <c r="C20">
        <v>0</v>
      </c>
      <c r="D20">
        <v>3</v>
      </c>
      <c r="E20">
        <v>0</v>
      </c>
      <c r="F20">
        <v>4.5</v>
      </c>
      <c r="G20">
        <v>0</v>
      </c>
      <c r="H20">
        <v>6</v>
      </c>
      <c r="I20">
        <v>0</v>
      </c>
      <c r="J20">
        <v>7.5</v>
      </c>
      <c r="K20">
        <v>0</v>
      </c>
      <c r="L20">
        <v>9</v>
      </c>
    </row>
    <row r="21" spans="1:12" x14ac:dyDescent="0.35">
      <c r="A21">
        <v>1200000</v>
      </c>
      <c r="B21">
        <v>1.5</v>
      </c>
      <c r="C21">
        <v>50000</v>
      </c>
      <c r="D21">
        <v>3</v>
      </c>
      <c r="E21">
        <v>0</v>
      </c>
      <c r="F21">
        <v>4.5</v>
      </c>
      <c r="G21">
        <v>0</v>
      </c>
      <c r="H21">
        <v>6</v>
      </c>
      <c r="I21">
        <v>0</v>
      </c>
      <c r="J21">
        <v>7.5</v>
      </c>
      <c r="K21">
        <v>0</v>
      </c>
      <c r="L21">
        <v>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86"/>
  <sheetViews>
    <sheetView tabSelected="1" zoomScale="93" zoomScaleNormal="93" workbookViewId="0">
      <pane xSplit="5" ySplit="1" topLeftCell="AF2" activePane="bottomRight" state="frozen"/>
      <selection pane="topRight" activeCell="F1" sqref="F1"/>
      <selection pane="bottomLeft" activeCell="A2" sqref="A2"/>
      <selection pane="bottomRight" activeCell="B11" sqref="B11"/>
    </sheetView>
  </sheetViews>
  <sheetFormatPr defaultRowHeight="14.5" x14ac:dyDescent="0.35"/>
  <cols>
    <col min="6" max="6" width="14" customWidth="1"/>
    <col min="7" max="7" width="26" customWidth="1"/>
    <col min="8" max="8" width="13.26953125" customWidth="1"/>
    <col min="9" max="9" width="13" customWidth="1"/>
    <col min="11" max="11" width="16.1796875" customWidth="1"/>
    <col min="12" max="12" width="17.81640625" customWidth="1"/>
    <col min="15" max="15" width="12" customWidth="1"/>
    <col min="17" max="17" width="17.26953125" customWidth="1"/>
    <col min="51" max="51" width="21.1796875" customWidth="1"/>
    <col min="54" max="54" width="26.1796875" customWidth="1"/>
    <col min="55" max="55" width="8.453125" customWidth="1"/>
  </cols>
  <sheetData>
    <row r="1" spans="1:50" ht="62.25" customHeight="1" x14ac:dyDescent="0.3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>
        <v>0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/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/>
      <c r="AC1" s="3" t="s">
        <v>25</v>
      </c>
      <c r="AD1" s="3" t="s">
        <v>26</v>
      </c>
      <c r="AE1" s="3" t="s">
        <v>27</v>
      </c>
      <c r="AF1" s="3" t="s">
        <v>28</v>
      </c>
      <c r="AG1" s="3" t="s">
        <v>29</v>
      </c>
      <c r="AH1" s="3" t="s">
        <v>30</v>
      </c>
      <c r="AI1" s="3" t="s">
        <v>31</v>
      </c>
      <c r="AJ1" s="3" t="s">
        <v>32</v>
      </c>
      <c r="AK1" s="3" t="s">
        <v>33</v>
      </c>
      <c r="AL1" s="3" t="s">
        <v>34</v>
      </c>
      <c r="AM1" s="3" t="s">
        <v>35</v>
      </c>
      <c r="AN1" s="3" t="s">
        <v>36</v>
      </c>
      <c r="AO1" s="3" t="s">
        <v>37</v>
      </c>
      <c r="AP1" s="4" t="s">
        <v>38</v>
      </c>
      <c r="AQ1" s="4" t="s">
        <v>39</v>
      </c>
      <c r="AR1" s="4" t="s">
        <v>40</v>
      </c>
      <c r="AS1" s="3" t="s">
        <v>41</v>
      </c>
      <c r="AT1" s="3" t="s">
        <v>42</v>
      </c>
      <c r="AU1" s="3" t="s">
        <v>43</v>
      </c>
      <c r="AV1" s="4" t="s">
        <v>44</v>
      </c>
      <c r="AW1" s="5" t="s">
        <v>45</v>
      </c>
    </row>
    <row r="2" spans="1:50" s="6" customFormat="1" x14ac:dyDescent="0.35">
      <c r="A2" s="6">
        <v>1050108</v>
      </c>
      <c r="B2" s="6">
        <v>1</v>
      </c>
      <c r="C2" s="6">
        <v>5</v>
      </c>
      <c r="D2" s="6">
        <v>1</v>
      </c>
      <c r="E2" s="6" t="s">
        <v>46</v>
      </c>
      <c r="F2" s="6">
        <v>600000</v>
      </c>
      <c r="G2" s="6">
        <v>0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600000</v>
      </c>
      <c r="Q2" s="6">
        <f t="shared" ref="Q2:Q33" si="0">SUM(G2:P2)</f>
        <v>600000</v>
      </c>
      <c r="R2" s="6">
        <f t="shared" ref="R2:AA4" si="1">100/$F2*G2</f>
        <v>0</v>
      </c>
      <c r="S2" s="6">
        <f t="shared" si="1"/>
        <v>0</v>
      </c>
      <c r="T2" s="6">
        <f t="shared" si="1"/>
        <v>0</v>
      </c>
      <c r="U2" s="6">
        <f t="shared" si="1"/>
        <v>0</v>
      </c>
      <c r="V2" s="6">
        <f t="shared" si="1"/>
        <v>0</v>
      </c>
      <c r="W2" s="6">
        <f t="shared" si="1"/>
        <v>0</v>
      </c>
      <c r="X2" s="6">
        <f t="shared" si="1"/>
        <v>0</v>
      </c>
      <c r="Y2" s="6">
        <f t="shared" si="1"/>
        <v>0</v>
      </c>
      <c r="Z2" s="6">
        <f t="shared" si="1"/>
        <v>0</v>
      </c>
      <c r="AA2" s="6">
        <f t="shared" si="1"/>
        <v>100</v>
      </c>
      <c r="AB2" s="6">
        <f t="shared" ref="AB2:AB33" si="2">SUM(R2:AA2)</f>
        <v>100</v>
      </c>
      <c r="AC2" s="6">
        <v>1</v>
      </c>
      <c r="AD2" s="6">
        <v>0</v>
      </c>
      <c r="AE2" s="6">
        <v>0</v>
      </c>
      <c r="AF2" s="6">
        <v>0</v>
      </c>
      <c r="AG2" s="6">
        <v>0</v>
      </c>
      <c r="AH2" s="6">
        <v>0</v>
      </c>
      <c r="AI2" s="6">
        <v>0</v>
      </c>
      <c r="AJ2" s="6">
        <v>0</v>
      </c>
      <c r="AK2" s="6">
        <v>0</v>
      </c>
      <c r="AL2" s="6">
        <v>0</v>
      </c>
      <c r="AM2" s="6">
        <v>1</v>
      </c>
      <c r="AN2" s="6">
        <v>1</v>
      </c>
      <c r="AO2" s="6">
        <v>0</v>
      </c>
      <c r="AP2" s="6">
        <v>0</v>
      </c>
      <c r="AQ2" s="6">
        <v>0</v>
      </c>
      <c r="AR2" s="6">
        <v>11</v>
      </c>
      <c r="AS2" s="6">
        <v>11</v>
      </c>
      <c r="AT2" s="6">
        <v>0</v>
      </c>
      <c r="AU2" s="6">
        <v>11</v>
      </c>
      <c r="AV2" s="6">
        <v>1</v>
      </c>
      <c r="AW2" s="6">
        <v>0</v>
      </c>
      <c r="AX2" s="6">
        <v>1</v>
      </c>
    </row>
    <row r="3" spans="1:50" x14ac:dyDescent="0.35">
      <c r="A3" s="6">
        <v>1050109</v>
      </c>
      <c r="B3">
        <v>1</v>
      </c>
      <c r="C3">
        <v>5</v>
      </c>
      <c r="D3">
        <v>1</v>
      </c>
      <c r="E3" t="s">
        <v>47</v>
      </c>
      <c r="F3">
        <v>5600000</v>
      </c>
      <c r="G3">
        <v>2400000</v>
      </c>
      <c r="H3">
        <v>300000</v>
      </c>
      <c r="I3">
        <v>360000</v>
      </c>
      <c r="J3" s="6">
        <v>0</v>
      </c>
      <c r="K3">
        <v>1800000</v>
      </c>
      <c r="L3" s="6">
        <v>0</v>
      </c>
      <c r="M3" s="6">
        <v>0</v>
      </c>
      <c r="N3">
        <v>500000</v>
      </c>
      <c r="O3" s="6">
        <v>0</v>
      </c>
      <c r="P3">
        <v>350000</v>
      </c>
      <c r="Q3">
        <f t="shared" si="0"/>
        <v>5710000</v>
      </c>
      <c r="R3" s="6">
        <f t="shared" si="1"/>
        <v>42.857142857142861</v>
      </c>
      <c r="S3" s="6">
        <f t="shared" si="1"/>
        <v>5.3571428571428577</v>
      </c>
      <c r="T3" s="6">
        <f t="shared" si="1"/>
        <v>6.4285714285714288</v>
      </c>
      <c r="U3" s="6">
        <f t="shared" si="1"/>
        <v>0</v>
      </c>
      <c r="V3" s="6">
        <f t="shared" si="1"/>
        <v>32.142857142857146</v>
      </c>
      <c r="W3" s="6">
        <f t="shared" si="1"/>
        <v>0</v>
      </c>
      <c r="X3" s="6">
        <f t="shared" si="1"/>
        <v>0</v>
      </c>
      <c r="Y3" s="6">
        <f t="shared" si="1"/>
        <v>8.9285714285714288</v>
      </c>
      <c r="Z3" s="6">
        <f t="shared" si="1"/>
        <v>0</v>
      </c>
      <c r="AA3" s="6">
        <f t="shared" si="1"/>
        <v>6.2500000000000009</v>
      </c>
      <c r="AB3" s="6">
        <f>SUM(R3:AA3)</f>
        <v>101.96428571428574</v>
      </c>
      <c r="AC3" s="6">
        <v>1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1</v>
      </c>
      <c r="AN3">
        <v>1</v>
      </c>
      <c r="AO3" s="6">
        <v>0</v>
      </c>
      <c r="AP3">
        <v>2</v>
      </c>
      <c r="AQ3">
        <v>1</v>
      </c>
      <c r="AR3">
        <v>1</v>
      </c>
      <c r="AS3">
        <v>2</v>
      </c>
      <c r="AT3">
        <v>1</v>
      </c>
      <c r="AU3">
        <v>1</v>
      </c>
      <c r="AV3">
        <v>2</v>
      </c>
      <c r="AW3">
        <v>0</v>
      </c>
      <c r="AX3">
        <v>1</v>
      </c>
    </row>
    <row r="4" spans="1:50" s="6" customFormat="1" x14ac:dyDescent="0.35">
      <c r="A4" s="6">
        <v>1050110</v>
      </c>
      <c r="B4" s="6">
        <v>1</v>
      </c>
      <c r="C4" s="6">
        <v>5</v>
      </c>
      <c r="D4" s="6">
        <v>1</v>
      </c>
      <c r="E4" s="6" t="s">
        <v>48</v>
      </c>
      <c r="F4" s="6">
        <v>6000000</v>
      </c>
      <c r="G4" s="6">
        <v>1500000</v>
      </c>
      <c r="H4" s="6">
        <v>300000</v>
      </c>
      <c r="I4" s="6">
        <v>60000</v>
      </c>
      <c r="J4" s="6">
        <v>50000</v>
      </c>
      <c r="K4" s="6">
        <v>3000000</v>
      </c>
      <c r="L4" s="6">
        <v>0</v>
      </c>
      <c r="M4" s="6">
        <v>0</v>
      </c>
      <c r="N4" s="6">
        <v>100000</v>
      </c>
      <c r="O4" s="6">
        <v>0</v>
      </c>
      <c r="P4" s="6">
        <v>1000000</v>
      </c>
      <c r="Q4" s="6">
        <f t="shared" si="0"/>
        <v>6010000</v>
      </c>
      <c r="R4" s="6">
        <f t="shared" si="1"/>
        <v>25</v>
      </c>
      <c r="S4" s="6">
        <f t="shared" si="1"/>
        <v>5</v>
      </c>
      <c r="T4" s="6">
        <f t="shared" si="1"/>
        <v>1</v>
      </c>
      <c r="U4" s="6">
        <f t="shared" si="1"/>
        <v>0.83333333333333337</v>
      </c>
      <c r="V4" s="6">
        <f t="shared" si="1"/>
        <v>50</v>
      </c>
      <c r="W4" s="6">
        <f t="shared" si="1"/>
        <v>0</v>
      </c>
      <c r="X4" s="6">
        <f t="shared" si="1"/>
        <v>0</v>
      </c>
      <c r="Y4" s="6">
        <f t="shared" si="1"/>
        <v>1.6666666666666667</v>
      </c>
      <c r="Z4" s="6">
        <f t="shared" si="1"/>
        <v>0</v>
      </c>
      <c r="AA4" s="6">
        <f t="shared" si="1"/>
        <v>16.666666666666668</v>
      </c>
      <c r="AB4" s="6">
        <f t="shared" si="2"/>
        <v>100.16666666666667</v>
      </c>
      <c r="AC4" s="6">
        <v>1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1</v>
      </c>
      <c r="AN4" s="6">
        <v>1</v>
      </c>
      <c r="AO4" s="6">
        <v>0</v>
      </c>
      <c r="AP4" s="6">
        <v>11</v>
      </c>
      <c r="AQ4" s="6">
        <v>11</v>
      </c>
      <c r="AR4" s="6">
        <v>11</v>
      </c>
      <c r="AS4" s="6">
        <v>11</v>
      </c>
      <c r="AT4" s="6">
        <v>11</v>
      </c>
      <c r="AU4" s="6">
        <v>11</v>
      </c>
      <c r="AV4" s="6">
        <v>3</v>
      </c>
      <c r="AW4">
        <v>0</v>
      </c>
      <c r="AX4" s="6">
        <v>1</v>
      </c>
    </row>
    <row r="5" spans="1:50" x14ac:dyDescent="0.35">
      <c r="A5" s="6">
        <v>1050111</v>
      </c>
      <c r="B5">
        <v>1</v>
      </c>
      <c r="C5">
        <v>5</v>
      </c>
      <c r="D5">
        <v>1</v>
      </c>
      <c r="E5" t="s">
        <v>164</v>
      </c>
      <c r="F5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>
        <f t="shared" si="0"/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f t="shared" si="2"/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>
        <v>0</v>
      </c>
      <c r="AK5">
        <v>0</v>
      </c>
      <c r="AL5">
        <v>0</v>
      </c>
      <c r="AM5">
        <v>0</v>
      </c>
      <c r="AN5">
        <v>0</v>
      </c>
      <c r="AO5" s="6">
        <v>0</v>
      </c>
      <c r="AP5" s="6">
        <v>0</v>
      </c>
      <c r="AQ5" s="6">
        <v>0</v>
      </c>
      <c r="AR5" s="6">
        <v>0</v>
      </c>
      <c r="AS5" s="6">
        <v>12</v>
      </c>
      <c r="AT5" s="6">
        <v>0</v>
      </c>
      <c r="AU5" s="6">
        <v>0</v>
      </c>
      <c r="AV5" s="6">
        <v>0</v>
      </c>
      <c r="AW5">
        <v>0</v>
      </c>
      <c r="AX5">
        <v>1</v>
      </c>
    </row>
    <row r="6" spans="1:50" s="6" customFormat="1" x14ac:dyDescent="0.35">
      <c r="A6" s="6">
        <v>1050112</v>
      </c>
      <c r="B6" s="6">
        <v>1</v>
      </c>
      <c r="C6" s="6">
        <v>5</v>
      </c>
      <c r="D6" s="6">
        <v>1</v>
      </c>
      <c r="E6" s="6" t="s">
        <v>49</v>
      </c>
      <c r="F6" s="6">
        <v>1100000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1100000</v>
      </c>
      <c r="P6" s="6">
        <v>0</v>
      </c>
      <c r="Q6">
        <f t="shared" si="0"/>
        <v>1100000</v>
      </c>
      <c r="R6" s="6">
        <f t="shared" ref="R6:R17" si="3">100/$F6*G6</f>
        <v>0</v>
      </c>
      <c r="S6" s="6">
        <f t="shared" ref="S6:S17" si="4">100/$F6*H6</f>
        <v>0</v>
      </c>
      <c r="T6" s="6">
        <f t="shared" ref="T6:T17" si="5">100/$F6*I6</f>
        <v>0</v>
      </c>
      <c r="U6" s="6">
        <f t="shared" ref="U6:U17" si="6">100/$F6*J6</f>
        <v>0</v>
      </c>
      <c r="V6" s="6">
        <f t="shared" ref="V6:V17" si="7">100/$F6*K6</f>
        <v>0</v>
      </c>
      <c r="W6" s="6">
        <f t="shared" ref="W6:W17" si="8">100/$F6*L6</f>
        <v>0</v>
      </c>
      <c r="X6" s="6">
        <f t="shared" ref="X6:X17" si="9">100/$F6*M6</f>
        <v>0</v>
      </c>
      <c r="Y6" s="6">
        <f t="shared" ref="Y6:Y17" si="10">100/$F6*N6</f>
        <v>0</v>
      </c>
      <c r="Z6" s="6">
        <f t="shared" ref="Z6:Z17" si="11">100/$F6*O6</f>
        <v>100</v>
      </c>
      <c r="AA6" s="6">
        <f t="shared" ref="AA6:AA17" si="12">100/$F6*P6</f>
        <v>0</v>
      </c>
      <c r="AB6" s="6">
        <f t="shared" si="2"/>
        <v>100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>
        <v>0</v>
      </c>
      <c r="AM6">
        <v>0</v>
      </c>
      <c r="AN6">
        <v>0</v>
      </c>
      <c r="AO6" s="6">
        <v>0</v>
      </c>
      <c r="AP6" s="6">
        <v>11</v>
      </c>
      <c r="AQ6" s="6">
        <v>1</v>
      </c>
      <c r="AR6" s="6">
        <v>0</v>
      </c>
      <c r="AS6" s="6">
        <v>11</v>
      </c>
      <c r="AT6" s="6">
        <v>0</v>
      </c>
      <c r="AU6" s="6">
        <v>0</v>
      </c>
      <c r="AV6" s="6">
        <v>0</v>
      </c>
      <c r="AW6">
        <v>0</v>
      </c>
      <c r="AX6">
        <v>1</v>
      </c>
    </row>
    <row r="7" spans="1:50" s="6" customFormat="1" x14ac:dyDescent="0.35">
      <c r="A7" s="6">
        <v>1050113</v>
      </c>
      <c r="B7" s="6">
        <v>1</v>
      </c>
      <c r="C7" s="6">
        <v>5</v>
      </c>
      <c r="D7" s="6">
        <v>1</v>
      </c>
      <c r="E7" s="6" t="s">
        <v>50</v>
      </c>
      <c r="F7" s="6">
        <v>1800000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1000000</v>
      </c>
      <c r="M7" s="6">
        <v>0</v>
      </c>
      <c r="N7" s="6">
        <v>0</v>
      </c>
      <c r="O7" s="6">
        <v>800000</v>
      </c>
      <c r="P7" s="6">
        <v>0</v>
      </c>
      <c r="Q7" s="6">
        <f t="shared" si="0"/>
        <v>1800000</v>
      </c>
      <c r="R7" s="6">
        <f t="shared" si="3"/>
        <v>0</v>
      </c>
      <c r="S7" s="6">
        <f t="shared" si="4"/>
        <v>0</v>
      </c>
      <c r="T7" s="6">
        <f t="shared" si="5"/>
        <v>0</v>
      </c>
      <c r="U7" s="6">
        <f t="shared" si="6"/>
        <v>0</v>
      </c>
      <c r="V7" s="6">
        <f t="shared" si="7"/>
        <v>0</v>
      </c>
      <c r="W7" s="6">
        <f t="shared" si="8"/>
        <v>55.555555555555557</v>
      </c>
      <c r="X7" s="6">
        <f t="shared" si="9"/>
        <v>0</v>
      </c>
      <c r="Y7" s="6">
        <f t="shared" si="10"/>
        <v>0</v>
      </c>
      <c r="Z7" s="6">
        <f t="shared" si="11"/>
        <v>44.44444444444445</v>
      </c>
      <c r="AA7" s="6">
        <f t="shared" si="12"/>
        <v>0</v>
      </c>
      <c r="AB7" s="6">
        <f t="shared" si="2"/>
        <v>100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>
        <v>0</v>
      </c>
      <c r="AM7">
        <v>0</v>
      </c>
      <c r="AN7">
        <v>0</v>
      </c>
      <c r="AO7" s="6">
        <v>0</v>
      </c>
      <c r="AP7" s="6">
        <v>12</v>
      </c>
      <c r="AQ7" s="6">
        <v>12</v>
      </c>
      <c r="AR7" s="6">
        <v>0</v>
      </c>
      <c r="AS7" s="6">
        <v>2</v>
      </c>
      <c r="AT7" s="6">
        <v>2</v>
      </c>
      <c r="AU7" s="6">
        <v>0</v>
      </c>
      <c r="AV7" s="6">
        <v>4</v>
      </c>
      <c r="AW7">
        <v>0</v>
      </c>
      <c r="AX7">
        <v>1</v>
      </c>
    </row>
    <row r="8" spans="1:50" s="6" customFormat="1" x14ac:dyDescent="0.35">
      <c r="A8" s="6">
        <v>1050114</v>
      </c>
      <c r="B8" s="6">
        <v>1</v>
      </c>
      <c r="C8" s="6">
        <v>5</v>
      </c>
      <c r="D8" s="6">
        <v>1</v>
      </c>
      <c r="E8" s="6" t="s">
        <v>51</v>
      </c>
      <c r="F8" s="6">
        <v>5500000</v>
      </c>
      <c r="G8" s="6">
        <v>3600000</v>
      </c>
      <c r="H8" s="6">
        <v>0</v>
      </c>
      <c r="I8" s="6">
        <v>120000</v>
      </c>
      <c r="J8" s="6">
        <v>0</v>
      </c>
      <c r="K8" s="6">
        <v>1780000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>
        <f t="shared" si="0"/>
        <v>5500000</v>
      </c>
      <c r="R8" s="6">
        <f t="shared" si="3"/>
        <v>65.454545454545453</v>
      </c>
      <c r="S8" s="6">
        <f t="shared" si="4"/>
        <v>0</v>
      </c>
      <c r="T8" s="6">
        <f t="shared" si="5"/>
        <v>2.1818181818181817</v>
      </c>
      <c r="U8" s="6">
        <f t="shared" si="6"/>
        <v>0</v>
      </c>
      <c r="V8" s="6">
        <f t="shared" si="7"/>
        <v>32.363636363636367</v>
      </c>
      <c r="W8" s="6">
        <f t="shared" si="8"/>
        <v>0</v>
      </c>
      <c r="X8" s="6">
        <f t="shared" si="9"/>
        <v>0</v>
      </c>
      <c r="Y8" s="6">
        <f t="shared" si="10"/>
        <v>0</v>
      </c>
      <c r="Z8" s="6">
        <f t="shared" si="11"/>
        <v>0</v>
      </c>
      <c r="AA8" s="6">
        <f t="shared" si="12"/>
        <v>0</v>
      </c>
      <c r="AB8" s="6">
        <f t="shared" si="2"/>
        <v>100</v>
      </c>
      <c r="AC8" s="6">
        <v>0</v>
      </c>
      <c r="AD8" s="6">
        <v>0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>
        <v>0</v>
      </c>
      <c r="AM8">
        <v>0</v>
      </c>
      <c r="AN8">
        <v>0</v>
      </c>
      <c r="AO8" s="6">
        <v>0</v>
      </c>
      <c r="AP8" s="6">
        <v>11</v>
      </c>
      <c r="AQ8" s="6">
        <v>0</v>
      </c>
      <c r="AR8" s="6">
        <v>0</v>
      </c>
      <c r="AS8" s="6">
        <v>11</v>
      </c>
      <c r="AT8" s="6">
        <v>0</v>
      </c>
      <c r="AU8" s="6">
        <v>0</v>
      </c>
      <c r="AV8" s="6">
        <v>5</v>
      </c>
      <c r="AW8">
        <v>0</v>
      </c>
      <c r="AX8">
        <v>1</v>
      </c>
    </row>
    <row r="9" spans="1:50" s="6" customFormat="1" x14ac:dyDescent="0.35">
      <c r="A9" s="6">
        <v>1050115</v>
      </c>
      <c r="B9" s="6">
        <v>1</v>
      </c>
      <c r="C9" s="6">
        <v>5</v>
      </c>
      <c r="D9" s="6">
        <v>1</v>
      </c>
      <c r="E9" s="6" t="s">
        <v>52</v>
      </c>
      <c r="F9" s="6">
        <v>400000</v>
      </c>
      <c r="G9" s="6">
        <v>400000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f t="shared" si="0"/>
        <v>400000</v>
      </c>
      <c r="R9" s="6">
        <f t="shared" si="3"/>
        <v>100</v>
      </c>
      <c r="S9" s="6">
        <f t="shared" si="4"/>
        <v>0</v>
      </c>
      <c r="T9" s="6">
        <f t="shared" si="5"/>
        <v>0</v>
      </c>
      <c r="U9" s="6">
        <f t="shared" si="6"/>
        <v>0</v>
      </c>
      <c r="V9" s="6">
        <f t="shared" si="7"/>
        <v>0</v>
      </c>
      <c r="W9" s="6">
        <f t="shared" si="8"/>
        <v>0</v>
      </c>
      <c r="X9" s="6">
        <f t="shared" si="9"/>
        <v>0</v>
      </c>
      <c r="Y9" s="6">
        <f t="shared" si="10"/>
        <v>0</v>
      </c>
      <c r="Z9" s="6">
        <f t="shared" si="11"/>
        <v>0</v>
      </c>
      <c r="AA9" s="6">
        <f t="shared" si="12"/>
        <v>0</v>
      </c>
      <c r="AB9" s="6">
        <f t="shared" si="2"/>
        <v>100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>
        <v>0</v>
      </c>
      <c r="AM9">
        <v>0</v>
      </c>
      <c r="AN9">
        <v>0</v>
      </c>
      <c r="AO9" s="6">
        <v>0</v>
      </c>
      <c r="AP9" s="6">
        <v>12</v>
      </c>
      <c r="AQ9" s="6">
        <v>0</v>
      </c>
      <c r="AR9" s="6">
        <v>0</v>
      </c>
      <c r="AS9" s="6">
        <v>12</v>
      </c>
      <c r="AT9" s="6">
        <v>0</v>
      </c>
      <c r="AU9" s="6">
        <v>0</v>
      </c>
      <c r="AV9" s="6">
        <v>0</v>
      </c>
      <c r="AW9">
        <v>0</v>
      </c>
      <c r="AX9">
        <v>1</v>
      </c>
    </row>
    <row r="10" spans="1:50" s="6" customFormat="1" x14ac:dyDescent="0.35">
      <c r="A10" s="6">
        <v>1050116</v>
      </c>
      <c r="B10" s="6">
        <v>1</v>
      </c>
      <c r="C10" s="6">
        <v>5</v>
      </c>
      <c r="D10" s="6">
        <v>1</v>
      </c>
      <c r="E10" s="6" t="s">
        <v>53</v>
      </c>
      <c r="F10" s="6">
        <v>2440000</v>
      </c>
      <c r="G10" s="6">
        <v>1000000</v>
      </c>
      <c r="H10" s="6">
        <v>200000</v>
      </c>
      <c r="I10" s="6">
        <v>0</v>
      </c>
      <c r="J10" s="6">
        <v>100000</v>
      </c>
      <c r="K10" s="6">
        <v>0</v>
      </c>
      <c r="L10" s="6">
        <v>0</v>
      </c>
      <c r="M10" s="6">
        <v>0</v>
      </c>
      <c r="N10" s="6">
        <v>200000</v>
      </c>
      <c r="O10" s="6">
        <v>0</v>
      </c>
      <c r="P10" s="6">
        <v>900000</v>
      </c>
      <c r="Q10">
        <f t="shared" si="0"/>
        <v>2400000</v>
      </c>
      <c r="R10" s="6">
        <f t="shared" si="3"/>
        <v>40.983606557377051</v>
      </c>
      <c r="S10" s="6">
        <f t="shared" si="4"/>
        <v>8.1967213114754092</v>
      </c>
      <c r="T10" s="6">
        <f t="shared" si="5"/>
        <v>0</v>
      </c>
      <c r="U10" s="6">
        <f t="shared" si="6"/>
        <v>4.0983606557377046</v>
      </c>
      <c r="V10" s="6">
        <f t="shared" si="7"/>
        <v>0</v>
      </c>
      <c r="W10" s="6">
        <f t="shared" si="8"/>
        <v>0</v>
      </c>
      <c r="X10" s="6">
        <f t="shared" si="9"/>
        <v>0</v>
      </c>
      <c r="Y10" s="6">
        <f t="shared" si="10"/>
        <v>8.1967213114754092</v>
      </c>
      <c r="Z10" s="6">
        <f t="shared" si="11"/>
        <v>0</v>
      </c>
      <c r="AA10" s="6">
        <f t="shared" si="12"/>
        <v>36.885245901639344</v>
      </c>
      <c r="AB10" s="6">
        <f t="shared" si="2"/>
        <v>98.360655737704917</v>
      </c>
      <c r="AC10" s="6">
        <v>1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>
        <v>0</v>
      </c>
      <c r="AM10" s="6">
        <v>1</v>
      </c>
      <c r="AN10" s="6">
        <v>1</v>
      </c>
      <c r="AO10" s="6">
        <v>0</v>
      </c>
      <c r="AP10" s="6">
        <v>12</v>
      </c>
      <c r="AQ10" s="6">
        <v>12</v>
      </c>
      <c r="AR10" s="6">
        <v>0</v>
      </c>
      <c r="AS10" s="6">
        <v>12</v>
      </c>
      <c r="AT10" s="6">
        <v>12</v>
      </c>
      <c r="AU10" s="6">
        <v>0</v>
      </c>
      <c r="AV10" s="6">
        <v>0</v>
      </c>
      <c r="AW10">
        <v>0</v>
      </c>
      <c r="AX10">
        <v>1</v>
      </c>
    </row>
    <row r="11" spans="1:50" s="6" customFormat="1" x14ac:dyDescent="0.35">
      <c r="A11" s="6">
        <v>1050117</v>
      </c>
      <c r="B11" s="6">
        <v>1</v>
      </c>
      <c r="C11" s="6">
        <v>5</v>
      </c>
      <c r="D11" s="6">
        <v>1</v>
      </c>
      <c r="E11" s="6" t="s">
        <v>54</v>
      </c>
      <c r="F11" s="6">
        <v>3600000</v>
      </c>
      <c r="G11" s="6">
        <v>1200000</v>
      </c>
      <c r="H11" s="6">
        <v>1500000</v>
      </c>
      <c r="I11" s="6">
        <v>0</v>
      </c>
      <c r="J11" s="6">
        <v>250000</v>
      </c>
      <c r="K11" s="6">
        <v>0</v>
      </c>
      <c r="L11" s="6">
        <v>0</v>
      </c>
      <c r="M11" s="6">
        <v>0</v>
      </c>
      <c r="N11" s="6">
        <v>300000</v>
      </c>
      <c r="O11" s="6">
        <v>0</v>
      </c>
      <c r="P11" s="6">
        <v>300000</v>
      </c>
      <c r="Q11">
        <f t="shared" si="0"/>
        <v>3550000</v>
      </c>
      <c r="R11" s="6">
        <f t="shared" si="3"/>
        <v>33.333333333333336</v>
      </c>
      <c r="S11" s="6">
        <f t="shared" si="4"/>
        <v>41.666666666666671</v>
      </c>
      <c r="T11" s="6">
        <f t="shared" si="5"/>
        <v>0</v>
      </c>
      <c r="U11" s="6">
        <f t="shared" si="6"/>
        <v>6.9444444444444446</v>
      </c>
      <c r="V11" s="6">
        <f t="shared" si="7"/>
        <v>0</v>
      </c>
      <c r="W11" s="6">
        <f t="shared" si="8"/>
        <v>0</v>
      </c>
      <c r="X11" s="6">
        <f t="shared" si="9"/>
        <v>0</v>
      </c>
      <c r="Y11" s="6">
        <f t="shared" si="10"/>
        <v>8.3333333333333339</v>
      </c>
      <c r="Z11" s="6">
        <f t="shared" si="11"/>
        <v>0</v>
      </c>
      <c r="AA11" s="6">
        <f t="shared" si="12"/>
        <v>8.3333333333333339</v>
      </c>
      <c r="AB11" s="6">
        <f t="shared" si="2"/>
        <v>98.6111111111111</v>
      </c>
      <c r="AC11" s="6">
        <v>1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>
        <v>0</v>
      </c>
      <c r="AM11" s="6">
        <v>1</v>
      </c>
      <c r="AN11" s="6">
        <v>1</v>
      </c>
      <c r="AO11" s="6">
        <v>0</v>
      </c>
      <c r="AP11" s="6">
        <v>6</v>
      </c>
      <c r="AQ11" s="6">
        <v>13</v>
      </c>
      <c r="AR11" s="6">
        <v>13</v>
      </c>
      <c r="AS11" s="6">
        <v>6</v>
      </c>
      <c r="AT11" s="6">
        <v>13</v>
      </c>
      <c r="AU11" s="6">
        <v>13</v>
      </c>
      <c r="AV11" s="6">
        <v>3</v>
      </c>
      <c r="AW11">
        <v>0</v>
      </c>
      <c r="AX11">
        <v>1</v>
      </c>
    </row>
    <row r="12" spans="1:50" s="6" customFormat="1" x14ac:dyDescent="0.35">
      <c r="A12" s="6">
        <v>1050118</v>
      </c>
      <c r="B12" s="6">
        <v>1</v>
      </c>
      <c r="C12" s="6">
        <v>5</v>
      </c>
      <c r="D12" s="6">
        <v>1</v>
      </c>
      <c r="E12" s="6" t="s">
        <v>55</v>
      </c>
      <c r="F12" s="6">
        <v>500000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200000</v>
      </c>
      <c r="N12" s="6">
        <v>0</v>
      </c>
      <c r="O12" s="6">
        <v>0</v>
      </c>
      <c r="P12" s="6">
        <v>300000</v>
      </c>
      <c r="Q12" s="6">
        <f t="shared" si="0"/>
        <v>500000</v>
      </c>
      <c r="R12" s="6">
        <f t="shared" si="3"/>
        <v>0</v>
      </c>
      <c r="S12" s="6">
        <f t="shared" si="4"/>
        <v>0</v>
      </c>
      <c r="T12" s="6">
        <f t="shared" si="5"/>
        <v>0</v>
      </c>
      <c r="U12" s="6">
        <f t="shared" si="6"/>
        <v>0</v>
      </c>
      <c r="V12" s="6">
        <f t="shared" si="7"/>
        <v>0</v>
      </c>
      <c r="W12" s="6">
        <f t="shared" si="8"/>
        <v>0</v>
      </c>
      <c r="X12" s="6">
        <f t="shared" si="9"/>
        <v>40</v>
      </c>
      <c r="Y12" s="6">
        <f t="shared" si="10"/>
        <v>0</v>
      </c>
      <c r="Z12" s="6">
        <f t="shared" si="11"/>
        <v>0</v>
      </c>
      <c r="AA12" s="6">
        <f t="shared" si="12"/>
        <v>60</v>
      </c>
      <c r="AB12" s="6">
        <f t="shared" si="2"/>
        <v>100</v>
      </c>
      <c r="AC12" s="6">
        <v>1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>
        <v>0</v>
      </c>
      <c r="AM12" s="6">
        <v>1</v>
      </c>
      <c r="AN12" s="6">
        <v>1</v>
      </c>
      <c r="AO12" s="6">
        <v>0</v>
      </c>
      <c r="AP12" s="6">
        <v>6</v>
      </c>
      <c r="AQ12" s="6">
        <v>6</v>
      </c>
      <c r="AR12" s="6">
        <v>6</v>
      </c>
      <c r="AS12" s="6">
        <v>6</v>
      </c>
      <c r="AT12" s="6">
        <v>6</v>
      </c>
      <c r="AU12" s="6">
        <v>6</v>
      </c>
      <c r="AV12" s="6">
        <v>3</v>
      </c>
      <c r="AW12">
        <v>0</v>
      </c>
      <c r="AX12">
        <v>1</v>
      </c>
    </row>
    <row r="13" spans="1:50" s="6" customFormat="1" x14ac:dyDescent="0.35">
      <c r="A13" s="6">
        <v>1050119</v>
      </c>
      <c r="B13" s="6">
        <v>1</v>
      </c>
      <c r="C13" s="6">
        <v>5</v>
      </c>
      <c r="D13" s="6">
        <v>1</v>
      </c>
      <c r="E13" s="6" t="s">
        <v>56</v>
      </c>
      <c r="F13" s="6">
        <v>1200000</v>
      </c>
      <c r="G13" s="6">
        <v>450000</v>
      </c>
      <c r="H13" s="6">
        <v>300000</v>
      </c>
      <c r="I13" s="6">
        <v>0</v>
      </c>
      <c r="J13" s="6">
        <v>20000</v>
      </c>
      <c r="K13" s="6">
        <v>0</v>
      </c>
      <c r="L13" s="6">
        <v>0</v>
      </c>
      <c r="M13" s="6">
        <v>230000</v>
      </c>
      <c r="N13" s="6">
        <v>100000</v>
      </c>
      <c r="O13" s="6">
        <v>0</v>
      </c>
      <c r="P13" s="6">
        <v>100000</v>
      </c>
      <c r="Q13">
        <f t="shared" si="0"/>
        <v>1200000</v>
      </c>
      <c r="R13" s="6">
        <f t="shared" si="3"/>
        <v>37.5</v>
      </c>
      <c r="S13" s="6">
        <f t="shared" si="4"/>
        <v>25</v>
      </c>
      <c r="T13" s="6">
        <f t="shared" si="5"/>
        <v>0</v>
      </c>
      <c r="U13" s="6">
        <f t="shared" si="6"/>
        <v>1.6666666666666665</v>
      </c>
      <c r="V13" s="6">
        <f t="shared" si="7"/>
        <v>0</v>
      </c>
      <c r="W13" s="6">
        <f t="shared" si="8"/>
        <v>0</v>
      </c>
      <c r="X13" s="6">
        <f t="shared" si="9"/>
        <v>19.166666666666664</v>
      </c>
      <c r="Y13" s="6">
        <f t="shared" si="10"/>
        <v>8.3333333333333339</v>
      </c>
      <c r="Z13" s="6">
        <f t="shared" si="11"/>
        <v>0</v>
      </c>
      <c r="AA13" s="6">
        <f t="shared" si="12"/>
        <v>8.3333333333333339</v>
      </c>
      <c r="AB13" s="6">
        <f t="shared" si="2"/>
        <v>100</v>
      </c>
      <c r="AC13" s="6">
        <v>1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>
        <v>0</v>
      </c>
      <c r="AM13" s="6">
        <v>1</v>
      </c>
      <c r="AN13" s="6">
        <v>1</v>
      </c>
      <c r="AO13" s="6">
        <v>0</v>
      </c>
      <c r="AP13" s="6">
        <v>14</v>
      </c>
      <c r="AQ13" s="6">
        <v>0</v>
      </c>
      <c r="AR13" s="6">
        <v>14</v>
      </c>
      <c r="AS13" s="6">
        <v>14</v>
      </c>
      <c r="AT13" s="6">
        <v>0</v>
      </c>
      <c r="AU13" s="6">
        <v>14</v>
      </c>
      <c r="AV13" s="6">
        <v>6</v>
      </c>
      <c r="AW13">
        <v>0</v>
      </c>
      <c r="AX13">
        <v>1</v>
      </c>
    </row>
    <row r="14" spans="1:50" s="6" customFormat="1" x14ac:dyDescent="0.35">
      <c r="A14" s="6">
        <v>1050120</v>
      </c>
      <c r="B14" s="6">
        <v>1</v>
      </c>
      <c r="C14" s="6">
        <v>5</v>
      </c>
      <c r="D14" s="6">
        <v>1</v>
      </c>
      <c r="E14" s="6" t="s">
        <v>57</v>
      </c>
      <c r="F14" s="6">
        <v>2000000</v>
      </c>
      <c r="G14" s="6">
        <v>1280000</v>
      </c>
      <c r="H14" s="6">
        <v>0</v>
      </c>
      <c r="I14" s="6">
        <v>180000</v>
      </c>
      <c r="J14" s="6">
        <v>500000</v>
      </c>
      <c r="K14" s="6">
        <v>0</v>
      </c>
      <c r="L14" s="6">
        <v>0</v>
      </c>
      <c r="M14" s="6">
        <v>0</v>
      </c>
      <c r="N14" s="6">
        <v>40000</v>
      </c>
      <c r="O14" s="6">
        <v>0</v>
      </c>
      <c r="P14" s="6">
        <v>0</v>
      </c>
      <c r="Q14">
        <f t="shared" si="0"/>
        <v>2000000</v>
      </c>
      <c r="R14" s="6">
        <f t="shared" si="3"/>
        <v>64</v>
      </c>
      <c r="S14" s="6">
        <f t="shared" si="4"/>
        <v>0</v>
      </c>
      <c r="T14" s="6">
        <f t="shared" si="5"/>
        <v>9</v>
      </c>
      <c r="U14" s="6">
        <f t="shared" si="6"/>
        <v>25</v>
      </c>
      <c r="V14" s="6">
        <f t="shared" si="7"/>
        <v>0</v>
      </c>
      <c r="W14" s="6">
        <f t="shared" si="8"/>
        <v>0</v>
      </c>
      <c r="X14" s="6">
        <f t="shared" si="9"/>
        <v>0</v>
      </c>
      <c r="Y14" s="6">
        <f t="shared" si="10"/>
        <v>2</v>
      </c>
      <c r="Z14" s="6">
        <f t="shared" si="11"/>
        <v>0</v>
      </c>
      <c r="AA14" s="6">
        <f t="shared" si="12"/>
        <v>0</v>
      </c>
      <c r="AB14" s="6">
        <f t="shared" si="2"/>
        <v>100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>
        <v>0</v>
      </c>
      <c r="AM14">
        <v>0</v>
      </c>
      <c r="AN14">
        <v>0</v>
      </c>
      <c r="AO14" s="6">
        <v>0</v>
      </c>
      <c r="AP14" s="6">
        <v>12</v>
      </c>
      <c r="AQ14" s="6">
        <v>0</v>
      </c>
      <c r="AR14" s="6">
        <v>0</v>
      </c>
      <c r="AS14" s="6">
        <v>12</v>
      </c>
      <c r="AT14" s="6">
        <v>0</v>
      </c>
      <c r="AU14" s="6">
        <v>0</v>
      </c>
      <c r="AV14" s="6">
        <v>6</v>
      </c>
      <c r="AW14">
        <v>0</v>
      </c>
      <c r="AX14">
        <v>1</v>
      </c>
    </row>
    <row r="15" spans="1:50" s="6" customFormat="1" x14ac:dyDescent="0.35">
      <c r="A15" s="6">
        <v>1050121</v>
      </c>
      <c r="B15" s="6">
        <v>1</v>
      </c>
      <c r="C15" s="6">
        <v>5</v>
      </c>
      <c r="D15" s="6">
        <v>1</v>
      </c>
      <c r="E15" s="6" t="s">
        <v>58</v>
      </c>
      <c r="F15" s="6">
        <v>4000000</v>
      </c>
      <c r="G15" s="6">
        <v>0</v>
      </c>
      <c r="H15" s="6">
        <v>150000</v>
      </c>
      <c r="I15" s="6">
        <v>0</v>
      </c>
      <c r="J15" s="6">
        <v>850000</v>
      </c>
      <c r="K15" s="6">
        <v>620000</v>
      </c>
      <c r="L15" s="6">
        <v>1870000</v>
      </c>
      <c r="M15" s="6">
        <v>100000</v>
      </c>
      <c r="N15" s="6">
        <v>100000</v>
      </c>
      <c r="O15" s="6">
        <v>0</v>
      </c>
      <c r="P15" s="6">
        <v>320000</v>
      </c>
      <c r="Q15" s="6">
        <f t="shared" si="0"/>
        <v>4010000</v>
      </c>
      <c r="R15" s="6">
        <f t="shared" si="3"/>
        <v>0</v>
      </c>
      <c r="S15" s="6">
        <f t="shared" si="4"/>
        <v>3.75</v>
      </c>
      <c r="T15" s="6">
        <f t="shared" si="5"/>
        <v>0</v>
      </c>
      <c r="U15" s="6">
        <f t="shared" si="6"/>
        <v>21.25</v>
      </c>
      <c r="V15" s="6">
        <f t="shared" si="7"/>
        <v>15.5</v>
      </c>
      <c r="W15" s="6">
        <f t="shared" si="8"/>
        <v>46.75</v>
      </c>
      <c r="X15" s="6">
        <f t="shared" si="9"/>
        <v>2.5</v>
      </c>
      <c r="Y15" s="6">
        <f t="shared" si="10"/>
        <v>2.5</v>
      </c>
      <c r="Z15" s="6">
        <f t="shared" si="11"/>
        <v>0</v>
      </c>
      <c r="AA15" s="6">
        <f t="shared" si="12"/>
        <v>8</v>
      </c>
      <c r="AB15" s="6">
        <f t="shared" si="2"/>
        <v>100.25</v>
      </c>
      <c r="AC15" s="6">
        <v>1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1</v>
      </c>
      <c r="AK15" s="6">
        <v>0</v>
      </c>
      <c r="AL15">
        <v>0</v>
      </c>
      <c r="AM15" s="6">
        <v>1</v>
      </c>
      <c r="AN15">
        <v>0</v>
      </c>
      <c r="AO15" s="6">
        <v>0</v>
      </c>
      <c r="AP15" s="6">
        <v>0</v>
      </c>
      <c r="AQ15" s="6">
        <v>0</v>
      </c>
      <c r="AR15" s="6">
        <v>0</v>
      </c>
      <c r="AS15" s="6">
        <v>12</v>
      </c>
      <c r="AT15" s="6">
        <v>0</v>
      </c>
      <c r="AU15" s="6">
        <v>0</v>
      </c>
      <c r="AV15" s="6">
        <v>0</v>
      </c>
      <c r="AW15">
        <v>0</v>
      </c>
      <c r="AX15" s="6">
        <v>1</v>
      </c>
    </row>
    <row r="16" spans="1:50" s="6" customFormat="1" x14ac:dyDescent="0.35">
      <c r="A16" s="6">
        <v>1050122</v>
      </c>
      <c r="B16" s="6">
        <v>1</v>
      </c>
      <c r="C16" s="6">
        <v>5</v>
      </c>
      <c r="D16" s="6">
        <v>1</v>
      </c>
      <c r="E16" s="6" t="s">
        <v>59</v>
      </c>
      <c r="F16" s="6">
        <v>2000000</v>
      </c>
      <c r="G16" s="6">
        <v>960000</v>
      </c>
      <c r="H16" s="6">
        <v>0</v>
      </c>
      <c r="I16" s="6">
        <v>600000</v>
      </c>
      <c r="J16" s="6">
        <v>0</v>
      </c>
      <c r="K16" s="6">
        <v>0</v>
      </c>
      <c r="L16" s="6">
        <v>0</v>
      </c>
      <c r="M16" s="6">
        <v>100000</v>
      </c>
      <c r="N16" s="6">
        <v>240000</v>
      </c>
      <c r="O16" s="6">
        <v>0</v>
      </c>
      <c r="P16" s="6">
        <v>100000</v>
      </c>
      <c r="Q16" s="6">
        <f t="shared" si="0"/>
        <v>2000000</v>
      </c>
      <c r="R16" s="6">
        <f t="shared" si="3"/>
        <v>48</v>
      </c>
      <c r="S16" s="6">
        <f t="shared" si="4"/>
        <v>0</v>
      </c>
      <c r="T16" s="6">
        <f t="shared" si="5"/>
        <v>30</v>
      </c>
      <c r="U16" s="6">
        <f t="shared" si="6"/>
        <v>0</v>
      </c>
      <c r="V16" s="6">
        <f t="shared" si="7"/>
        <v>0</v>
      </c>
      <c r="W16" s="6">
        <f t="shared" si="8"/>
        <v>0</v>
      </c>
      <c r="X16" s="6">
        <f t="shared" si="9"/>
        <v>5</v>
      </c>
      <c r="Y16" s="6">
        <f t="shared" si="10"/>
        <v>12</v>
      </c>
      <c r="Z16" s="6">
        <f t="shared" si="11"/>
        <v>0</v>
      </c>
      <c r="AA16" s="6">
        <f t="shared" si="12"/>
        <v>5</v>
      </c>
      <c r="AB16" s="6">
        <f t="shared" si="2"/>
        <v>100</v>
      </c>
      <c r="AC16" s="6">
        <v>1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>
        <v>0</v>
      </c>
      <c r="AM16" s="6">
        <v>1</v>
      </c>
      <c r="AN16" s="6">
        <v>1</v>
      </c>
      <c r="AO16" s="6">
        <v>0</v>
      </c>
      <c r="AP16" s="6">
        <v>2</v>
      </c>
      <c r="AQ16" s="6">
        <v>0</v>
      </c>
      <c r="AR16" s="6">
        <v>2</v>
      </c>
      <c r="AS16" s="6">
        <v>2</v>
      </c>
      <c r="AT16" s="6">
        <v>0</v>
      </c>
      <c r="AU16" s="6">
        <v>2</v>
      </c>
      <c r="AV16" s="6">
        <v>3</v>
      </c>
      <c r="AW16">
        <v>0</v>
      </c>
      <c r="AX16">
        <v>1</v>
      </c>
    </row>
    <row r="17" spans="1:50" s="6" customFormat="1" x14ac:dyDescent="0.35">
      <c r="A17" s="6">
        <v>1050123</v>
      </c>
      <c r="B17" s="6">
        <v>1</v>
      </c>
      <c r="C17" s="6">
        <v>5</v>
      </c>
      <c r="D17" s="6">
        <v>1</v>
      </c>
      <c r="E17" s="6" t="s">
        <v>60</v>
      </c>
      <c r="F17" s="6">
        <v>2000000</v>
      </c>
      <c r="G17" s="6">
        <v>1600000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400000</v>
      </c>
      <c r="Q17">
        <f t="shared" si="0"/>
        <v>2000000</v>
      </c>
      <c r="R17" s="6">
        <f t="shared" si="3"/>
        <v>80</v>
      </c>
      <c r="S17" s="6">
        <f t="shared" si="4"/>
        <v>0</v>
      </c>
      <c r="T17" s="6">
        <f t="shared" si="5"/>
        <v>0</v>
      </c>
      <c r="U17" s="6">
        <f t="shared" si="6"/>
        <v>0</v>
      </c>
      <c r="V17" s="6">
        <f t="shared" si="7"/>
        <v>0</v>
      </c>
      <c r="W17" s="6">
        <f t="shared" si="8"/>
        <v>0</v>
      </c>
      <c r="X17" s="6">
        <f t="shared" si="9"/>
        <v>0</v>
      </c>
      <c r="Y17" s="6">
        <f t="shared" si="10"/>
        <v>0</v>
      </c>
      <c r="Z17" s="6">
        <f t="shared" si="11"/>
        <v>0</v>
      </c>
      <c r="AA17" s="6">
        <f t="shared" si="12"/>
        <v>20</v>
      </c>
      <c r="AB17" s="6">
        <f t="shared" si="2"/>
        <v>100</v>
      </c>
      <c r="AC17" s="6">
        <v>1</v>
      </c>
      <c r="AD17" s="6">
        <v>0</v>
      </c>
      <c r="AE17" s="6">
        <v>0</v>
      </c>
      <c r="AF17" s="6">
        <v>0</v>
      </c>
      <c r="AG17" s="6">
        <v>1</v>
      </c>
      <c r="AH17" s="6">
        <v>0</v>
      </c>
      <c r="AI17" s="6">
        <v>0</v>
      </c>
      <c r="AJ17" s="6">
        <v>0</v>
      </c>
      <c r="AK17" s="6">
        <v>0</v>
      </c>
      <c r="AL17">
        <v>0</v>
      </c>
      <c r="AM17">
        <v>0</v>
      </c>
      <c r="AN17">
        <v>0</v>
      </c>
      <c r="AO17" s="6">
        <v>0</v>
      </c>
      <c r="AP17" s="6">
        <v>11</v>
      </c>
      <c r="AQ17" s="6">
        <v>0</v>
      </c>
      <c r="AR17" s="6">
        <v>2</v>
      </c>
      <c r="AS17" s="6">
        <v>11</v>
      </c>
      <c r="AT17" s="6">
        <v>0</v>
      </c>
      <c r="AU17" s="6">
        <v>2</v>
      </c>
      <c r="AV17" s="6">
        <v>0</v>
      </c>
      <c r="AW17">
        <v>0</v>
      </c>
      <c r="AX17" s="6">
        <v>1</v>
      </c>
    </row>
    <row r="18" spans="1:50" s="6" customFormat="1" x14ac:dyDescent="0.35">
      <c r="A18" s="7">
        <v>1050124</v>
      </c>
      <c r="B18" s="8">
        <v>1</v>
      </c>
      <c r="C18" s="8">
        <v>5</v>
      </c>
      <c r="D18" s="8">
        <v>1</v>
      </c>
      <c r="E18" s="8" t="s">
        <v>165</v>
      </c>
      <c r="F18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>
        <f t="shared" si="0"/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f t="shared" si="2"/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>
        <v>0</v>
      </c>
      <c r="AX18" s="6">
        <v>0</v>
      </c>
    </row>
    <row r="19" spans="1:50" s="6" customFormat="1" x14ac:dyDescent="0.35">
      <c r="A19" s="6">
        <v>1050125</v>
      </c>
      <c r="B19" s="6">
        <v>1</v>
      </c>
      <c r="C19" s="6">
        <v>5</v>
      </c>
      <c r="D19" s="6">
        <v>1</v>
      </c>
      <c r="E19" s="6" t="s">
        <v>61</v>
      </c>
      <c r="F19" s="6">
        <v>5000000</v>
      </c>
      <c r="G19" s="6">
        <v>4500000</v>
      </c>
      <c r="H19" s="6">
        <v>0</v>
      </c>
      <c r="I19" s="6">
        <v>0</v>
      </c>
      <c r="J19" s="6">
        <v>0</v>
      </c>
      <c r="K19" s="6">
        <v>500000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>
        <f t="shared" si="0"/>
        <v>5000000</v>
      </c>
      <c r="R19" s="6">
        <f t="shared" ref="R19:AA21" si="13">100/$F19*G19</f>
        <v>90.000000000000014</v>
      </c>
      <c r="S19" s="6">
        <f t="shared" si="13"/>
        <v>0</v>
      </c>
      <c r="T19" s="6">
        <f t="shared" si="13"/>
        <v>0</v>
      </c>
      <c r="U19" s="6">
        <f t="shared" si="13"/>
        <v>0</v>
      </c>
      <c r="V19" s="6">
        <f t="shared" si="13"/>
        <v>10</v>
      </c>
      <c r="W19" s="6">
        <f t="shared" si="13"/>
        <v>0</v>
      </c>
      <c r="X19" s="6">
        <f t="shared" si="13"/>
        <v>0</v>
      </c>
      <c r="Y19" s="6">
        <f t="shared" si="13"/>
        <v>0</v>
      </c>
      <c r="Z19" s="6">
        <f t="shared" si="13"/>
        <v>0</v>
      </c>
      <c r="AA19" s="6">
        <f t="shared" si="13"/>
        <v>0</v>
      </c>
      <c r="AB19" s="6">
        <f t="shared" si="2"/>
        <v>100.00000000000001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>
        <v>0</v>
      </c>
      <c r="AM19">
        <v>0</v>
      </c>
      <c r="AN19">
        <v>0</v>
      </c>
      <c r="AO19" s="6">
        <v>0</v>
      </c>
      <c r="AP19" s="6">
        <v>1</v>
      </c>
      <c r="AQ19" s="6">
        <v>0</v>
      </c>
      <c r="AR19" s="6">
        <v>0</v>
      </c>
      <c r="AS19" s="6">
        <v>1</v>
      </c>
      <c r="AT19" s="6">
        <v>0</v>
      </c>
      <c r="AU19" s="6">
        <v>0</v>
      </c>
      <c r="AV19" s="6">
        <v>12</v>
      </c>
      <c r="AW19" s="6">
        <v>0</v>
      </c>
      <c r="AX19" s="6">
        <v>1</v>
      </c>
    </row>
    <row r="20" spans="1:50" s="6" customFormat="1" x14ac:dyDescent="0.35">
      <c r="A20" s="6">
        <v>1050126</v>
      </c>
      <c r="B20" s="6">
        <v>1</v>
      </c>
      <c r="C20" s="6">
        <v>5</v>
      </c>
      <c r="D20" s="6">
        <v>1</v>
      </c>
      <c r="E20" s="6" t="s">
        <v>62</v>
      </c>
      <c r="F20" s="6">
        <v>1000000</v>
      </c>
      <c r="G20" s="6">
        <v>500000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500000</v>
      </c>
      <c r="P20" s="6">
        <v>0</v>
      </c>
      <c r="Q20">
        <f t="shared" si="0"/>
        <v>1000000</v>
      </c>
      <c r="R20" s="6">
        <f t="shared" si="13"/>
        <v>50</v>
      </c>
      <c r="S20" s="6">
        <f t="shared" si="13"/>
        <v>0</v>
      </c>
      <c r="T20" s="6">
        <f t="shared" si="13"/>
        <v>0</v>
      </c>
      <c r="U20" s="6">
        <f t="shared" si="13"/>
        <v>0</v>
      </c>
      <c r="V20" s="6">
        <f t="shared" si="13"/>
        <v>0</v>
      </c>
      <c r="W20" s="6">
        <f t="shared" si="13"/>
        <v>0</v>
      </c>
      <c r="X20" s="6">
        <f t="shared" si="13"/>
        <v>0</v>
      </c>
      <c r="Y20" s="6">
        <f t="shared" si="13"/>
        <v>0</v>
      </c>
      <c r="Z20" s="6">
        <f t="shared" si="13"/>
        <v>50</v>
      </c>
      <c r="AA20" s="6">
        <f t="shared" si="13"/>
        <v>0</v>
      </c>
      <c r="AB20" s="6">
        <f t="shared" si="2"/>
        <v>100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>
        <v>0</v>
      </c>
      <c r="AM20">
        <v>0</v>
      </c>
      <c r="AN20">
        <v>0</v>
      </c>
      <c r="AO20" s="6">
        <v>0</v>
      </c>
      <c r="AP20" s="6">
        <v>2</v>
      </c>
      <c r="AQ20" s="6">
        <v>11</v>
      </c>
      <c r="AR20" s="6">
        <v>11</v>
      </c>
      <c r="AS20" s="6">
        <v>2</v>
      </c>
      <c r="AT20" s="6">
        <v>2</v>
      </c>
      <c r="AU20" s="6">
        <v>2</v>
      </c>
      <c r="AV20" s="6">
        <v>3</v>
      </c>
      <c r="AW20" s="6">
        <v>2</v>
      </c>
      <c r="AX20">
        <v>1</v>
      </c>
    </row>
    <row r="21" spans="1:50" s="6" customFormat="1" x14ac:dyDescent="0.35">
      <c r="A21" s="6">
        <v>1050127</v>
      </c>
      <c r="B21" s="6">
        <v>1</v>
      </c>
      <c r="C21" s="6">
        <v>5</v>
      </c>
      <c r="D21" s="6">
        <v>1</v>
      </c>
      <c r="E21" s="6" t="s">
        <v>63</v>
      </c>
      <c r="F21" s="6">
        <v>200000</v>
      </c>
      <c r="G21" s="6">
        <v>100000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100000</v>
      </c>
      <c r="Q21" s="6">
        <f t="shared" si="0"/>
        <v>200000</v>
      </c>
      <c r="R21" s="6">
        <f t="shared" si="13"/>
        <v>50</v>
      </c>
      <c r="S21" s="6">
        <f t="shared" si="13"/>
        <v>0</v>
      </c>
      <c r="T21" s="6">
        <f t="shared" si="13"/>
        <v>0</v>
      </c>
      <c r="U21" s="6">
        <f t="shared" si="13"/>
        <v>0</v>
      </c>
      <c r="V21" s="6">
        <f t="shared" si="13"/>
        <v>0</v>
      </c>
      <c r="W21" s="6">
        <f t="shared" si="13"/>
        <v>0</v>
      </c>
      <c r="X21" s="6">
        <f t="shared" si="13"/>
        <v>0</v>
      </c>
      <c r="Y21" s="6">
        <f t="shared" si="13"/>
        <v>0</v>
      </c>
      <c r="Z21" s="6">
        <f t="shared" si="13"/>
        <v>0</v>
      </c>
      <c r="AA21" s="6">
        <f t="shared" si="13"/>
        <v>50</v>
      </c>
      <c r="AB21" s="6">
        <f t="shared" si="2"/>
        <v>100</v>
      </c>
      <c r="AC21" s="6">
        <v>1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>
        <v>0</v>
      </c>
      <c r="AM21" s="6">
        <v>1</v>
      </c>
      <c r="AN21" s="6">
        <v>1</v>
      </c>
      <c r="AO21" s="6">
        <v>0</v>
      </c>
      <c r="AP21" s="6">
        <v>11</v>
      </c>
      <c r="AQ21" s="6">
        <v>0</v>
      </c>
      <c r="AR21" s="6">
        <v>11</v>
      </c>
      <c r="AS21" s="6">
        <v>2</v>
      </c>
      <c r="AT21" s="6">
        <v>0</v>
      </c>
      <c r="AU21" s="6">
        <v>1</v>
      </c>
      <c r="AV21" s="6">
        <v>7</v>
      </c>
      <c r="AW21">
        <v>0</v>
      </c>
      <c r="AX21">
        <v>1</v>
      </c>
    </row>
    <row r="22" spans="1:50" s="6" customFormat="1" x14ac:dyDescent="0.35">
      <c r="A22" s="7">
        <v>1060213</v>
      </c>
      <c r="B22" s="8">
        <v>1</v>
      </c>
      <c r="C22" s="8">
        <v>6</v>
      </c>
      <c r="D22" s="8">
        <v>2</v>
      </c>
      <c r="E22" s="8" t="s">
        <v>166</v>
      </c>
      <c r="F22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>
        <f t="shared" si="0"/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f t="shared" si="2"/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>
        <v>0</v>
      </c>
      <c r="AX22">
        <v>0</v>
      </c>
    </row>
    <row r="23" spans="1:50" s="6" customFormat="1" x14ac:dyDescent="0.35">
      <c r="A23" s="7">
        <v>1060214</v>
      </c>
      <c r="B23" s="8">
        <v>1</v>
      </c>
      <c r="C23" s="8">
        <v>6</v>
      </c>
      <c r="D23" s="8">
        <v>2</v>
      </c>
      <c r="E23" s="8" t="s">
        <v>167</v>
      </c>
      <c r="F23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>
        <f t="shared" si="0"/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f t="shared" si="2"/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>
        <v>0</v>
      </c>
      <c r="AX23" s="6">
        <v>0</v>
      </c>
    </row>
    <row r="24" spans="1:50" s="6" customFormat="1" x14ac:dyDescent="0.35">
      <c r="A24" s="6">
        <v>1060215</v>
      </c>
      <c r="B24" s="6">
        <v>1</v>
      </c>
      <c r="C24" s="6">
        <v>6</v>
      </c>
      <c r="D24" s="6">
        <v>2</v>
      </c>
      <c r="E24" s="6" t="s">
        <v>64</v>
      </c>
      <c r="F24" s="6">
        <v>3000000</v>
      </c>
      <c r="G24" s="6">
        <v>2200000</v>
      </c>
      <c r="H24" s="6">
        <v>0</v>
      </c>
      <c r="I24" s="6">
        <v>200000</v>
      </c>
      <c r="J24" s="6">
        <v>0</v>
      </c>
      <c r="K24" s="6">
        <v>500000</v>
      </c>
      <c r="L24" s="6">
        <v>0</v>
      </c>
      <c r="M24" s="6">
        <v>150000</v>
      </c>
      <c r="N24" s="6">
        <v>0</v>
      </c>
      <c r="O24" s="6">
        <v>0</v>
      </c>
      <c r="P24" s="6">
        <v>0</v>
      </c>
      <c r="Q24">
        <f t="shared" si="0"/>
        <v>3050000</v>
      </c>
      <c r="R24" s="6">
        <f t="shared" ref="R24:AA27" si="14">100/$F24*G24</f>
        <v>73.333333333333343</v>
      </c>
      <c r="S24" s="6">
        <f t="shared" si="14"/>
        <v>0</v>
      </c>
      <c r="T24" s="6">
        <f t="shared" si="14"/>
        <v>6.666666666666667</v>
      </c>
      <c r="U24" s="6">
        <f t="shared" si="14"/>
        <v>0</v>
      </c>
      <c r="V24" s="6">
        <f t="shared" si="14"/>
        <v>16.666666666666668</v>
      </c>
      <c r="W24" s="6">
        <f t="shared" si="14"/>
        <v>0</v>
      </c>
      <c r="X24" s="6">
        <f t="shared" si="14"/>
        <v>5</v>
      </c>
      <c r="Y24" s="6">
        <f t="shared" si="14"/>
        <v>0</v>
      </c>
      <c r="Z24" s="6">
        <f t="shared" si="14"/>
        <v>0</v>
      </c>
      <c r="AA24" s="6">
        <f t="shared" si="14"/>
        <v>0</v>
      </c>
      <c r="AB24" s="6">
        <f t="shared" si="2"/>
        <v>101.66666666666669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>
        <v>0</v>
      </c>
      <c r="AM24" s="6">
        <v>1</v>
      </c>
      <c r="AN24" s="6">
        <v>1</v>
      </c>
      <c r="AO24" s="6">
        <v>0</v>
      </c>
      <c r="AP24" s="6">
        <v>2</v>
      </c>
      <c r="AQ24" s="6">
        <v>0</v>
      </c>
      <c r="AR24" s="6">
        <v>11</v>
      </c>
      <c r="AS24" s="6">
        <v>2</v>
      </c>
      <c r="AT24" s="6">
        <v>0</v>
      </c>
      <c r="AU24" s="6">
        <v>11</v>
      </c>
      <c r="AV24" s="6">
        <v>0</v>
      </c>
      <c r="AW24">
        <v>0</v>
      </c>
      <c r="AX24">
        <v>1</v>
      </c>
    </row>
    <row r="25" spans="1:50" s="6" customFormat="1" x14ac:dyDescent="0.35">
      <c r="A25" s="6">
        <v>1060216</v>
      </c>
      <c r="B25" s="6">
        <v>1</v>
      </c>
      <c r="C25" s="6">
        <v>6</v>
      </c>
      <c r="D25" s="6">
        <v>2</v>
      </c>
      <c r="E25" s="6" t="s">
        <v>65</v>
      </c>
      <c r="F25" s="6">
        <v>4800000</v>
      </c>
      <c r="G25" s="6">
        <v>600000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4200000</v>
      </c>
      <c r="P25" s="6">
        <v>0</v>
      </c>
      <c r="Q25" s="6">
        <f t="shared" si="0"/>
        <v>4800000</v>
      </c>
      <c r="R25" s="6">
        <f t="shared" si="14"/>
        <v>12.5</v>
      </c>
      <c r="S25" s="6">
        <f t="shared" si="14"/>
        <v>0</v>
      </c>
      <c r="T25" s="6">
        <f t="shared" si="14"/>
        <v>0</v>
      </c>
      <c r="U25" s="6">
        <f t="shared" si="14"/>
        <v>0</v>
      </c>
      <c r="V25" s="6">
        <f t="shared" si="14"/>
        <v>0</v>
      </c>
      <c r="W25" s="6">
        <f t="shared" si="14"/>
        <v>0</v>
      </c>
      <c r="X25" s="6">
        <f t="shared" si="14"/>
        <v>0</v>
      </c>
      <c r="Y25" s="6">
        <f t="shared" si="14"/>
        <v>0</v>
      </c>
      <c r="Z25" s="6">
        <f t="shared" si="14"/>
        <v>87.5</v>
      </c>
      <c r="AA25" s="6">
        <f t="shared" si="14"/>
        <v>0</v>
      </c>
      <c r="AB25" s="6">
        <f t="shared" si="2"/>
        <v>100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>
        <v>0</v>
      </c>
      <c r="AM25" s="6">
        <v>1</v>
      </c>
      <c r="AN25" s="6">
        <v>1</v>
      </c>
      <c r="AO25" s="6">
        <v>0</v>
      </c>
      <c r="AP25" s="6">
        <v>12</v>
      </c>
      <c r="AQ25" s="6">
        <v>0</v>
      </c>
      <c r="AR25" s="6">
        <v>11</v>
      </c>
      <c r="AS25" s="6">
        <v>12</v>
      </c>
      <c r="AT25" s="6">
        <v>0</v>
      </c>
      <c r="AU25" s="6">
        <v>11</v>
      </c>
      <c r="AV25" s="6">
        <v>0</v>
      </c>
      <c r="AW25">
        <v>0</v>
      </c>
      <c r="AX25" s="6">
        <v>1</v>
      </c>
    </row>
    <row r="26" spans="1:50" s="6" customFormat="1" x14ac:dyDescent="0.35">
      <c r="A26" s="6">
        <v>1060217</v>
      </c>
      <c r="B26" s="6">
        <v>1</v>
      </c>
      <c r="C26" s="6">
        <v>6</v>
      </c>
      <c r="D26" s="6">
        <v>2</v>
      </c>
      <c r="E26" s="6" t="s">
        <v>66</v>
      </c>
      <c r="F26" s="6">
        <v>6000000</v>
      </c>
      <c r="G26" s="6">
        <v>1600000</v>
      </c>
      <c r="H26" s="6">
        <v>360000</v>
      </c>
      <c r="I26" s="6">
        <v>120000</v>
      </c>
      <c r="J26" s="6">
        <v>60000</v>
      </c>
      <c r="K26" s="6">
        <v>0</v>
      </c>
      <c r="L26" s="6">
        <v>0</v>
      </c>
      <c r="M26" s="6">
        <v>2700000</v>
      </c>
      <c r="N26" s="6">
        <v>10000</v>
      </c>
      <c r="O26" s="6">
        <v>0</v>
      </c>
      <c r="P26" s="6">
        <v>1200000</v>
      </c>
      <c r="Q26" s="6">
        <f t="shared" si="0"/>
        <v>6050000</v>
      </c>
      <c r="R26" s="6">
        <f t="shared" si="14"/>
        <v>26.666666666666668</v>
      </c>
      <c r="S26" s="6">
        <f t="shared" si="14"/>
        <v>6</v>
      </c>
      <c r="T26" s="6">
        <f t="shared" si="14"/>
        <v>2</v>
      </c>
      <c r="U26" s="6">
        <f t="shared" si="14"/>
        <v>1</v>
      </c>
      <c r="V26" s="6">
        <f t="shared" si="14"/>
        <v>0</v>
      </c>
      <c r="W26" s="6">
        <f t="shared" si="14"/>
        <v>0</v>
      </c>
      <c r="X26" s="6">
        <f t="shared" si="14"/>
        <v>45</v>
      </c>
      <c r="Y26" s="6">
        <f t="shared" si="14"/>
        <v>0.16666666666666669</v>
      </c>
      <c r="Z26" s="6">
        <f t="shared" si="14"/>
        <v>0</v>
      </c>
      <c r="AA26" s="6">
        <f t="shared" si="14"/>
        <v>20</v>
      </c>
      <c r="AB26" s="6">
        <f t="shared" si="2"/>
        <v>100.83333333333334</v>
      </c>
      <c r="AC26" s="6">
        <v>1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>
        <v>0</v>
      </c>
      <c r="AM26" s="6">
        <v>1</v>
      </c>
      <c r="AN26" s="6">
        <v>1</v>
      </c>
      <c r="AO26" s="6">
        <v>0</v>
      </c>
      <c r="AP26" s="6">
        <v>2</v>
      </c>
      <c r="AQ26" s="6">
        <v>2</v>
      </c>
      <c r="AR26" s="6">
        <v>2</v>
      </c>
      <c r="AS26" s="6">
        <v>2</v>
      </c>
      <c r="AT26" s="6">
        <v>2</v>
      </c>
      <c r="AU26" s="6">
        <v>2</v>
      </c>
      <c r="AV26" s="6">
        <v>3</v>
      </c>
      <c r="AW26">
        <v>0</v>
      </c>
      <c r="AX26" s="6">
        <v>1</v>
      </c>
    </row>
    <row r="27" spans="1:50" s="6" customFormat="1" x14ac:dyDescent="0.35">
      <c r="A27" s="6">
        <v>1060218</v>
      </c>
      <c r="B27" s="6">
        <v>1</v>
      </c>
      <c r="C27" s="6">
        <v>6</v>
      </c>
      <c r="D27" s="6">
        <v>2</v>
      </c>
      <c r="E27" s="6" t="s">
        <v>67</v>
      </c>
      <c r="F27" s="6">
        <v>24000000</v>
      </c>
      <c r="G27" s="6">
        <v>3600000</v>
      </c>
      <c r="H27" s="6">
        <v>1200000</v>
      </c>
      <c r="I27" s="6">
        <v>0</v>
      </c>
      <c r="J27" s="6">
        <v>72000</v>
      </c>
      <c r="K27" s="6">
        <v>840000</v>
      </c>
      <c r="L27" s="6">
        <v>8400000</v>
      </c>
      <c r="M27" s="6">
        <v>0</v>
      </c>
      <c r="N27" s="6">
        <v>240000</v>
      </c>
      <c r="O27" s="6">
        <v>9600000</v>
      </c>
      <c r="P27" s="6">
        <v>600000</v>
      </c>
      <c r="Q27" s="6">
        <f t="shared" si="0"/>
        <v>24552000</v>
      </c>
      <c r="R27" s="6">
        <f t="shared" si="14"/>
        <v>15</v>
      </c>
      <c r="S27" s="6">
        <f t="shared" si="14"/>
        <v>5</v>
      </c>
      <c r="T27" s="6">
        <f t="shared" si="14"/>
        <v>0</v>
      </c>
      <c r="U27" s="6">
        <f t="shared" si="14"/>
        <v>0.3</v>
      </c>
      <c r="V27" s="6">
        <f t="shared" si="14"/>
        <v>3.5</v>
      </c>
      <c r="W27" s="6">
        <f t="shared" si="14"/>
        <v>35</v>
      </c>
      <c r="X27" s="6">
        <f t="shared" si="14"/>
        <v>0</v>
      </c>
      <c r="Y27" s="6">
        <f t="shared" si="14"/>
        <v>1</v>
      </c>
      <c r="Z27" s="6">
        <f t="shared" si="14"/>
        <v>40</v>
      </c>
      <c r="AA27" s="6">
        <f t="shared" si="14"/>
        <v>2.5</v>
      </c>
      <c r="AB27" s="6">
        <f t="shared" si="2"/>
        <v>102.3</v>
      </c>
      <c r="AC27" s="6">
        <v>1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1</v>
      </c>
      <c r="AK27" s="6">
        <v>1</v>
      </c>
      <c r="AL27" s="6">
        <v>1</v>
      </c>
      <c r="AM27" s="6">
        <v>1</v>
      </c>
      <c r="AN27" s="6">
        <v>1</v>
      </c>
      <c r="AO27" s="6">
        <v>0</v>
      </c>
      <c r="AP27" s="6">
        <v>14</v>
      </c>
      <c r="AQ27" s="6">
        <v>0</v>
      </c>
      <c r="AR27" s="6">
        <v>14</v>
      </c>
      <c r="AS27" s="6">
        <v>14</v>
      </c>
      <c r="AT27" s="6">
        <v>0</v>
      </c>
      <c r="AU27" s="6">
        <v>14</v>
      </c>
      <c r="AV27" s="6">
        <v>5</v>
      </c>
      <c r="AW27">
        <v>0</v>
      </c>
      <c r="AX27" s="6">
        <v>1</v>
      </c>
    </row>
    <row r="28" spans="1:50" s="6" customFormat="1" x14ac:dyDescent="0.35">
      <c r="A28" s="7">
        <v>1060219</v>
      </c>
      <c r="B28" s="7">
        <v>1</v>
      </c>
      <c r="C28" s="7">
        <v>6</v>
      </c>
      <c r="D28" s="7">
        <v>2</v>
      </c>
      <c r="E28" s="7" t="s">
        <v>168</v>
      </c>
      <c r="F28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>
        <f t="shared" si="0"/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f t="shared" si="2"/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>
        <v>0</v>
      </c>
      <c r="AX28" s="6">
        <v>0</v>
      </c>
    </row>
    <row r="29" spans="1:50" x14ac:dyDescent="0.35">
      <c r="A29" s="6">
        <v>1060220</v>
      </c>
      <c r="B29">
        <v>1</v>
      </c>
      <c r="C29">
        <v>6</v>
      </c>
      <c r="D29">
        <v>2</v>
      </c>
      <c r="E29" t="s">
        <v>68</v>
      </c>
      <c r="F29">
        <v>1000000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>
        <v>1000000</v>
      </c>
      <c r="Q29">
        <f t="shared" si="0"/>
        <v>1000000</v>
      </c>
      <c r="R29" s="6">
        <f t="shared" ref="R29:AA29" si="15">100/$F29*G29</f>
        <v>0</v>
      </c>
      <c r="S29" s="6">
        <f t="shared" si="15"/>
        <v>0</v>
      </c>
      <c r="T29" s="6">
        <f t="shared" si="15"/>
        <v>0</v>
      </c>
      <c r="U29" s="6">
        <f t="shared" si="15"/>
        <v>0</v>
      </c>
      <c r="V29" s="6">
        <f t="shared" si="15"/>
        <v>0</v>
      </c>
      <c r="W29" s="6">
        <f t="shared" si="15"/>
        <v>0</v>
      </c>
      <c r="X29" s="6">
        <f t="shared" si="15"/>
        <v>0</v>
      </c>
      <c r="Y29" s="6">
        <f t="shared" si="15"/>
        <v>0</v>
      </c>
      <c r="Z29" s="6">
        <f t="shared" si="15"/>
        <v>0</v>
      </c>
      <c r="AA29" s="6">
        <f t="shared" si="15"/>
        <v>100</v>
      </c>
      <c r="AB29" s="6">
        <f t="shared" si="2"/>
        <v>100</v>
      </c>
      <c r="AC29" s="6">
        <v>1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>
        <v>1</v>
      </c>
      <c r="AK29">
        <v>1</v>
      </c>
      <c r="AL29">
        <v>1</v>
      </c>
      <c r="AM29">
        <v>1</v>
      </c>
      <c r="AN29">
        <v>1</v>
      </c>
      <c r="AO29" s="6">
        <v>0</v>
      </c>
      <c r="AP29">
        <v>1</v>
      </c>
      <c r="AQ29" s="6">
        <v>0</v>
      </c>
      <c r="AR29">
        <v>1</v>
      </c>
      <c r="AS29">
        <v>1</v>
      </c>
      <c r="AT29" s="6">
        <v>0</v>
      </c>
      <c r="AU29">
        <v>1</v>
      </c>
      <c r="AV29" s="6">
        <v>0</v>
      </c>
      <c r="AW29">
        <v>3</v>
      </c>
      <c r="AX29" s="6">
        <v>1</v>
      </c>
    </row>
    <row r="30" spans="1:50" x14ac:dyDescent="0.35">
      <c r="A30" s="7">
        <v>1060221</v>
      </c>
      <c r="B30" s="7">
        <v>1</v>
      </c>
      <c r="C30" s="7">
        <v>6</v>
      </c>
      <c r="D30" s="7">
        <v>2</v>
      </c>
      <c r="E30" s="7" t="s">
        <v>169</v>
      </c>
      <c r="F30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>
        <f t="shared" si="0"/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f t="shared" si="2"/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>
        <v>0</v>
      </c>
      <c r="AX30" s="6">
        <v>0</v>
      </c>
    </row>
    <row r="31" spans="1:50" x14ac:dyDescent="0.35">
      <c r="A31" s="7">
        <v>1070317</v>
      </c>
      <c r="B31" s="7">
        <v>1</v>
      </c>
      <c r="C31" s="7">
        <v>7</v>
      </c>
      <c r="D31" s="7">
        <v>3</v>
      </c>
      <c r="E31" s="7" t="s">
        <v>170</v>
      </c>
      <c r="F31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>
        <f t="shared" si="0"/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f t="shared" si="2"/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>
        <v>0</v>
      </c>
      <c r="AX31" s="6">
        <v>0</v>
      </c>
    </row>
    <row r="32" spans="1:50" s="6" customFormat="1" x14ac:dyDescent="0.35">
      <c r="A32" s="6">
        <v>1070318</v>
      </c>
      <c r="B32" s="6">
        <v>1</v>
      </c>
      <c r="C32" s="6">
        <v>7</v>
      </c>
      <c r="D32" s="6">
        <v>3</v>
      </c>
      <c r="E32" s="6" t="s">
        <v>69</v>
      </c>
      <c r="F32" s="6">
        <v>2400000</v>
      </c>
      <c r="G32" s="6">
        <v>0</v>
      </c>
      <c r="H32" s="6">
        <v>400000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1400000</v>
      </c>
      <c r="P32" s="6">
        <v>600000</v>
      </c>
      <c r="Q32" s="6">
        <f t="shared" si="0"/>
        <v>2400000</v>
      </c>
      <c r="R32" s="6">
        <f t="shared" ref="R32:AA32" si="16">100/$F32*G32</f>
        <v>0</v>
      </c>
      <c r="S32" s="6">
        <f t="shared" si="16"/>
        <v>16.666666666666668</v>
      </c>
      <c r="T32" s="6">
        <f t="shared" si="16"/>
        <v>0</v>
      </c>
      <c r="U32" s="6">
        <f t="shared" si="16"/>
        <v>0</v>
      </c>
      <c r="V32" s="6">
        <f t="shared" si="16"/>
        <v>0</v>
      </c>
      <c r="W32" s="6">
        <f t="shared" si="16"/>
        <v>0</v>
      </c>
      <c r="X32" s="6">
        <f t="shared" si="16"/>
        <v>0</v>
      </c>
      <c r="Y32" s="6">
        <f t="shared" si="16"/>
        <v>0</v>
      </c>
      <c r="Z32" s="6">
        <f t="shared" si="16"/>
        <v>58.333333333333329</v>
      </c>
      <c r="AA32" s="6">
        <f t="shared" si="16"/>
        <v>25</v>
      </c>
      <c r="AB32" s="6">
        <f t="shared" si="2"/>
        <v>100</v>
      </c>
      <c r="AC32" s="6">
        <v>1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>
        <v>0</v>
      </c>
      <c r="AM32" s="6">
        <v>1</v>
      </c>
      <c r="AN32" s="6">
        <v>1</v>
      </c>
      <c r="AO32" s="6">
        <v>0</v>
      </c>
      <c r="AP32" s="6">
        <v>2</v>
      </c>
      <c r="AQ32" s="6">
        <v>0</v>
      </c>
      <c r="AR32" s="6">
        <v>2</v>
      </c>
      <c r="AS32" s="6">
        <v>2</v>
      </c>
      <c r="AT32" s="6">
        <v>0</v>
      </c>
      <c r="AU32" s="6">
        <v>2</v>
      </c>
      <c r="AV32" s="6">
        <v>8</v>
      </c>
      <c r="AW32">
        <v>0</v>
      </c>
      <c r="AX32">
        <v>1</v>
      </c>
    </row>
    <row r="33" spans="1:50" x14ac:dyDescent="0.35">
      <c r="A33" s="7">
        <v>1070319</v>
      </c>
      <c r="B33" s="7">
        <v>1</v>
      </c>
      <c r="C33" s="7">
        <v>7</v>
      </c>
      <c r="D33" s="7">
        <v>3</v>
      </c>
      <c r="E33" s="7" t="s">
        <v>171</v>
      </c>
      <c r="F33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>
        <f t="shared" si="0"/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f t="shared" si="2"/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>
        <v>0</v>
      </c>
      <c r="AX33" s="6">
        <v>0</v>
      </c>
    </row>
    <row r="34" spans="1:50" s="6" customFormat="1" x14ac:dyDescent="0.35">
      <c r="A34" s="6">
        <v>1070320</v>
      </c>
      <c r="B34" s="6">
        <v>1</v>
      </c>
      <c r="C34" s="6">
        <v>7</v>
      </c>
      <c r="D34" s="6">
        <v>3</v>
      </c>
      <c r="E34" s="6" t="s">
        <v>70</v>
      </c>
      <c r="F34" s="6">
        <v>1100000</v>
      </c>
      <c r="G34" s="6">
        <v>300000</v>
      </c>
      <c r="H34" s="6">
        <v>0</v>
      </c>
      <c r="I34" s="6">
        <v>0</v>
      </c>
      <c r="J34" s="6">
        <v>7000</v>
      </c>
      <c r="K34" s="6">
        <v>300000</v>
      </c>
      <c r="L34" s="6">
        <v>0</v>
      </c>
      <c r="M34" s="6">
        <v>0</v>
      </c>
      <c r="N34" s="6">
        <v>120000</v>
      </c>
      <c r="O34" s="6">
        <v>0</v>
      </c>
      <c r="P34" s="6">
        <v>360000</v>
      </c>
      <c r="Q34" s="6">
        <f t="shared" ref="Q34:Q65" si="17">SUM(G34:P34)</f>
        <v>1087000</v>
      </c>
      <c r="R34" s="6">
        <f t="shared" ref="R34:AA35" si="18">100/$F34*G34</f>
        <v>27.27272727272727</v>
      </c>
      <c r="S34" s="6">
        <f t="shared" si="18"/>
        <v>0</v>
      </c>
      <c r="T34" s="6">
        <f t="shared" si="18"/>
        <v>0</v>
      </c>
      <c r="U34" s="6">
        <f t="shared" si="18"/>
        <v>0.63636363636363635</v>
      </c>
      <c r="V34" s="6">
        <f t="shared" si="18"/>
        <v>27.27272727272727</v>
      </c>
      <c r="W34" s="6">
        <f t="shared" si="18"/>
        <v>0</v>
      </c>
      <c r="X34" s="6">
        <f t="shared" si="18"/>
        <v>0</v>
      </c>
      <c r="Y34" s="6">
        <f t="shared" si="18"/>
        <v>10.909090909090908</v>
      </c>
      <c r="Z34" s="6">
        <f t="shared" si="18"/>
        <v>0</v>
      </c>
      <c r="AA34" s="6">
        <f t="shared" si="18"/>
        <v>32.727272727272727</v>
      </c>
      <c r="AB34" s="6">
        <f t="shared" ref="AB34:AB65" si="19">SUM(R34:AA34)</f>
        <v>98.818181818181813</v>
      </c>
      <c r="AC34" s="6">
        <v>1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>
        <v>0</v>
      </c>
      <c r="AM34" s="6">
        <v>1</v>
      </c>
      <c r="AN34" s="6">
        <v>1</v>
      </c>
      <c r="AO34" s="6">
        <v>0</v>
      </c>
      <c r="AP34" s="6">
        <v>15</v>
      </c>
      <c r="AQ34" s="6">
        <v>0</v>
      </c>
      <c r="AR34" s="6">
        <v>15</v>
      </c>
      <c r="AS34" s="6">
        <v>15</v>
      </c>
      <c r="AT34" s="6">
        <v>0</v>
      </c>
      <c r="AU34" s="6">
        <v>15</v>
      </c>
      <c r="AV34" s="6">
        <v>1</v>
      </c>
      <c r="AW34">
        <v>0</v>
      </c>
      <c r="AX34" s="6">
        <v>1</v>
      </c>
    </row>
    <row r="35" spans="1:50" x14ac:dyDescent="0.35">
      <c r="A35" s="6">
        <v>1070321</v>
      </c>
      <c r="B35">
        <v>1</v>
      </c>
      <c r="C35">
        <v>7</v>
      </c>
      <c r="D35">
        <v>3</v>
      </c>
      <c r="E35" t="s">
        <v>71</v>
      </c>
      <c r="F35">
        <v>1000000</v>
      </c>
      <c r="G35">
        <v>700000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>
        <v>300000</v>
      </c>
      <c r="Q35">
        <f t="shared" si="17"/>
        <v>1000000</v>
      </c>
      <c r="R35" s="6">
        <f t="shared" si="18"/>
        <v>70</v>
      </c>
      <c r="S35" s="6">
        <f t="shared" si="18"/>
        <v>0</v>
      </c>
      <c r="T35" s="6">
        <f t="shared" si="18"/>
        <v>0</v>
      </c>
      <c r="U35" s="6">
        <f t="shared" si="18"/>
        <v>0</v>
      </c>
      <c r="V35" s="6">
        <f t="shared" si="18"/>
        <v>0</v>
      </c>
      <c r="W35" s="6">
        <f t="shared" si="18"/>
        <v>0</v>
      </c>
      <c r="X35" s="6">
        <f t="shared" si="18"/>
        <v>0</v>
      </c>
      <c r="Y35" s="6">
        <f t="shared" si="18"/>
        <v>0</v>
      </c>
      <c r="Z35" s="6">
        <f t="shared" si="18"/>
        <v>0</v>
      </c>
      <c r="AA35" s="6">
        <f t="shared" si="18"/>
        <v>30</v>
      </c>
      <c r="AB35" s="6">
        <f t="shared" si="19"/>
        <v>100</v>
      </c>
      <c r="AC35" s="6">
        <v>1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>
        <v>0</v>
      </c>
      <c r="AM35">
        <v>1</v>
      </c>
      <c r="AN35">
        <v>1</v>
      </c>
      <c r="AO35" s="6">
        <v>0</v>
      </c>
      <c r="AP35">
        <v>2</v>
      </c>
      <c r="AQ35" s="6">
        <v>0</v>
      </c>
      <c r="AR35">
        <v>2</v>
      </c>
      <c r="AS35">
        <v>2</v>
      </c>
      <c r="AT35" s="6">
        <v>0</v>
      </c>
      <c r="AU35">
        <v>2</v>
      </c>
      <c r="AV35" s="6">
        <v>0</v>
      </c>
      <c r="AW35">
        <v>0</v>
      </c>
      <c r="AX35" s="6">
        <v>1</v>
      </c>
    </row>
    <row r="36" spans="1:50" x14ac:dyDescent="0.35">
      <c r="A36" s="7">
        <v>1070322</v>
      </c>
      <c r="B36" s="7">
        <v>1</v>
      </c>
      <c r="C36" s="7">
        <v>7</v>
      </c>
      <c r="D36" s="7">
        <v>3</v>
      </c>
      <c r="E36" s="7" t="s">
        <v>172</v>
      </c>
      <c r="F3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>
        <f t="shared" si="17"/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f t="shared" si="19"/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>
        <v>0</v>
      </c>
      <c r="AX36" s="6">
        <v>0</v>
      </c>
    </row>
    <row r="37" spans="1:50" x14ac:dyDescent="0.35">
      <c r="A37" s="7">
        <v>1070323</v>
      </c>
      <c r="B37" s="8">
        <v>1</v>
      </c>
      <c r="C37" s="8">
        <v>7</v>
      </c>
      <c r="D37" s="8">
        <v>3</v>
      </c>
      <c r="E37" s="8" t="s">
        <v>173</v>
      </c>
      <c r="F37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>
        <f t="shared" si="17"/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f t="shared" si="19"/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>
        <v>0</v>
      </c>
      <c r="AX37">
        <v>0</v>
      </c>
    </row>
    <row r="38" spans="1:50" x14ac:dyDescent="0.35">
      <c r="A38" s="6">
        <v>1070324</v>
      </c>
      <c r="B38">
        <v>1</v>
      </c>
      <c r="C38">
        <v>7</v>
      </c>
      <c r="D38">
        <v>3</v>
      </c>
      <c r="E38" t="s">
        <v>72</v>
      </c>
      <c r="F38">
        <v>2000000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>
        <v>2000000</v>
      </c>
      <c r="M38" s="6">
        <v>0</v>
      </c>
      <c r="N38" s="6">
        <v>0</v>
      </c>
      <c r="O38" s="6">
        <v>0</v>
      </c>
      <c r="P38" s="6">
        <v>0</v>
      </c>
      <c r="Q38">
        <f t="shared" si="17"/>
        <v>2000000</v>
      </c>
      <c r="R38" s="6">
        <f t="shared" ref="R38:AA38" si="20">100/$F38*G38</f>
        <v>0</v>
      </c>
      <c r="S38" s="6">
        <f t="shared" si="20"/>
        <v>0</v>
      </c>
      <c r="T38" s="6">
        <f t="shared" si="20"/>
        <v>0</v>
      </c>
      <c r="U38" s="6">
        <f t="shared" si="20"/>
        <v>0</v>
      </c>
      <c r="V38" s="6">
        <f t="shared" si="20"/>
        <v>0</v>
      </c>
      <c r="W38" s="6">
        <f t="shared" si="20"/>
        <v>100</v>
      </c>
      <c r="X38" s="6">
        <f t="shared" si="20"/>
        <v>0</v>
      </c>
      <c r="Y38" s="6">
        <f t="shared" si="20"/>
        <v>0</v>
      </c>
      <c r="Z38" s="6">
        <f t="shared" si="20"/>
        <v>0</v>
      </c>
      <c r="AA38" s="6">
        <f t="shared" si="20"/>
        <v>0</v>
      </c>
      <c r="AB38" s="6">
        <f t="shared" si="19"/>
        <v>100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>
        <v>0</v>
      </c>
      <c r="AM38">
        <v>0</v>
      </c>
      <c r="AN38">
        <v>0</v>
      </c>
      <c r="AO38" s="6">
        <v>0</v>
      </c>
      <c r="AP38" s="6">
        <v>0</v>
      </c>
      <c r="AQ38" s="6">
        <v>0</v>
      </c>
      <c r="AR38">
        <v>11</v>
      </c>
      <c r="AS38" s="6">
        <v>11</v>
      </c>
      <c r="AT38" s="6">
        <v>0</v>
      </c>
      <c r="AU38">
        <v>11</v>
      </c>
      <c r="AV38" s="6">
        <v>0</v>
      </c>
      <c r="AW38">
        <v>0</v>
      </c>
      <c r="AX38" s="6">
        <v>1</v>
      </c>
    </row>
    <row r="39" spans="1:50" x14ac:dyDescent="0.35">
      <c r="A39" s="7">
        <v>1070325</v>
      </c>
      <c r="B39" s="8">
        <v>1</v>
      </c>
      <c r="C39" s="8">
        <v>7</v>
      </c>
      <c r="D39" s="8">
        <v>3</v>
      </c>
      <c r="E39" s="8" t="s">
        <v>174</v>
      </c>
      <c r="F39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>
        <f t="shared" si="17"/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f t="shared" si="19"/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>
        <v>0</v>
      </c>
      <c r="AX39" s="6">
        <v>0</v>
      </c>
    </row>
    <row r="40" spans="1:50" x14ac:dyDescent="0.35">
      <c r="A40" s="7">
        <v>1070326</v>
      </c>
      <c r="B40" s="8">
        <v>1</v>
      </c>
      <c r="C40" s="8">
        <v>7</v>
      </c>
      <c r="D40" s="8">
        <v>3</v>
      </c>
      <c r="E40" s="8" t="s">
        <v>175</v>
      </c>
      <c r="F40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>
        <f t="shared" si="17"/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f t="shared" si="19"/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>
        <v>0</v>
      </c>
      <c r="AX40">
        <v>0</v>
      </c>
    </row>
    <row r="41" spans="1:50" x14ac:dyDescent="0.35">
      <c r="A41" s="7">
        <v>1070327</v>
      </c>
      <c r="B41" s="8">
        <v>1</v>
      </c>
      <c r="C41" s="8">
        <v>7</v>
      </c>
      <c r="D41" s="8">
        <v>3</v>
      </c>
      <c r="E41" s="8" t="s">
        <v>176</v>
      </c>
      <c r="F41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>
        <f t="shared" si="17"/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f t="shared" si="19"/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>
        <v>0</v>
      </c>
      <c r="AX41" s="6">
        <v>0</v>
      </c>
    </row>
    <row r="42" spans="1:50" x14ac:dyDescent="0.35">
      <c r="A42" s="6">
        <v>1070328</v>
      </c>
      <c r="B42">
        <v>1</v>
      </c>
      <c r="C42">
        <v>7</v>
      </c>
      <c r="D42">
        <v>3</v>
      </c>
      <c r="E42" t="s">
        <v>73</v>
      </c>
      <c r="F42">
        <v>1000000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>
        <v>1000000</v>
      </c>
      <c r="P42" s="6">
        <v>0</v>
      </c>
      <c r="Q42">
        <f t="shared" si="17"/>
        <v>1000000</v>
      </c>
      <c r="R42" s="6">
        <f t="shared" ref="R42:R50" si="21">100/$F42*G42</f>
        <v>0</v>
      </c>
      <c r="S42" s="6">
        <f t="shared" ref="S42:S50" si="22">100/$F42*H42</f>
        <v>0</v>
      </c>
      <c r="T42" s="6">
        <f t="shared" ref="T42:T50" si="23">100/$F42*I42</f>
        <v>0</v>
      </c>
      <c r="U42" s="6">
        <f t="shared" ref="U42:U50" si="24">100/$F42*J42</f>
        <v>0</v>
      </c>
      <c r="V42" s="6">
        <f t="shared" ref="V42:V50" si="25">100/$F42*K42</f>
        <v>0</v>
      </c>
      <c r="W42" s="6">
        <f t="shared" ref="W42:W50" si="26">100/$F42*L42</f>
        <v>0</v>
      </c>
      <c r="X42" s="6">
        <f t="shared" ref="X42:X50" si="27">100/$F42*M42</f>
        <v>0</v>
      </c>
      <c r="Y42" s="6">
        <f t="shared" ref="Y42:Y50" si="28">100/$F42*N42</f>
        <v>0</v>
      </c>
      <c r="Z42" s="6">
        <f t="shared" ref="Z42:Z50" si="29">100/$F42*O42</f>
        <v>100</v>
      </c>
      <c r="AA42" s="6">
        <f t="shared" ref="AA42:AA50" si="30">100/$F42*P42</f>
        <v>0</v>
      </c>
      <c r="AB42" s="6">
        <f t="shared" si="19"/>
        <v>100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>
        <v>0</v>
      </c>
      <c r="AM42">
        <v>0</v>
      </c>
      <c r="AN42">
        <v>0</v>
      </c>
      <c r="AO42" s="6">
        <v>0</v>
      </c>
      <c r="AP42" s="6">
        <v>0</v>
      </c>
      <c r="AQ42">
        <v>12</v>
      </c>
      <c r="AR42" s="6">
        <v>0</v>
      </c>
      <c r="AS42" s="6">
        <v>12</v>
      </c>
      <c r="AT42">
        <v>12</v>
      </c>
      <c r="AU42" s="6">
        <v>0</v>
      </c>
      <c r="AV42">
        <v>3</v>
      </c>
      <c r="AW42">
        <v>2</v>
      </c>
      <c r="AX42" s="6">
        <v>1</v>
      </c>
    </row>
    <row r="43" spans="1:50" x14ac:dyDescent="0.35">
      <c r="A43" s="6">
        <v>2080415</v>
      </c>
      <c r="B43">
        <v>2</v>
      </c>
      <c r="C43">
        <v>8</v>
      </c>
      <c r="D43">
        <v>4</v>
      </c>
      <c r="E43" t="s">
        <v>74</v>
      </c>
      <c r="F43">
        <v>1000000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>
        <v>1000000</v>
      </c>
      <c r="Q43">
        <f t="shared" si="17"/>
        <v>1000000</v>
      </c>
      <c r="R43" s="6">
        <f t="shared" si="21"/>
        <v>0</v>
      </c>
      <c r="S43" s="6">
        <f t="shared" si="22"/>
        <v>0</v>
      </c>
      <c r="T43" s="6">
        <f t="shared" si="23"/>
        <v>0</v>
      </c>
      <c r="U43" s="6">
        <f t="shared" si="24"/>
        <v>0</v>
      </c>
      <c r="V43" s="6">
        <f t="shared" si="25"/>
        <v>0</v>
      </c>
      <c r="W43" s="6">
        <f t="shared" si="26"/>
        <v>0</v>
      </c>
      <c r="X43" s="6">
        <f t="shared" si="27"/>
        <v>0</v>
      </c>
      <c r="Y43" s="6">
        <f t="shared" si="28"/>
        <v>0</v>
      </c>
      <c r="Z43" s="6">
        <f t="shared" si="29"/>
        <v>0</v>
      </c>
      <c r="AA43" s="6">
        <f t="shared" si="30"/>
        <v>100</v>
      </c>
      <c r="AB43" s="6">
        <f t="shared" si="19"/>
        <v>100</v>
      </c>
      <c r="AC43" s="6">
        <v>1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>
        <v>0</v>
      </c>
      <c r="AM43">
        <v>1</v>
      </c>
      <c r="AN43">
        <v>1</v>
      </c>
      <c r="AO43" s="6">
        <v>0</v>
      </c>
      <c r="AP43" s="6">
        <v>0</v>
      </c>
      <c r="AQ43" s="6">
        <v>0</v>
      </c>
      <c r="AR43">
        <v>14</v>
      </c>
      <c r="AS43" s="6">
        <v>14</v>
      </c>
      <c r="AT43" s="6">
        <v>0</v>
      </c>
      <c r="AU43">
        <v>14</v>
      </c>
      <c r="AV43">
        <v>7</v>
      </c>
      <c r="AW43">
        <v>0</v>
      </c>
      <c r="AX43" s="6">
        <v>1</v>
      </c>
    </row>
    <row r="44" spans="1:50" x14ac:dyDescent="0.35">
      <c r="A44" s="6">
        <v>2080416</v>
      </c>
      <c r="B44">
        <v>2</v>
      </c>
      <c r="C44">
        <v>8</v>
      </c>
      <c r="D44">
        <v>4</v>
      </c>
      <c r="E44" t="s">
        <v>75</v>
      </c>
      <c r="F44">
        <v>9600000</v>
      </c>
      <c r="G44" s="6">
        <v>0</v>
      </c>
      <c r="H44">
        <v>3000000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>
        <v>6600000</v>
      </c>
      <c r="Q44">
        <f t="shared" si="17"/>
        <v>9600000</v>
      </c>
      <c r="R44" s="6">
        <f t="shared" si="21"/>
        <v>0</v>
      </c>
      <c r="S44" s="6">
        <f t="shared" si="22"/>
        <v>31.25</v>
      </c>
      <c r="T44" s="6">
        <f t="shared" si="23"/>
        <v>0</v>
      </c>
      <c r="U44" s="6">
        <f t="shared" si="24"/>
        <v>0</v>
      </c>
      <c r="V44" s="6">
        <f t="shared" si="25"/>
        <v>0</v>
      </c>
      <c r="W44" s="6">
        <f t="shared" si="26"/>
        <v>0</v>
      </c>
      <c r="X44" s="6">
        <f t="shared" si="27"/>
        <v>0</v>
      </c>
      <c r="Y44" s="6">
        <f t="shared" si="28"/>
        <v>0</v>
      </c>
      <c r="Z44" s="6">
        <f t="shared" si="29"/>
        <v>0</v>
      </c>
      <c r="AA44" s="6">
        <f t="shared" si="30"/>
        <v>68.75</v>
      </c>
      <c r="AB44" s="6">
        <f t="shared" si="19"/>
        <v>100</v>
      </c>
      <c r="AC44">
        <v>1</v>
      </c>
      <c r="AD44">
        <v>0</v>
      </c>
      <c r="AE44">
        <v>0</v>
      </c>
      <c r="AF44">
        <v>0</v>
      </c>
      <c r="AG44" s="6">
        <v>1</v>
      </c>
      <c r="AH44">
        <v>0</v>
      </c>
      <c r="AI44">
        <v>0</v>
      </c>
      <c r="AJ44" s="6">
        <v>0</v>
      </c>
      <c r="AK44" s="6">
        <v>0</v>
      </c>
      <c r="AL44">
        <v>1</v>
      </c>
      <c r="AM44">
        <v>0</v>
      </c>
      <c r="AN44">
        <v>0</v>
      </c>
      <c r="AO44" s="6">
        <v>0</v>
      </c>
      <c r="AP44" s="6">
        <v>0</v>
      </c>
      <c r="AQ44" s="6">
        <v>0</v>
      </c>
      <c r="AR44">
        <v>11</v>
      </c>
      <c r="AS44" s="6">
        <v>11</v>
      </c>
      <c r="AT44" s="6">
        <v>0</v>
      </c>
      <c r="AU44">
        <v>11</v>
      </c>
      <c r="AV44">
        <v>9</v>
      </c>
      <c r="AW44">
        <v>0</v>
      </c>
      <c r="AX44">
        <v>1</v>
      </c>
    </row>
    <row r="45" spans="1:50" s="6" customFormat="1" x14ac:dyDescent="0.35">
      <c r="A45" s="6">
        <v>2080417</v>
      </c>
      <c r="B45" s="6">
        <v>2</v>
      </c>
      <c r="C45" s="6">
        <v>8</v>
      </c>
      <c r="D45" s="6">
        <v>4</v>
      </c>
      <c r="E45" s="6" t="s">
        <v>76</v>
      </c>
      <c r="F45" s="6">
        <v>500000</v>
      </c>
      <c r="G45" s="6">
        <v>500000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f t="shared" si="17"/>
        <v>500000</v>
      </c>
      <c r="R45" s="6">
        <f t="shared" si="21"/>
        <v>100</v>
      </c>
      <c r="S45" s="6">
        <f t="shared" si="22"/>
        <v>0</v>
      </c>
      <c r="T45" s="6">
        <f t="shared" si="23"/>
        <v>0</v>
      </c>
      <c r="U45" s="6">
        <f t="shared" si="24"/>
        <v>0</v>
      </c>
      <c r="V45" s="6">
        <f t="shared" si="25"/>
        <v>0</v>
      </c>
      <c r="W45" s="6">
        <f t="shared" si="26"/>
        <v>0</v>
      </c>
      <c r="X45" s="6">
        <f t="shared" si="27"/>
        <v>0</v>
      </c>
      <c r="Y45" s="6">
        <f t="shared" si="28"/>
        <v>0</v>
      </c>
      <c r="Z45" s="6">
        <f t="shared" si="29"/>
        <v>0</v>
      </c>
      <c r="AA45" s="6">
        <f t="shared" si="30"/>
        <v>0</v>
      </c>
      <c r="AB45" s="6">
        <f t="shared" si="19"/>
        <v>100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1</v>
      </c>
      <c r="AM45">
        <v>0</v>
      </c>
      <c r="AN45">
        <v>0</v>
      </c>
      <c r="AO45" s="6">
        <v>0</v>
      </c>
      <c r="AP45" s="6">
        <v>1</v>
      </c>
      <c r="AQ45" s="6">
        <v>0</v>
      </c>
      <c r="AR45" s="6">
        <v>0</v>
      </c>
      <c r="AS45" s="6">
        <v>1</v>
      </c>
      <c r="AT45" s="6">
        <v>0</v>
      </c>
      <c r="AU45" s="6">
        <v>0</v>
      </c>
      <c r="AV45" s="6">
        <v>1</v>
      </c>
      <c r="AW45" s="6">
        <v>4</v>
      </c>
      <c r="AX45">
        <v>1</v>
      </c>
    </row>
    <row r="46" spans="1:50" x14ac:dyDescent="0.35">
      <c r="A46" s="6">
        <v>2080418</v>
      </c>
      <c r="B46">
        <v>2</v>
      </c>
      <c r="C46">
        <v>8</v>
      </c>
      <c r="D46">
        <v>4</v>
      </c>
      <c r="E46" t="s">
        <v>77</v>
      </c>
      <c r="F46">
        <v>2400000</v>
      </c>
      <c r="G46">
        <v>1780000</v>
      </c>
      <c r="H46">
        <v>500000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>
        <v>120000</v>
      </c>
      <c r="Q46">
        <f t="shared" si="17"/>
        <v>2400000</v>
      </c>
      <c r="R46" s="6">
        <f t="shared" si="21"/>
        <v>74.166666666666657</v>
      </c>
      <c r="S46" s="6">
        <f t="shared" si="22"/>
        <v>20.833333333333332</v>
      </c>
      <c r="T46" s="6">
        <f t="shared" si="23"/>
        <v>0</v>
      </c>
      <c r="U46" s="6">
        <f t="shared" si="24"/>
        <v>0</v>
      </c>
      <c r="V46" s="6">
        <f t="shared" si="25"/>
        <v>0</v>
      </c>
      <c r="W46" s="6">
        <f t="shared" si="26"/>
        <v>0</v>
      </c>
      <c r="X46" s="6">
        <f t="shared" si="27"/>
        <v>0</v>
      </c>
      <c r="Y46" s="6">
        <f t="shared" si="28"/>
        <v>0</v>
      </c>
      <c r="Z46" s="6">
        <f t="shared" si="29"/>
        <v>0</v>
      </c>
      <c r="AA46" s="6">
        <f t="shared" si="30"/>
        <v>5</v>
      </c>
      <c r="AB46" s="6">
        <f t="shared" si="19"/>
        <v>99.999999999999986</v>
      </c>
      <c r="AC46" s="6">
        <v>1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>
        <v>0</v>
      </c>
      <c r="AM46">
        <v>1</v>
      </c>
      <c r="AN46">
        <v>0</v>
      </c>
      <c r="AO46" s="6">
        <v>0</v>
      </c>
      <c r="AP46">
        <v>2</v>
      </c>
      <c r="AQ46" s="6">
        <v>0</v>
      </c>
      <c r="AR46">
        <v>2</v>
      </c>
      <c r="AS46">
        <v>2</v>
      </c>
      <c r="AT46" s="6">
        <v>0</v>
      </c>
      <c r="AU46">
        <v>2</v>
      </c>
      <c r="AV46" s="6">
        <v>0</v>
      </c>
      <c r="AW46">
        <v>2</v>
      </c>
      <c r="AX46" s="6">
        <v>1</v>
      </c>
    </row>
    <row r="47" spans="1:50" s="6" customFormat="1" x14ac:dyDescent="0.35">
      <c r="A47" s="6">
        <v>2080419</v>
      </c>
      <c r="B47" s="6">
        <v>2</v>
      </c>
      <c r="C47" s="6">
        <v>8</v>
      </c>
      <c r="D47" s="6">
        <v>4</v>
      </c>
      <c r="E47" s="6" t="s">
        <v>78</v>
      </c>
      <c r="F47" s="6">
        <v>6760000</v>
      </c>
      <c r="G47" s="6">
        <v>720000</v>
      </c>
      <c r="H47" s="6">
        <v>5000000</v>
      </c>
      <c r="I47" s="6">
        <v>0</v>
      </c>
      <c r="J47" s="6">
        <v>0</v>
      </c>
      <c r="K47" s="6">
        <v>900000</v>
      </c>
      <c r="L47" s="6">
        <v>0</v>
      </c>
      <c r="M47" s="6">
        <v>140000</v>
      </c>
      <c r="N47" s="6">
        <v>0</v>
      </c>
      <c r="O47" s="6">
        <v>0</v>
      </c>
      <c r="P47" s="6">
        <v>0</v>
      </c>
      <c r="Q47" s="6">
        <f t="shared" si="17"/>
        <v>6760000</v>
      </c>
      <c r="R47" s="6">
        <f t="shared" si="21"/>
        <v>10.650887573964496</v>
      </c>
      <c r="S47" s="6">
        <f t="shared" si="22"/>
        <v>73.964497041420117</v>
      </c>
      <c r="T47" s="6">
        <f t="shared" si="23"/>
        <v>0</v>
      </c>
      <c r="U47" s="6">
        <f t="shared" si="24"/>
        <v>0</v>
      </c>
      <c r="V47" s="6">
        <f t="shared" si="25"/>
        <v>13.31360946745562</v>
      </c>
      <c r="W47" s="6">
        <f t="shared" si="26"/>
        <v>0</v>
      </c>
      <c r="X47" s="6">
        <f t="shared" si="27"/>
        <v>2.0710059171597632</v>
      </c>
      <c r="Y47" s="6">
        <f t="shared" si="28"/>
        <v>0</v>
      </c>
      <c r="Z47" s="6">
        <f t="shared" si="29"/>
        <v>0</v>
      </c>
      <c r="AA47" s="6">
        <f t="shared" si="30"/>
        <v>0</v>
      </c>
      <c r="AB47" s="6">
        <f t="shared" si="19"/>
        <v>100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>
        <v>0</v>
      </c>
      <c r="AM47">
        <v>0</v>
      </c>
      <c r="AN47">
        <v>0</v>
      </c>
      <c r="AO47" s="6">
        <v>0</v>
      </c>
      <c r="AP47" s="6">
        <v>14</v>
      </c>
      <c r="AQ47" s="6">
        <v>0</v>
      </c>
      <c r="AR47" s="6">
        <v>0</v>
      </c>
      <c r="AS47" s="6">
        <v>2</v>
      </c>
      <c r="AT47" s="6">
        <v>0</v>
      </c>
      <c r="AU47" s="6">
        <v>0</v>
      </c>
      <c r="AV47" s="6">
        <v>1</v>
      </c>
      <c r="AW47" s="6">
        <v>4</v>
      </c>
      <c r="AX47">
        <v>1</v>
      </c>
    </row>
    <row r="48" spans="1:50" s="6" customFormat="1" x14ac:dyDescent="0.35">
      <c r="A48" s="6">
        <v>2080420</v>
      </c>
      <c r="B48" s="6">
        <v>2</v>
      </c>
      <c r="C48" s="6">
        <v>8</v>
      </c>
      <c r="D48" s="6">
        <v>4</v>
      </c>
      <c r="E48" s="6" t="s">
        <v>79</v>
      </c>
      <c r="F48" s="6">
        <v>1200000</v>
      </c>
      <c r="G48" s="6">
        <v>840000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360000</v>
      </c>
      <c r="P48" s="6">
        <v>0</v>
      </c>
      <c r="Q48" s="6">
        <f t="shared" si="17"/>
        <v>1200000</v>
      </c>
      <c r="R48" s="6">
        <f t="shared" si="21"/>
        <v>70</v>
      </c>
      <c r="S48" s="6">
        <f t="shared" si="22"/>
        <v>0</v>
      </c>
      <c r="T48" s="6">
        <f t="shared" si="23"/>
        <v>0</v>
      </c>
      <c r="U48" s="6">
        <f t="shared" si="24"/>
        <v>0</v>
      </c>
      <c r="V48" s="6">
        <f t="shared" si="25"/>
        <v>0</v>
      </c>
      <c r="W48" s="6">
        <f t="shared" si="26"/>
        <v>0</v>
      </c>
      <c r="X48" s="6">
        <f t="shared" si="27"/>
        <v>0</v>
      </c>
      <c r="Y48" s="6">
        <f t="shared" si="28"/>
        <v>0</v>
      </c>
      <c r="Z48" s="6">
        <f t="shared" si="29"/>
        <v>30</v>
      </c>
      <c r="AA48" s="6">
        <f t="shared" si="30"/>
        <v>0</v>
      </c>
      <c r="AB48" s="6">
        <f t="shared" si="19"/>
        <v>100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>
        <v>0</v>
      </c>
      <c r="AM48">
        <v>0</v>
      </c>
      <c r="AN48">
        <v>0</v>
      </c>
      <c r="AO48" s="6">
        <v>0</v>
      </c>
      <c r="AP48" s="6">
        <v>2</v>
      </c>
      <c r="AQ48" s="6">
        <v>2</v>
      </c>
      <c r="AR48" s="6">
        <v>0</v>
      </c>
      <c r="AS48" s="6">
        <v>2</v>
      </c>
      <c r="AT48" s="6">
        <v>2</v>
      </c>
      <c r="AU48" s="6">
        <v>0</v>
      </c>
      <c r="AV48" s="6">
        <v>0</v>
      </c>
      <c r="AW48">
        <v>0</v>
      </c>
      <c r="AX48">
        <v>0</v>
      </c>
    </row>
    <row r="49" spans="1:50" s="6" customFormat="1" x14ac:dyDescent="0.35">
      <c r="A49" s="6">
        <v>2080421</v>
      </c>
      <c r="B49" s="6">
        <v>2</v>
      </c>
      <c r="C49" s="6">
        <v>8</v>
      </c>
      <c r="D49" s="6">
        <v>4</v>
      </c>
      <c r="E49" s="6" t="s">
        <v>80</v>
      </c>
      <c r="F49" s="6">
        <v>5200000</v>
      </c>
      <c r="G49" s="6">
        <v>0</v>
      </c>
      <c r="H49" s="6">
        <v>0</v>
      </c>
      <c r="I49" s="6">
        <v>600000</v>
      </c>
      <c r="J49" s="6">
        <v>500000</v>
      </c>
      <c r="K49" s="6">
        <v>1120000</v>
      </c>
      <c r="L49" s="6">
        <v>0</v>
      </c>
      <c r="M49" s="6">
        <v>0</v>
      </c>
      <c r="N49" s="6">
        <v>0</v>
      </c>
      <c r="O49" s="6">
        <v>0</v>
      </c>
      <c r="P49" s="6">
        <v>2800000</v>
      </c>
      <c r="Q49" s="6">
        <f t="shared" si="17"/>
        <v>5020000</v>
      </c>
      <c r="R49" s="6">
        <f t="shared" si="21"/>
        <v>0</v>
      </c>
      <c r="S49" s="6">
        <f t="shared" si="22"/>
        <v>0</v>
      </c>
      <c r="T49" s="6">
        <f t="shared" si="23"/>
        <v>11.538461538461538</v>
      </c>
      <c r="U49" s="6">
        <f t="shared" si="24"/>
        <v>9.615384615384615</v>
      </c>
      <c r="V49" s="6">
        <f t="shared" si="25"/>
        <v>21.53846153846154</v>
      </c>
      <c r="W49" s="6">
        <f t="shared" si="26"/>
        <v>0</v>
      </c>
      <c r="X49" s="6">
        <f t="shared" si="27"/>
        <v>0</v>
      </c>
      <c r="Y49" s="6">
        <f t="shared" si="28"/>
        <v>0</v>
      </c>
      <c r="Z49" s="6">
        <f t="shared" si="29"/>
        <v>0</v>
      </c>
      <c r="AA49" s="6">
        <f t="shared" si="30"/>
        <v>53.846153846153847</v>
      </c>
      <c r="AB49" s="6">
        <f t="shared" si="19"/>
        <v>96.538461538461547</v>
      </c>
      <c r="AC49" s="6">
        <v>1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1</v>
      </c>
      <c r="AM49">
        <v>0</v>
      </c>
      <c r="AN49">
        <v>0</v>
      </c>
      <c r="AO49" s="6">
        <v>0</v>
      </c>
      <c r="AP49" s="6">
        <v>0</v>
      </c>
      <c r="AQ49" s="6">
        <v>0</v>
      </c>
      <c r="AR49" s="6">
        <v>12</v>
      </c>
      <c r="AS49" s="6">
        <v>1</v>
      </c>
      <c r="AT49" s="6">
        <v>0</v>
      </c>
      <c r="AU49" s="6">
        <v>1</v>
      </c>
      <c r="AV49" s="6">
        <v>8</v>
      </c>
      <c r="AW49">
        <v>0</v>
      </c>
      <c r="AX49">
        <v>1</v>
      </c>
    </row>
    <row r="50" spans="1:50" x14ac:dyDescent="0.35">
      <c r="A50" s="6">
        <v>2080422</v>
      </c>
      <c r="B50">
        <v>2</v>
      </c>
      <c r="C50">
        <v>8</v>
      </c>
      <c r="D50">
        <v>4</v>
      </c>
      <c r="E50" t="s">
        <v>81</v>
      </c>
      <c r="F50">
        <v>3600000</v>
      </c>
      <c r="G50">
        <v>1800000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>
        <v>1800000</v>
      </c>
      <c r="P50" s="6">
        <v>0</v>
      </c>
      <c r="Q50">
        <f t="shared" si="17"/>
        <v>3600000</v>
      </c>
      <c r="R50" s="6">
        <f t="shared" si="21"/>
        <v>50</v>
      </c>
      <c r="S50" s="6">
        <f t="shared" si="22"/>
        <v>0</v>
      </c>
      <c r="T50" s="6">
        <f t="shared" si="23"/>
        <v>0</v>
      </c>
      <c r="U50" s="6">
        <f t="shared" si="24"/>
        <v>0</v>
      </c>
      <c r="V50" s="6">
        <f t="shared" si="25"/>
        <v>0</v>
      </c>
      <c r="W50" s="6">
        <f t="shared" si="26"/>
        <v>0</v>
      </c>
      <c r="X50" s="6">
        <f t="shared" si="27"/>
        <v>0</v>
      </c>
      <c r="Y50" s="6">
        <f t="shared" si="28"/>
        <v>0</v>
      </c>
      <c r="Z50" s="6">
        <f t="shared" si="29"/>
        <v>50</v>
      </c>
      <c r="AA50" s="6">
        <f t="shared" si="30"/>
        <v>0</v>
      </c>
      <c r="AB50" s="6">
        <f t="shared" si="19"/>
        <v>100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>
        <v>0</v>
      </c>
      <c r="AM50">
        <v>0</v>
      </c>
      <c r="AN50">
        <v>0</v>
      </c>
      <c r="AO50" s="6">
        <v>0</v>
      </c>
      <c r="AP50">
        <v>14</v>
      </c>
      <c r="AQ50">
        <v>14</v>
      </c>
      <c r="AR50" s="6">
        <v>0</v>
      </c>
      <c r="AS50">
        <v>14</v>
      </c>
      <c r="AT50">
        <v>14</v>
      </c>
      <c r="AU50" s="6">
        <v>0</v>
      </c>
      <c r="AV50">
        <v>10</v>
      </c>
      <c r="AW50">
        <v>5</v>
      </c>
      <c r="AX50" s="6">
        <v>1</v>
      </c>
    </row>
    <row r="51" spans="1:50" x14ac:dyDescent="0.35">
      <c r="A51" s="7">
        <v>2080423</v>
      </c>
      <c r="B51" s="8">
        <v>2</v>
      </c>
      <c r="C51" s="8">
        <v>8</v>
      </c>
      <c r="D51" s="8">
        <v>4</v>
      </c>
      <c r="E51" s="8" t="s">
        <v>107</v>
      </c>
      <c r="F51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>
        <f t="shared" si="17"/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f t="shared" si="19"/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>
        <v>0</v>
      </c>
      <c r="AX51">
        <v>0</v>
      </c>
    </row>
    <row r="52" spans="1:50" x14ac:dyDescent="0.35">
      <c r="A52" s="6">
        <v>2080424</v>
      </c>
      <c r="B52">
        <v>2</v>
      </c>
      <c r="C52">
        <v>8</v>
      </c>
      <c r="D52">
        <v>4</v>
      </c>
      <c r="E52" t="s">
        <v>82</v>
      </c>
      <c r="F52">
        <v>1400000</v>
      </c>
      <c r="G52" s="6">
        <v>0</v>
      </c>
      <c r="H52" s="6">
        <v>0</v>
      </c>
      <c r="I52">
        <v>1400000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>
        <f t="shared" si="17"/>
        <v>1400000</v>
      </c>
      <c r="R52" s="6">
        <f t="shared" ref="R52:AA53" si="31">100/$F52*G52</f>
        <v>0</v>
      </c>
      <c r="S52" s="6">
        <f t="shared" si="31"/>
        <v>0</v>
      </c>
      <c r="T52" s="6">
        <f t="shared" si="31"/>
        <v>100.00000000000001</v>
      </c>
      <c r="U52" s="6">
        <f t="shared" si="31"/>
        <v>0</v>
      </c>
      <c r="V52" s="6">
        <f t="shared" si="31"/>
        <v>0</v>
      </c>
      <c r="W52" s="6">
        <f t="shared" si="31"/>
        <v>0</v>
      </c>
      <c r="X52" s="6">
        <f t="shared" si="31"/>
        <v>0</v>
      </c>
      <c r="Y52" s="6">
        <f t="shared" si="31"/>
        <v>0</v>
      </c>
      <c r="Z52" s="6">
        <f t="shared" si="31"/>
        <v>0</v>
      </c>
      <c r="AA52" s="6">
        <f t="shared" si="31"/>
        <v>0</v>
      </c>
      <c r="AB52" s="6">
        <f t="shared" si="19"/>
        <v>100.00000000000001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>
        <v>0</v>
      </c>
      <c r="AM52">
        <v>0</v>
      </c>
      <c r="AN52">
        <v>0</v>
      </c>
      <c r="AO52" s="6">
        <v>0</v>
      </c>
      <c r="AP52">
        <v>14</v>
      </c>
      <c r="AQ52" s="6">
        <v>0</v>
      </c>
      <c r="AR52" s="6">
        <v>0</v>
      </c>
      <c r="AS52">
        <v>14</v>
      </c>
      <c r="AT52" s="6">
        <v>0</v>
      </c>
      <c r="AU52" s="6">
        <v>0</v>
      </c>
      <c r="AV52">
        <v>11</v>
      </c>
      <c r="AW52">
        <v>2</v>
      </c>
      <c r="AX52" s="6">
        <v>1</v>
      </c>
    </row>
    <row r="53" spans="1:50" s="6" customFormat="1" x14ac:dyDescent="0.35">
      <c r="A53" s="6">
        <v>2080425</v>
      </c>
      <c r="B53" s="6">
        <v>2</v>
      </c>
      <c r="C53" s="6">
        <v>8</v>
      </c>
      <c r="D53" s="6">
        <v>4</v>
      </c>
      <c r="E53" s="6" t="s">
        <v>83</v>
      </c>
      <c r="F53" s="6">
        <v>2400000</v>
      </c>
      <c r="G53" s="6">
        <v>840000</v>
      </c>
      <c r="H53" s="6">
        <v>0</v>
      </c>
      <c r="I53" s="6">
        <v>1200000</v>
      </c>
      <c r="J53" s="6">
        <v>0</v>
      </c>
      <c r="K53" s="6">
        <v>0</v>
      </c>
      <c r="L53" s="6">
        <v>0</v>
      </c>
      <c r="M53" s="6">
        <v>360000</v>
      </c>
      <c r="N53" s="6">
        <v>0</v>
      </c>
      <c r="O53" s="6">
        <v>0</v>
      </c>
      <c r="P53" s="6">
        <v>0</v>
      </c>
      <c r="Q53" s="6">
        <f t="shared" si="17"/>
        <v>2400000</v>
      </c>
      <c r="R53" s="6">
        <f t="shared" si="31"/>
        <v>35</v>
      </c>
      <c r="S53" s="6">
        <f t="shared" si="31"/>
        <v>0</v>
      </c>
      <c r="T53" s="6">
        <f t="shared" si="31"/>
        <v>50</v>
      </c>
      <c r="U53" s="6">
        <f t="shared" si="31"/>
        <v>0</v>
      </c>
      <c r="V53" s="6">
        <f t="shared" si="31"/>
        <v>0</v>
      </c>
      <c r="W53" s="6">
        <f t="shared" si="31"/>
        <v>0</v>
      </c>
      <c r="X53" s="6">
        <f t="shared" si="31"/>
        <v>15</v>
      </c>
      <c r="Y53" s="6">
        <f t="shared" si="31"/>
        <v>0</v>
      </c>
      <c r="Z53" s="6">
        <f t="shared" si="31"/>
        <v>0</v>
      </c>
      <c r="AA53" s="6">
        <f t="shared" si="31"/>
        <v>0</v>
      </c>
      <c r="AB53" s="6">
        <f t="shared" si="19"/>
        <v>100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>
        <v>0</v>
      </c>
      <c r="AM53">
        <v>0</v>
      </c>
      <c r="AN53">
        <v>0</v>
      </c>
      <c r="AO53" s="6">
        <v>0</v>
      </c>
      <c r="AP53" s="6">
        <v>11</v>
      </c>
      <c r="AQ53" s="6">
        <v>0</v>
      </c>
      <c r="AR53" s="6">
        <v>0</v>
      </c>
      <c r="AS53" s="6">
        <v>11</v>
      </c>
      <c r="AT53" s="6">
        <v>0</v>
      </c>
      <c r="AU53" s="6">
        <v>0</v>
      </c>
      <c r="AV53" s="6">
        <v>12</v>
      </c>
      <c r="AW53">
        <v>0</v>
      </c>
      <c r="AX53" s="6">
        <v>1</v>
      </c>
    </row>
    <row r="54" spans="1:50" x14ac:dyDescent="0.35">
      <c r="A54" s="7">
        <v>2080426</v>
      </c>
      <c r="B54" s="8">
        <v>2</v>
      </c>
      <c r="C54" s="8">
        <v>8</v>
      </c>
      <c r="D54" s="8">
        <v>4</v>
      </c>
      <c r="E54" s="8" t="s">
        <v>177</v>
      </c>
      <c r="F54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>
        <f t="shared" si="17"/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f t="shared" si="19"/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>
        <v>0</v>
      </c>
      <c r="AX54">
        <v>0</v>
      </c>
    </row>
    <row r="55" spans="1:50" s="6" customFormat="1" x14ac:dyDescent="0.35">
      <c r="A55" s="6">
        <v>2080427</v>
      </c>
      <c r="B55" s="6">
        <v>2</v>
      </c>
      <c r="C55" s="6">
        <v>8</v>
      </c>
      <c r="D55" s="6">
        <v>4</v>
      </c>
      <c r="E55" s="6" t="s">
        <v>84</v>
      </c>
      <c r="F55" s="6">
        <v>30000000</v>
      </c>
      <c r="G55" s="6">
        <v>1800000</v>
      </c>
      <c r="H55" s="6">
        <v>18000000</v>
      </c>
      <c r="I55" s="6">
        <v>0</v>
      </c>
      <c r="J55" s="6">
        <v>200000</v>
      </c>
      <c r="K55" s="6">
        <v>10000000</v>
      </c>
      <c r="L55" s="6">
        <v>0</v>
      </c>
      <c r="M55" s="6">
        <v>250000</v>
      </c>
      <c r="N55" s="6">
        <v>100000</v>
      </c>
      <c r="O55" s="6">
        <v>0</v>
      </c>
      <c r="P55" s="6">
        <v>300000</v>
      </c>
      <c r="Q55" s="6">
        <f t="shared" si="17"/>
        <v>30650000</v>
      </c>
      <c r="R55" s="6">
        <f t="shared" ref="R55:AA61" si="32">100/$F55*G55</f>
        <v>6</v>
      </c>
      <c r="S55" s="6">
        <f t="shared" si="32"/>
        <v>60</v>
      </c>
      <c r="T55" s="6">
        <f t="shared" si="32"/>
        <v>0</v>
      </c>
      <c r="U55" s="6">
        <f t="shared" si="32"/>
        <v>0.66666666666666663</v>
      </c>
      <c r="V55" s="6">
        <f t="shared" si="32"/>
        <v>33.333333333333336</v>
      </c>
      <c r="W55" s="6">
        <f t="shared" si="32"/>
        <v>0</v>
      </c>
      <c r="X55" s="6">
        <f t="shared" si="32"/>
        <v>0.83333333333333337</v>
      </c>
      <c r="Y55" s="6">
        <f t="shared" si="32"/>
        <v>0.33333333333333331</v>
      </c>
      <c r="Z55" s="6">
        <f t="shared" si="32"/>
        <v>0</v>
      </c>
      <c r="AA55" s="6">
        <f t="shared" si="32"/>
        <v>1</v>
      </c>
      <c r="AB55" s="6">
        <f t="shared" si="19"/>
        <v>102.16666666666666</v>
      </c>
      <c r="AC55" s="6">
        <v>1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>
        <v>0</v>
      </c>
      <c r="AM55" s="6">
        <v>1</v>
      </c>
      <c r="AN55" s="6">
        <v>1</v>
      </c>
      <c r="AO55" s="6">
        <v>0</v>
      </c>
      <c r="AP55" s="6">
        <v>11</v>
      </c>
      <c r="AQ55" s="6">
        <v>0</v>
      </c>
      <c r="AR55" s="6">
        <v>11</v>
      </c>
      <c r="AS55" s="6">
        <v>11</v>
      </c>
      <c r="AT55" s="6">
        <v>0</v>
      </c>
      <c r="AU55" s="6">
        <v>11</v>
      </c>
      <c r="AV55" s="6">
        <v>5</v>
      </c>
      <c r="AW55">
        <v>0</v>
      </c>
      <c r="AX55">
        <v>1</v>
      </c>
    </row>
    <row r="56" spans="1:50" s="6" customFormat="1" x14ac:dyDescent="0.35">
      <c r="A56" s="6">
        <v>2080428</v>
      </c>
      <c r="B56" s="6">
        <v>2</v>
      </c>
      <c r="C56" s="6">
        <v>8</v>
      </c>
      <c r="D56" s="6">
        <v>4</v>
      </c>
      <c r="E56" s="6" t="s">
        <v>85</v>
      </c>
      <c r="F56" s="6">
        <v>5000000</v>
      </c>
      <c r="G56" s="6">
        <v>1080000</v>
      </c>
      <c r="H56" s="6">
        <v>0</v>
      </c>
      <c r="I56" s="6">
        <v>550000</v>
      </c>
      <c r="J56" s="6">
        <v>400000</v>
      </c>
      <c r="K56" s="6">
        <v>2000000</v>
      </c>
      <c r="L56" s="6">
        <v>0</v>
      </c>
      <c r="M56" s="6">
        <v>180000</v>
      </c>
      <c r="N56" s="6">
        <v>40000</v>
      </c>
      <c r="O56" s="6">
        <v>0</v>
      </c>
      <c r="P56" s="6">
        <v>800000</v>
      </c>
      <c r="Q56" s="6">
        <f t="shared" si="17"/>
        <v>5050000</v>
      </c>
      <c r="R56" s="6">
        <f t="shared" si="32"/>
        <v>21.6</v>
      </c>
      <c r="S56" s="6">
        <f t="shared" si="32"/>
        <v>0</v>
      </c>
      <c r="T56" s="6">
        <f t="shared" si="32"/>
        <v>11.000000000000002</v>
      </c>
      <c r="U56" s="6">
        <f t="shared" si="32"/>
        <v>8</v>
      </c>
      <c r="V56" s="6">
        <f t="shared" si="32"/>
        <v>40</v>
      </c>
      <c r="W56" s="6">
        <f t="shared" si="32"/>
        <v>0</v>
      </c>
      <c r="X56" s="6">
        <f t="shared" si="32"/>
        <v>3.6</v>
      </c>
      <c r="Y56" s="6">
        <f t="shared" si="32"/>
        <v>0.8</v>
      </c>
      <c r="Z56" s="6">
        <f t="shared" si="32"/>
        <v>0</v>
      </c>
      <c r="AA56" s="6">
        <f t="shared" si="32"/>
        <v>16</v>
      </c>
      <c r="AB56" s="6">
        <f t="shared" si="19"/>
        <v>100.99999999999999</v>
      </c>
      <c r="AC56" s="6">
        <v>1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1</v>
      </c>
      <c r="AK56" s="6">
        <v>1</v>
      </c>
      <c r="AL56" s="6">
        <v>1</v>
      </c>
      <c r="AM56" s="6">
        <v>1</v>
      </c>
      <c r="AN56" s="6">
        <v>1</v>
      </c>
      <c r="AO56" s="6">
        <v>0</v>
      </c>
      <c r="AP56" s="6">
        <v>11</v>
      </c>
      <c r="AQ56" s="6">
        <v>0</v>
      </c>
      <c r="AR56" s="6">
        <v>11</v>
      </c>
      <c r="AS56" s="6">
        <v>1</v>
      </c>
      <c r="AT56" s="6">
        <v>0</v>
      </c>
      <c r="AU56" s="6">
        <v>1</v>
      </c>
      <c r="AV56" s="6">
        <v>9</v>
      </c>
      <c r="AW56">
        <v>0</v>
      </c>
      <c r="AX56" s="6">
        <v>1</v>
      </c>
    </row>
    <row r="57" spans="1:50" s="6" customFormat="1" x14ac:dyDescent="0.35">
      <c r="A57" s="6">
        <v>2080429</v>
      </c>
      <c r="B57" s="6">
        <v>2</v>
      </c>
      <c r="C57" s="6">
        <v>8</v>
      </c>
      <c r="D57" s="6">
        <v>4</v>
      </c>
      <c r="E57" s="6" t="s">
        <v>86</v>
      </c>
      <c r="F57" s="6">
        <v>6300000</v>
      </c>
      <c r="G57" s="6">
        <v>1080000</v>
      </c>
      <c r="H57" s="6">
        <v>1000000</v>
      </c>
      <c r="I57" s="6">
        <v>1500000</v>
      </c>
      <c r="J57" s="6">
        <v>80000</v>
      </c>
      <c r="K57" s="6">
        <v>2000000</v>
      </c>
      <c r="L57" s="6">
        <v>0</v>
      </c>
      <c r="M57" s="6">
        <v>89000</v>
      </c>
      <c r="N57" s="6">
        <v>100000</v>
      </c>
      <c r="O57" s="6">
        <v>0</v>
      </c>
      <c r="P57" s="6">
        <v>250000</v>
      </c>
      <c r="Q57" s="6">
        <f t="shared" si="17"/>
        <v>6099000</v>
      </c>
      <c r="R57" s="6">
        <f t="shared" si="32"/>
        <v>17.142857142857142</v>
      </c>
      <c r="S57" s="6">
        <f t="shared" si="32"/>
        <v>15.873015873015872</v>
      </c>
      <c r="T57" s="6">
        <f t="shared" si="32"/>
        <v>23.80952380952381</v>
      </c>
      <c r="U57" s="6">
        <f t="shared" si="32"/>
        <v>1.2698412698412698</v>
      </c>
      <c r="V57" s="6">
        <f t="shared" si="32"/>
        <v>31.746031746031743</v>
      </c>
      <c r="W57" s="6">
        <f t="shared" si="32"/>
        <v>0</v>
      </c>
      <c r="X57" s="6">
        <f t="shared" si="32"/>
        <v>1.4126984126984126</v>
      </c>
      <c r="Y57" s="6">
        <f t="shared" si="32"/>
        <v>1.5873015873015872</v>
      </c>
      <c r="Z57" s="6">
        <f t="shared" si="32"/>
        <v>0</v>
      </c>
      <c r="AA57" s="6">
        <f t="shared" si="32"/>
        <v>3.9682539682539679</v>
      </c>
      <c r="AB57" s="6">
        <f t="shared" si="19"/>
        <v>96.809523809523796</v>
      </c>
      <c r="AC57" s="6">
        <v>1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>
        <v>0</v>
      </c>
      <c r="AM57" s="6">
        <v>1</v>
      </c>
      <c r="AN57" s="6">
        <v>1</v>
      </c>
      <c r="AO57" s="6">
        <v>0</v>
      </c>
      <c r="AP57" s="6">
        <v>1</v>
      </c>
      <c r="AQ57" s="6">
        <v>0</v>
      </c>
      <c r="AR57" s="6">
        <v>1</v>
      </c>
      <c r="AS57" s="6">
        <v>1</v>
      </c>
      <c r="AT57" s="6">
        <v>0</v>
      </c>
      <c r="AU57" s="6">
        <v>1</v>
      </c>
      <c r="AV57" s="6">
        <v>13</v>
      </c>
      <c r="AW57" s="6">
        <v>3</v>
      </c>
      <c r="AX57" s="6">
        <v>1</v>
      </c>
    </row>
    <row r="58" spans="1:50" s="6" customFormat="1" x14ac:dyDescent="0.35">
      <c r="A58" s="6">
        <v>2080430</v>
      </c>
      <c r="B58" s="6">
        <v>2</v>
      </c>
      <c r="C58" s="6">
        <v>8</v>
      </c>
      <c r="D58" s="6">
        <v>4</v>
      </c>
      <c r="E58" s="6" t="s">
        <v>87</v>
      </c>
      <c r="F58" s="6">
        <v>6000000</v>
      </c>
      <c r="G58" s="6">
        <v>540000</v>
      </c>
      <c r="H58" s="6">
        <v>360000</v>
      </c>
      <c r="I58" s="6">
        <v>1200000</v>
      </c>
      <c r="J58" s="6">
        <v>300000</v>
      </c>
      <c r="K58" s="6">
        <v>2000000</v>
      </c>
      <c r="L58" s="6">
        <v>0</v>
      </c>
      <c r="M58" s="6">
        <v>180000</v>
      </c>
      <c r="N58" s="6">
        <v>300000</v>
      </c>
      <c r="O58" s="6">
        <v>0</v>
      </c>
      <c r="P58" s="6">
        <v>1100000</v>
      </c>
      <c r="Q58" s="6">
        <f t="shared" si="17"/>
        <v>5980000</v>
      </c>
      <c r="R58" s="6">
        <f t="shared" si="32"/>
        <v>9</v>
      </c>
      <c r="S58" s="6">
        <f t="shared" si="32"/>
        <v>6</v>
      </c>
      <c r="T58" s="6">
        <f t="shared" si="32"/>
        <v>20</v>
      </c>
      <c r="U58" s="6">
        <f t="shared" si="32"/>
        <v>5</v>
      </c>
      <c r="V58" s="6">
        <f t="shared" si="32"/>
        <v>33.333333333333336</v>
      </c>
      <c r="W58" s="6">
        <f t="shared" si="32"/>
        <v>0</v>
      </c>
      <c r="X58" s="6">
        <f t="shared" si="32"/>
        <v>3</v>
      </c>
      <c r="Y58" s="6">
        <f t="shared" si="32"/>
        <v>5</v>
      </c>
      <c r="Z58" s="6">
        <f t="shared" si="32"/>
        <v>0</v>
      </c>
      <c r="AA58" s="6">
        <f t="shared" si="32"/>
        <v>18.333333333333336</v>
      </c>
      <c r="AB58" s="6">
        <f t="shared" si="19"/>
        <v>99.666666666666686</v>
      </c>
      <c r="AC58" s="6">
        <v>1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>
        <v>0</v>
      </c>
      <c r="AM58" s="6">
        <v>1</v>
      </c>
      <c r="AN58" s="6">
        <v>1</v>
      </c>
      <c r="AO58" s="6">
        <v>0</v>
      </c>
      <c r="AP58" s="6">
        <v>11</v>
      </c>
      <c r="AQ58" s="6">
        <v>0</v>
      </c>
      <c r="AR58" s="6">
        <v>11</v>
      </c>
      <c r="AS58" s="6">
        <v>11</v>
      </c>
      <c r="AT58" s="6">
        <v>0</v>
      </c>
      <c r="AU58" s="6">
        <v>11</v>
      </c>
      <c r="AV58" s="6">
        <v>5</v>
      </c>
      <c r="AW58">
        <v>0</v>
      </c>
      <c r="AX58" s="6">
        <v>1</v>
      </c>
    </row>
    <row r="59" spans="1:50" s="6" customFormat="1" x14ac:dyDescent="0.35">
      <c r="A59" s="6">
        <v>2080431</v>
      </c>
      <c r="B59" s="6">
        <v>2</v>
      </c>
      <c r="C59" s="6">
        <v>8</v>
      </c>
      <c r="D59" s="6">
        <v>4</v>
      </c>
      <c r="E59" s="6" t="s">
        <v>88</v>
      </c>
      <c r="F59" s="6">
        <v>6800000</v>
      </c>
      <c r="G59" s="6">
        <v>3600000</v>
      </c>
      <c r="H59" s="6">
        <v>500000</v>
      </c>
      <c r="I59" s="6">
        <v>0</v>
      </c>
      <c r="J59" s="6">
        <v>0</v>
      </c>
      <c r="K59" s="6">
        <v>0</v>
      </c>
      <c r="L59" s="6">
        <v>900000</v>
      </c>
      <c r="M59" s="6">
        <v>0</v>
      </c>
      <c r="N59" s="6">
        <v>0</v>
      </c>
      <c r="O59" s="6">
        <v>1800000</v>
      </c>
      <c r="P59" s="6">
        <v>0</v>
      </c>
      <c r="Q59" s="6">
        <f t="shared" si="17"/>
        <v>6800000</v>
      </c>
      <c r="R59" s="6">
        <f t="shared" si="32"/>
        <v>52.941176470588239</v>
      </c>
      <c r="S59" s="6">
        <f t="shared" si="32"/>
        <v>7.3529411764705888</v>
      </c>
      <c r="T59" s="6">
        <f t="shared" si="32"/>
        <v>0</v>
      </c>
      <c r="U59" s="6">
        <f t="shared" si="32"/>
        <v>0</v>
      </c>
      <c r="V59" s="6">
        <f t="shared" si="32"/>
        <v>0</v>
      </c>
      <c r="W59" s="6">
        <f t="shared" si="32"/>
        <v>13.23529411764706</v>
      </c>
      <c r="X59" s="6">
        <f t="shared" si="32"/>
        <v>0</v>
      </c>
      <c r="Y59" s="6">
        <f t="shared" si="32"/>
        <v>0</v>
      </c>
      <c r="Z59" s="6">
        <f t="shared" si="32"/>
        <v>26.47058823529412</v>
      </c>
      <c r="AA59" s="6">
        <f t="shared" si="32"/>
        <v>0</v>
      </c>
      <c r="AB59" s="6">
        <f t="shared" si="19"/>
        <v>100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>
        <v>0</v>
      </c>
      <c r="AM59">
        <v>0</v>
      </c>
      <c r="AN59">
        <v>0</v>
      </c>
      <c r="AO59" s="6">
        <v>0</v>
      </c>
      <c r="AP59" s="6">
        <v>11</v>
      </c>
      <c r="AQ59" s="6">
        <v>0</v>
      </c>
      <c r="AR59" s="6">
        <v>0</v>
      </c>
      <c r="AS59" s="6">
        <v>11</v>
      </c>
      <c r="AT59" s="6">
        <v>0</v>
      </c>
      <c r="AU59" s="6">
        <v>0</v>
      </c>
      <c r="AV59" s="6">
        <v>8</v>
      </c>
      <c r="AW59">
        <v>0</v>
      </c>
      <c r="AX59" s="6">
        <v>1</v>
      </c>
    </row>
    <row r="60" spans="1:50" s="6" customFormat="1" x14ac:dyDescent="0.35">
      <c r="A60" s="6">
        <v>2080432</v>
      </c>
      <c r="B60" s="6">
        <v>2</v>
      </c>
      <c r="C60" s="6">
        <v>8</v>
      </c>
      <c r="D60" s="6">
        <v>4</v>
      </c>
      <c r="E60" s="6" t="s">
        <v>89</v>
      </c>
      <c r="F60" s="6">
        <v>600000</v>
      </c>
      <c r="G60" s="6">
        <v>600000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f t="shared" si="17"/>
        <v>600000</v>
      </c>
      <c r="R60" s="6">
        <f t="shared" si="32"/>
        <v>100</v>
      </c>
      <c r="S60" s="6">
        <f t="shared" si="32"/>
        <v>0</v>
      </c>
      <c r="T60" s="6">
        <f t="shared" si="32"/>
        <v>0</v>
      </c>
      <c r="U60" s="6">
        <f t="shared" si="32"/>
        <v>0</v>
      </c>
      <c r="V60" s="6">
        <f t="shared" si="32"/>
        <v>0</v>
      </c>
      <c r="W60" s="6">
        <f t="shared" si="32"/>
        <v>0</v>
      </c>
      <c r="X60" s="6">
        <f t="shared" si="32"/>
        <v>0</v>
      </c>
      <c r="Y60" s="6">
        <f t="shared" si="32"/>
        <v>0</v>
      </c>
      <c r="Z60" s="6">
        <f t="shared" si="32"/>
        <v>0</v>
      </c>
      <c r="AA60" s="6">
        <f t="shared" si="32"/>
        <v>0</v>
      </c>
      <c r="AB60" s="6">
        <f t="shared" si="19"/>
        <v>100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>
        <v>0</v>
      </c>
      <c r="AM60">
        <v>0</v>
      </c>
      <c r="AN60">
        <v>0</v>
      </c>
      <c r="AO60" s="6">
        <v>0</v>
      </c>
      <c r="AP60" s="6">
        <v>2</v>
      </c>
      <c r="AQ60" s="6">
        <v>0</v>
      </c>
      <c r="AR60" s="6">
        <v>0</v>
      </c>
      <c r="AS60" s="6">
        <v>2</v>
      </c>
      <c r="AT60" s="6">
        <v>0</v>
      </c>
      <c r="AU60" s="6">
        <v>0</v>
      </c>
      <c r="AV60" s="6">
        <v>0</v>
      </c>
      <c r="AW60" s="6">
        <v>6</v>
      </c>
      <c r="AX60" s="6">
        <v>1</v>
      </c>
    </row>
    <row r="61" spans="1:50" s="6" customFormat="1" x14ac:dyDescent="0.35">
      <c r="A61" s="6">
        <v>2080433</v>
      </c>
      <c r="B61" s="6">
        <v>2</v>
      </c>
      <c r="C61" s="6">
        <v>8</v>
      </c>
      <c r="D61" s="6">
        <v>4</v>
      </c>
      <c r="E61" s="6" t="s">
        <v>90</v>
      </c>
      <c r="F61" s="6">
        <v>1800000</v>
      </c>
      <c r="G61" s="6">
        <v>1740000</v>
      </c>
      <c r="H61" s="6">
        <v>0</v>
      </c>
      <c r="I61" s="6">
        <v>60000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f t="shared" si="17"/>
        <v>1800000</v>
      </c>
      <c r="R61" s="6">
        <f t="shared" si="32"/>
        <v>96.666666666666671</v>
      </c>
      <c r="S61" s="6">
        <f t="shared" si="32"/>
        <v>0</v>
      </c>
      <c r="T61" s="6">
        <f t="shared" si="32"/>
        <v>3.3333333333333335</v>
      </c>
      <c r="U61" s="6">
        <f t="shared" si="32"/>
        <v>0</v>
      </c>
      <c r="V61" s="6">
        <f t="shared" si="32"/>
        <v>0</v>
      </c>
      <c r="W61" s="6">
        <f t="shared" si="32"/>
        <v>0</v>
      </c>
      <c r="X61" s="6">
        <f t="shared" si="32"/>
        <v>0</v>
      </c>
      <c r="Y61" s="6">
        <f t="shared" si="32"/>
        <v>0</v>
      </c>
      <c r="Z61" s="6">
        <f t="shared" si="32"/>
        <v>0</v>
      </c>
      <c r="AA61" s="6">
        <f t="shared" si="32"/>
        <v>0</v>
      </c>
      <c r="AB61" s="6">
        <f t="shared" si="19"/>
        <v>100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>
        <v>0</v>
      </c>
      <c r="AM61">
        <v>0</v>
      </c>
      <c r="AN61">
        <v>0</v>
      </c>
      <c r="AO61" s="6">
        <v>0</v>
      </c>
      <c r="AP61" s="6">
        <v>11</v>
      </c>
      <c r="AQ61" s="6">
        <v>0</v>
      </c>
      <c r="AR61" s="6">
        <v>0</v>
      </c>
      <c r="AS61" s="6">
        <v>11</v>
      </c>
      <c r="AT61" s="6">
        <v>0</v>
      </c>
      <c r="AU61" s="6">
        <v>0</v>
      </c>
      <c r="AV61" s="6">
        <v>0</v>
      </c>
      <c r="AW61">
        <v>0</v>
      </c>
      <c r="AX61">
        <v>1</v>
      </c>
    </row>
    <row r="62" spans="1:50" x14ac:dyDescent="0.35">
      <c r="A62" s="7">
        <v>2090501</v>
      </c>
      <c r="B62" s="8">
        <v>2</v>
      </c>
      <c r="C62" s="8">
        <v>9</v>
      </c>
      <c r="D62" s="8">
        <v>5</v>
      </c>
      <c r="E62" s="8" t="s">
        <v>178</v>
      </c>
      <c r="F62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>
        <f t="shared" si="17"/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f t="shared" si="19"/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>
        <v>0</v>
      </c>
      <c r="AX62" s="6">
        <v>0</v>
      </c>
    </row>
    <row r="63" spans="1:50" s="6" customFormat="1" x14ac:dyDescent="0.35">
      <c r="A63" s="6">
        <v>2090502</v>
      </c>
      <c r="B63" s="6">
        <v>2</v>
      </c>
      <c r="C63" s="6">
        <v>9</v>
      </c>
      <c r="D63" s="6">
        <v>5</v>
      </c>
      <c r="E63" s="6" t="s">
        <v>91</v>
      </c>
      <c r="F63" s="6">
        <v>3600000</v>
      </c>
      <c r="G63" s="6">
        <v>0</v>
      </c>
      <c r="H63" s="6">
        <v>1300000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500000</v>
      </c>
      <c r="O63" s="6">
        <v>0</v>
      </c>
      <c r="P63" s="6">
        <v>1500000</v>
      </c>
      <c r="Q63" s="6">
        <f t="shared" si="17"/>
        <v>3300000</v>
      </c>
      <c r="R63" s="6">
        <f t="shared" ref="R63:AA69" si="33">100/$F63*G63</f>
        <v>0</v>
      </c>
      <c r="S63" s="6">
        <f t="shared" si="33"/>
        <v>36.111111111111114</v>
      </c>
      <c r="T63" s="6">
        <f t="shared" si="33"/>
        <v>0</v>
      </c>
      <c r="U63" s="6">
        <f t="shared" si="33"/>
        <v>0</v>
      </c>
      <c r="V63" s="6">
        <f t="shared" si="33"/>
        <v>0</v>
      </c>
      <c r="W63" s="6">
        <f t="shared" si="33"/>
        <v>0</v>
      </c>
      <c r="X63" s="6">
        <f t="shared" si="33"/>
        <v>0</v>
      </c>
      <c r="Y63" s="6">
        <f t="shared" si="33"/>
        <v>13.888888888888889</v>
      </c>
      <c r="Z63" s="6">
        <f t="shared" si="33"/>
        <v>0</v>
      </c>
      <c r="AA63" s="6">
        <f t="shared" si="33"/>
        <v>41.666666666666671</v>
      </c>
      <c r="AB63" s="6">
        <f t="shared" si="19"/>
        <v>91.666666666666671</v>
      </c>
      <c r="AC63" s="6">
        <v>1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>
        <v>0</v>
      </c>
      <c r="AM63" s="6">
        <v>1</v>
      </c>
      <c r="AN63" s="6">
        <v>1</v>
      </c>
      <c r="AO63" s="6">
        <v>0</v>
      </c>
      <c r="AP63" s="6">
        <v>12</v>
      </c>
      <c r="AQ63" s="6">
        <v>12</v>
      </c>
      <c r="AR63" s="6">
        <v>12</v>
      </c>
      <c r="AS63" s="6">
        <v>12</v>
      </c>
      <c r="AT63" s="6">
        <v>12</v>
      </c>
      <c r="AU63" s="6">
        <v>12</v>
      </c>
      <c r="AV63" s="6">
        <v>3</v>
      </c>
      <c r="AW63">
        <v>0</v>
      </c>
      <c r="AX63" s="6">
        <v>1</v>
      </c>
    </row>
    <row r="64" spans="1:50" s="6" customFormat="1" x14ac:dyDescent="0.35">
      <c r="A64" s="6">
        <v>2090503</v>
      </c>
      <c r="B64" s="6">
        <v>2</v>
      </c>
      <c r="C64" s="6">
        <v>9</v>
      </c>
      <c r="D64" s="6">
        <v>5</v>
      </c>
      <c r="E64" s="6" t="s">
        <v>92</v>
      </c>
      <c r="F64" s="6">
        <v>2400000</v>
      </c>
      <c r="G64" s="6">
        <v>1700000</v>
      </c>
      <c r="H64" s="6">
        <v>0</v>
      </c>
      <c r="I64" s="6">
        <v>0</v>
      </c>
      <c r="J64" s="6">
        <v>250000</v>
      </c>
      <c r="K64" s="6">
        <v>0</v>
      </c>
      <c r="L64" s="6">
        <v>0</v>
      </c>
      <c r="M64" s="6">
        <v>500000</v>
      </c>
      <c r="N64" s="6">
        <v>0</v>
      </c>
      <c r="O64" s="6">
        <v>0</v>
      </c>
      <c r="P64" s="6">
        <v>0</v>
      </c>
      <c r="Q64" s="6">
        <f t="shared" si="17"/>
        <v>2450000</v>
      </c>
      <c r="R64" s="6">
        <f t="shared" si="33"/>
        <v>70.833333333333329</v>
      </c>
      <c r="S64" s="6">
        <f t="shared" si="33"/>
        <v>0</v>
      </c>
      <c r="T64" s="6">
        <f t="shared" si="33"/>
        <v>0</v>
      </c>
      <c r="U64" s="6">
        <f t="shared" si="33"/>
        <v>10.416666666666666</v>
      </c>
      <c r="V64" s="6">
        <f t="shared" si="33"/>
        <v>0</v>
      </c>
      <c r="W64" s="6">
        <f t="shared" si="33"/>
        <v>0</v>
      </c>
      <c r="X64" s="6">
        <f t="shared" si="33"/>
        <v>20.833333333333332</v>
      </c>
      <c r="Y64" s="6">
        <f t="shared" si="33"/>
        <v>0</v>
      </c>
      <c r="Z64" s="6">
        <f t="shared" si="33"/>
        <v>0</v>
      </c>
      <c r="AA64" s="6">
        <f t="shared" si="33"/>
        <v>0</v>
      </c>
      <c r="AB64" s="6">
        <f t="shared" si="19"/>
        <v>102.08333333333333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>
        <v>0</v>
      </c>
      <c r="AM64">
        <v>0</v>
      </c>
      <c r="AN64">
        <v>0</v>
      </c>
      <c r="AO64" s="6">
        <v>0</v>
      </c>
      <c r="AP64" s="6">
        <v>11</v>
      </c>
      <c r="AQ64" s="6">
        <v>0</v>
      </c>
      <c r="AR64" s="6">
        <v>0</v>
      </c>
      <c r="AS64" s="6">
        <v>11</v>
      </c>
      <c r="AT64" s="6">
        <v>0</v>
      </c>
      <c r="AU64" s="6">
        <v>0</v>
      </c>
      <c r="AV64" s="6">
        <v>3</v>
      </c>
      <c r="AW64">
        <v>0</v>
      </c>
      <c r="AX64">
        <v>1</v>
      </c>
    </row>
    <row r="65" spans="1:50" s="6" customFormat="1" x14ac:dyDescent="0.35">
      <c r="A65" s="6">
        <v>2090504</v>
      </c>
      <c r="B65" s="6">
        <v>2</v>
      </c>
      <c r="C65" s="6">
        <v>9</v>
      </c>
      <c r="D65" s="6">
        <v>5</v>
      </c>
      <c r="E65" s="6" t="s">
        <v>93</v>
      </c>
      <c r="F65" s="6">
        <v>5000000</v>
      </c>
      <c r="G65" s="6">
        <v>0</v>
      </c>
      <c r="H65" s="6">
        <v>2000000</v>
      </c>
      <c r="I65" s="6">
        <v>700000</v>
      </c>
      <c r="J65" s="6">
        <v>1000000</v>
      </c>
      <c r="K65" s="6">
        <v>1200000</v>
      </c>
      <c r="L65" s="6">
        <v>0</v>
      </c>
      <c r="M65" s="6">
        <v>0</v>
      </c>
      <c r="N65" s="6">
        <v>100000</v>
      </c>
      <c r="O65" s="6">
        <v>0</v>
      </c>
      <c r="P65" s="6">
        <v>60000</v>
      </c>
      <c r="Q65" s="6">
        <f t="shared" si="17"/>
        <v>5060000</v>
      </c>
      <c r="R65" s="6">
        <f t="shared" si="33"/>
        <v>0</v>
      </c>
      <c r="S65" s="6">
        <f t="shared" si="33"/>
        <v>40</v>
      </c>
      <c r="T65" s="6">
        <f t="shared" si="33"/>
        <v>14.000000000000002</v>
      </c>
      <c r="U65" s="6">
        <f t="shared" si="33"/>
        <v>20</v>
      </c>
      <c r="V65" s="6">
        <f t="shared" si="33"/>
        <v>24.000000000000004</v>
      </c>
      <c r="W65" s="6">
        <f t="shared" si="33"/>
        <v>0</v>
      </c>
      <c r="X65" s="6">
        <f t="shared" si="33"/>
        <v>0</v>
      </c>
      <c r="Y65" s="6">
        <f t="shared" si="33"/>
        <v>2</v>
      </c>
      <c r="Z65" s="6">
        <f t="shared" si="33"/>
        <v>0</v>
      </c>
      <c r="AA65" s="6">
        <f t="shared" si="33"/>
        <v>1.2000000000000002</v>
      </c>
      <c r="AB65" s="6">
        <f t="shared" si="19"/>
        <v>101.2</v>
      </c>
      <c r="AC65" s="6">
        <v>1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>
        <v>0</v>
      </c>
      <c r="AM65" s="6">
        <v>1</v>
      </c>
      <c r="AN65">
        <v>0</v>
      </c>
      <c r="AO65" s="6">
        <v>0</v>
      </c>
      <c r="AP65" s="6">
        <v>1</v>
      </c>
      <c r="AQ65" s="6">
        <v>0</v>
      </c>
      <c r="AR65" s="6">
        <v>1</v>
      </c>
      <c r="AS65" s="6">
        <v>1</v>
      </c>
      <c r="AT65" s="6">
        <v>0</v>
      </c>
      <c r="AU65" s="6">
        <v>1</v>
      </c>
      <c r="AV65" s="6">
        <v>3</v>
      </c>
      <c r="AW65">
        <v>0</v>
      </c>
      <c r="AX65" s="6">
        <v>1</v>
      </c>
    </row>
    <row r="66" spans="1:50" s="6" customFormat="1" x14ac:dyDescent="0.35">
      <c r="A66" s="6">
        <v>2090505</v>
      </c>
      <c r="B66" s="6">
        <v>2</v>
      </c>
      <c r="C66" s="6">
        <v>9</v>
      </c>
      <c r="D66" s="6">
        <v>5</v>
      </c>
      <c r="E66" s="6" t="s">
        <v>94</v>
      </c>
      <c r="F66" s="6">
        <v>1200000</v>
      </c>
      <c r="G66" s="6">
        <v>0</v>
      </c>
      <c r="H66" s="6">
        <v>0</v>
      </c>
      <c r="I66" s="6">
        <v>200000</v>
      </c>
      <c r="J66" s="6">
        <v>70000</v>
      </c>
      <c r="K66" s="6">
        <v>0</v>
      </c>
      <c r="L66" s="6">
        <v>0</v>
      </c>
      <c r="M66" s="6">
        <v>0</v>
      </c>
      <c r="N66" s="6">
        <v>200000</v>
      </c>
      <c r="O66" s="6">
        <v>0</v>
      </c>
      <c r="P66" s="6">
        <v>700000</v>
      </c>
      <c r="Q66" s="6">
        <f t="shared" ref="Q66:Q97" si="34">SUM(G66:P66)</f>
        <v>1170000</v>
      </c>
      <c r="R66" s="6">
        <f t="shared" si="33"/>
        <v>0</v>
      </c>
      <c r="S66" s="6">
        <f t="shared" si="33"/>
        <v>0</v>
      </c>
      <c r="T66" s="6">
        <f t="shared" si="33"/>
        <v>16.666666666666668</v>
      </c>
      <c r="U66" s="6">
        <f t="shared" si="33"/>
        <v>5.833333333333333</v>
      </c>
      <c r="V66" s="6">
        <f t="shared" si="33"/>
        <v>0</v>
      </c>
      <c r="W66" s="6">
        <f t="shared" si="33"/>
        <v>0</v>
      </c>
      <c r="X66" s="6">
        <f t="shared" si="33"/>
        <v>0</v>
      </c>
      <c r="Y66" s="6">
        <f t="shared" si="33"/>
        <v>16.666666666666668</v>
      </c>
      <c r="Z66" s="6">
        <f t="shared" si="33"/>
        <v>0</v>
      </c>
      <c r="AA66" s="6">
        <f t="shared" si="33"/>
        <v>58.333333333333329</v>
      </c>
      <c r="AB66" s="6">
        <f t="shared" ref="AB66:AB97" si="35">SUM(R66:AA66)</f>
        <v>97.5</v>
      </c>
      <c r="AC66" s="6">
        <v>1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>
        <v>0</v>
      </c>
      <c r="AM66" s="6">
        <v>1</v>
      </c>
      <c r="AN66" s="6">
        <v>1</v>
      </c>
      <c r="AO66" s="6">
        <v>0</v>
      </c>
      <c r="AP66" s="6">
        <v>1</v>
      </c>
      <c r="AQ66" s="6">
        <v>0</v>
      </c>
      <c r="AR66" s="6">
        <v>1</v>
      </c>
      <c r="AS66" s="6">
        <v>1</v>
      </c>
      <c r="AT66" s="6">
        <v>0</v>
      </c>
      <c r="AU66" s="6">
        <v>1</v>
      </c>
      <c r="AV66" s="6">
        <v>12</v>
      </c>
      <c r="AW66">
        <v>0</v>
      </c>
      <c r="AX66">
        <v>1</v>
      </c>
    </row>
    <row r="67" spans="1:50" x14ac:dyDescent="0.35">
      <c r="A67" s="6">
        <v>2090506</v>
      </c>
      <c r="B67">
        <v>2</v>
      </c>
      <c r="C67">
        <v>9</v>
      </c>
      <c r="D67">
        <v>5</v>
      </c>
      <c r="E67" t="s">
        <v>95</v>
      </c>
      <c r="F67">
        <v>6500000</v>
      </c>
      <c r="G67">
        <v>1800000</v>
      </c>
      <c r="H67">
        <v>4300000</v>
      </c>
      <c r="I67">
        <v>42000</v>
      </c>
      <c r="J67" s="6">
        <v>0</v>
      </c>
      <c r="K67" s="6">
        <v>0</v>
      </c>
      <c r="L67" s="6">
        <v>0</v>
      </c>
      <c r="M67" s="6">
        <v>0</v>
      </c>
      <c r="N67">
        <v>19000</v>
      </c>
      <c r="O67" s="6">
        <v>0</v>
      </c>
      <c r="P67">
        <v>150000</v>
      </c>
      <c r="Q67">
        <f t="shared" si="34"/>
        <v>6311000</v>
      </c>
      <c r="R67" s="6">
        <f t="shared" si="33"/>
        <v>27.69230769230769</v>
      </c>
      <c r="S67" s="6">
        <f t="shared" si="33"/>
        <v>66.153846153846146</v>
      </c>
      <c r="T67" s="6">
        <f t="shared" si="33"/>
        <v>0.64615384615384608</v>
      </c>
      <c r="U67" s="6">
        <f t="shared" si="33"/>
        <v>0</v>
      </c>
      <c r="V67" s="6">
        <f t="shared" si="33"/>
        <v>0</v>
      </c>
      <c r="W67" s="6">
        <f t="shared" si="33"/>
        <v>0</v>
      </c>
      <c r="X67" s="6">
        <f t="shared" si="33"/>
        <v>0</v>
      </c>
      <c r="Y67" s="6">
        <f t="shared" si="33"/>
        <v>0.29230769230769227</v>
      </c>
      <c r="Z67" s="6">
        <f t="shared" si="33"/>
        <v>0</v>
      </c>
      <c r="AA67" s="6">
        <f t="shared" si="33"/>
        <v>2.3076923076923075</v>
      </c>
      <c r="AB67" s="6">
        <f t="shared" si="35"/>
        <v>97.092307692307685</v>
      </c>
      <c r="AC67" s="6">
        <v>1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>
        <v>0</v>
      </c>
      <c r="AM67">
        <v>1</v>
      </c>
      <c r="AN67">
        <v>0</v>
      </c>
      <c r="AO67" s="6">
        <v>0</v>
      </c>
      <c r="AP67">
        <v>0</v>
      </c>
      <c r="AQ67">
        <v>1</v>
      </c>
      <c r="AR67" s="6">
        <v>0</v>
      </c>
      <c r="AS67">
        <v>11</v>
      </c>
      <c r="AT67" s="6">
        <v>0</v>
      </c>
      <c r="AU67">
        <v>1</v>
      </c>
      <c r="AV67">
        <v>3</v>
      </c>
      <c r="AW67">
        <v>0</v>
      </c>
      <c r="AX67">
        <v>1</v>
      </c>
    </row>
    <row r="68" spans="1:50" s="6" customFormat="1" x14ac:dyDescent="0.35">
      <c r="A68" s="6">
        <v>2090507</v>
      </c>
      <c r="B68" s="6">
        <v>2</v>
      </c>
      <c r="C68" s="6">
        <v>9</v>
      </c>
      <c r="D68" s="6">
        <v>5</v>
      </c>
      <c r="E68" s="6" t="s">
        <v>96</v>
      </c>
      <c r="F68" s="6">
        <v>400000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400000</v>
      </c>
      <c r="P68" s="6">
        <v>0</v>
      </c>
      <c r="Q68" s="6">
        <f t="shared" si="34"/>
        <v>400000</v>
      </c>
      <c r="R68" s="6">
        <f t="shared" si="33"/>
        <v>0</v>
      </c>
      <c r="S68" s="6">
        <f t="shared" si="33"/>
        <v>0</v>
      </c>
      <c r="T68" s="6">
        <f t="shared" si="33"/>
        <v>0</v>
      </c>
      <c r="U68" s="6">
        <f t="shared" si="33"/>
        <v>0</v>
      </c>
      <c r="V68" s="6">
        <f t="shared" si="33"/>
        <v>0</v>
      </c>
      <c r="W68" s="6">
        <f t="shared" si="33"/>
        <v>0</v>
      </c>
      <c r="X68" s="6">
        <f t="shared" si="33"/>
        <v>0</v>
      </c>
      <c r="Y68" s="6">
        <f t="shared" si="33"/>
        <v>0</v>
      </c>
      <c r="Z68" s="6">
        <f t="shared" si="33"/>
        <v>100</v>
      </c>
      <c r="AA68" s="6">
        <f t="shared" si="33"/>
        <v>0</v>
      </c>
      <c r="AB68" s="6">
        <f t="shared" si="35"/>
        <v>100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>
        <v>0</v>
      </c>
      <c r="AM68">
        <v>0</v>
      </c>
      <c r="AN68">
        <v>0</v>
      </c>
      <c r="AO68" s="6">
        <v>0</v>
      </c>
      <c r="AP68" s="6">
        <v>0</v>
      </c>
      <c r="AQ68" s="6">
        <v>1</v>
      </c>
      <c r="AR68" s="6">
        <v>0</v>
      </c>
      <c r="AS68" s="6">
        <v>1</v>
      </c>
      <c r="AT68" s="6">
        <v>1</v>
      </c>
      <c r="AU68" s="6">
        <v>0</v>
      </c>
      <c r="AV68" s="6">
        <v>0</v>
      </c>
      <c r="AW68">
        <v>0</v>
      </c>
      <c r="AX68" s="6">
        <v>1</v>
      </c>
    </row>
    <row r="69" spans="1:50" s="6" customFormat="1" x14ac:dyDescent="0.35">
      <c r="A69" s="6">
        <v>2090508</v>
      </c>
      <c r="B69" s="6">
        <v>2</v>
      </c>
      <c r="C69" s="6">
        <v>9</v>
      </c>
      <c r="D69" s="6">
        <v>5</v>
      </c>
      <c r="E69" s="6" t="s">
        <v>97</v>
      </c>
      <c r="F69" s="6">
        <v>600000</v>
      </c>
      <c r="G69" s="6">
        <v>500000</v>
      </c>
      <c r="H69" s="6">
        <v>100000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f t="shared" si="34"/>
        <v>600000</v>
      </c>
      <c r="R69" s="6">
        <f t="shared" si="33"/>
        <v>83.333333333333329</v>
      </c>
      <c r="S69" s="6">
        <f t="shared" si="33"/>
        <v>16.666666666666668</v>
      </c>
      <c r="T69" s="6">
        <f t="shared" si="33"/>
        <v>0</v>
      </c>
      <c r="U69" s="6">
        <f t="shared" si="33"/>
        <v>0</v>
      </c>
      <c r="V69" s="6">
        <f t="shared" si="33"/>
        <v>0</v>
      </c>
      <c r="W69" s="6">
        <f t="shared" si="33"/>
        <v>0</v>
      </c>
      <c r="X69" s="6">
        <f t="shared" si="33"/>
        <v>0</v>
      </c>
      <c r="Y69" s="6">
        <f t="shared" si="33"/>
        <v>0</v>
      </c>
      <c r="Z69" s="6">
        <f t="shared" si="33"/>
        <v>0</v>
      </c>
      <c r="AA69" s="6">
        <f t="shared" si="33"/>
        <v>0</v>
      </c>
      <c r="AB69" s="6">
        <f t="shared" si="35"/>
        <v>100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>
        <v>0</v>
      </c>
      <c r="AM69">
        <v>0</v>
      </c>
      <c r="AN69">
        <v>0</v>
      </c>
      <c r="AO69" s="6">
        <v>0</v>
      </c>
      <c r="AP69" s="6">
        <v>11</v>
      </c>
      <c r="AQ69" s="6">
        <v>0</v>
      </c>
      <c r="AR69" s="6">
        <v>0</v>
      </c>
      <c r="AS69" s="6">
        <v>2</v>
      </c>
      <c r="AT69" s="6">
        <v>0</v>
      </c>
      <c r="AU69" s="6">
        <v>0</v>
      </c>
      <c r="AV69" s="6">
        <v>3</v>
      </c>
      <c r="AW69" s="6">
        <v>2</v>
      </c>
      <c r="AX69" s="6">
        <v>1</v>
      </c>
    </row>
    <row r="70" spans="1:50" x14ac:dyDescent="0.35">
      <c r="A70" s="7">
        <v>2090509</v>
      </c>
      <c r="B70" s="8">
        <v>2</v>
      </c>
      <c r="C70" s="8">
        <v>9</v>
      </c>
      <c r="D70" s="8">
        <v>5</v>
      </c>
      <c r="E70" s="8" t="s">
        <v>179</v>
      </c>
      <c r="F70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>
        <f t="shared" si="34"/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f t="shared" si="35"/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>
        <v>0</v>
      </c>
      <c r="AX70">
        <v>0</v>
      </c>
    </row>
    <row r="71" spans="1:50" s="6" customFormat="1" x14ac:dyDescent="0.35">
      <c r="A71" s="6">
        <v>2090510</v>
      </c>
      <c r="B71" s="6">
        <v>2</v>
      </c>
      <c r="C71" s="6">
        <v>9</v>
      </c>
      <c r="D71" s="6">
        <v>5</v>
      </c>
      <c r="E71" s="6" t="s">
        <v>98</v>
      </c>
      <c r="F71" s="6">
        <v>12000000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120000</v>
      </c>
      <c r="O71" s="6">
        <v>11800000</v>
      </c>
      <c r="P71" s="6">
        <v>0</v>
      </c>
      <c r="Q71" s="6">
        <f t="shared" si="34"/>
        <v>11920000</v>
      </c>
      <c r="R71" s="6">
        <f t="shared" ref="R71:AA73" si="36">100/$F71*G71</f>
        <v>0</v>
      </c>
      <c r="S71" s="6">
        <f t="shared" si="36"/>
        <v>0</v>
      </c>
      <c r="T71" s="6">
        <f t="shared" si="36"/>
        <v>0</v>
      </c>
      <c r="U71" s="6">
        <f t="shared" si="36"/>
        <v>0</v>
      </c>
      <c r="V71" s="6">
        <f t="shared" si="36"/>
        <v>0</v>
      </c>
      <c r="W71" s="6">
        <f t="shared" si="36"/>
        <v>0</v>
      </c>
      <c r="X71" s="6">
        <f t="shared" si="36"/>
        <v>0</v>
      </c>
      <c r="Y71" s="6">
        <f t="shared" si="36"/>
        <v>1</v>
      </c>
      <c r="Z71" s="6">
        <f t="shared" si="36"/>
        <v>98.333333333333343</v>
      </c>
      <c r="AA71" s="6">
        <f t="shared" si="36"/>
        <v>0</v>
      </c>
      <c r="AB71" s="6">
        <f t="shared" si="35"/>
        <v>99.333333333333343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>
        <v>0</v>
      </c>
      <c r="AM71">
        <v>0</v>
      </c>
      <c r="AN71">
        <v>0</v>
      </c>
      <c r="AO71" s="6">
        <v>0</v>
      </c>
      <c r="AP71" s="6">
        <v>0</v>
      </c>
      <c r="AQ71" s="6">
        <v>11</v>
      </c>
      <c r="AR71" s="6">
        <v>0</v>
      </c>
      <c r="AS71" s="6">
        <v>1</v>
      </c>
      <c r="AT71" s="6">
        <v>1</v>
      </c>
      <c r="AU71" s="6">
        <v>0</v>
      </c>
      <c r="AV71" s="6">
        <v>14</v>
      </c>
      <c r="AW71">
        <v>0</v>
      </c>
      <c r="AX71" s="6">
        <v>1</v>
      </c>
    </row>
    <row r="72" spans="1:50" s="6" customFormat="1" x14ac:dyDescent="0.35">
      <c r="A72" s="6">
        <v>2090511</v>
      </c>
      <c r="B72" s="6">
        <v>2</v>
      </c>
      <c r="C72" s="6">
        <v>9</v>
      </c>
      <c r="D72" s="6">
        <v>5</v>
      </c>
      <c r="E72" s="6" t="s">
        <v>99</v>
      </c>
      <c r="F72" s="6">
        <v>6000000</v>
      </c>
      <c r="G72" s="6">
        <v>1800000</v>
      </c>
      <c r="H72" s="6">
        <v>0</v>
      </c>
      <c r="I72" s="6">
        <v>0</v>
      </c>
      <c r="J72" s="6">
        <v>36000</v>
      </c>
      <c r="K72" s="6">
        <v>100000</v>
      </c>
      <c r="L72" s="6">
        <v>0</v>
      </c>
      <c r="M72" s="6">
        <v>0</v>
      </c>
      <c r="N72" s="6">
        <v>0</v>
      </c>
      <c r="O72" s="6">
        <v>4000000</v>
      </c>
      <c r="P72" s="6">
        <v>0</v>
      </c>
      <c r="Q72" s="6">
        <f t="shared" si="34"/>
        <v>5936000</v>
      </c>
      <c r="R72" s="6">
        <f t="shared" si="36"/>
        <v>30</v>
      </c>
      <c r="S72" s="6">
        <f t="shared" si="36"/>
        <v>0</v>
      </c>
      <c r="T72" s="6">
        <f t="shared" si="36"/>
        <v>0</v>
      </c>
      <c r="U72" s="6">
        <f t="shared" si="36"/>
        <v>0.6</v>
      </c>
      <c r="V72" s="6">
        <f t="shared" si="36"/>
        <v>1.6666666666666667</v>
      </c>
      <c r="W72" s="6">
        <f t="shared" si="36"/>
        <v>0</v>
      </c>
      <c r="X72" s="6">
        <f t="shared" si="36"/>
        <v>0</v>
      </c>
      <c r="Y72" s="6">
        <f t="shared" si="36"/>
        <v>0</v>
      </c>
      <c r="Z72" s="6">
        <f t="shared" si="36"/>
        <v>66.666666666666671</v>
      </c>
      <c r="AA72" s="6">
        <f t="shared" si="36"/>
        <v>0</v>
      </c>
      <c r="AB72" s="6">
        <f t="shared" si="35"/>
        <v>98.933333333333337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>
        <v>0</v>
      </c>
      <c r="AM72">
        <v>0</v>
      </c>
      <c r="AN72">
        <v>0</v>
      </c>
      <c r="AO72" s="6">
        <v>0</v>
      </c>
      <c r="AP72" s="6">
        <v>11</v>
      </c>
      <c r="AQ72" s="6">
        <v>2</v>
      </c>
      <c r="AR72" s="6">
        <v>0</v>
      </c>
      <c r="AS72" s="6">
        <v>1</v>
      </c>
      <c r="AT72" s="6">
        <v>2</v>
      </c>
      <c r="AU72" s="6">
        <v>0</v>
      </c>
      <c r="AV72" s="6">
        <v>3</v>
      </c>
      <c r="AW72">
        <v>0</v>
      </c>
      <c r="AX72">
        <v>1</v>
      </c>
    </row>
    <row r="73" spans="1:50" s="6" customFormat="1" x14ac:dyDescent="0.35">
      <c r="A73" s="6">
        <v>2090512</v>
      </c>
      <c r="B73" s="6">
        <v>2</v>
      </c>
      <c r="C73" s="6">
        <v>9</v>
      </c>
      <c r="D73" s="6">
        <v>5</v>
      </c>
      <c r="E73" s="6" t="s">
        <v>100</v>
      </c>
      <c r="F73" s="6">
        <v>10200000</v>
      </c>
      <c r="G73" s="6">
        <v>0</v>
      </c>
      <c r="H73" s="6">
        <v>600000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9600000</v>
      </c>
      <c r="P73" s="6">
        <v>0</v>
      </c>
      <c r="Q73" s="6">
        <f t="shared" si="34"/>
        <v>10200000</v>
      </c>
      <c r="R73" s="6">
        <f t="shared" si="36"/>
        <v>0</v>
      </c>
      <c r="S73" s="6">
        <f t="shared" si="36"/>
        <v>5.882352941176471</v>
      </c>
      <c r="T73" s="6">
        <f t="shared" si="36"/>
        <v>0</v>
      </c>
      <c r="U73" s="6">
        <f t="shared" si="36"/>
        <v>0</v>
      </c>
      <c r="V73" s="6">
        <f t="shared" si="36"/>
        <v>0</v>
      </c>
      <c r="W73" s="6">
        <f t="shared" si="36"/>
        <v>0</v>
      </c>
      <c r="X73" s="6">
        <f t="shared" si="36"/>
        <v>0</v>
      </c>
      <c r="Y73" s="6">
        <f t="shared" si="36"/>
        <v>0</v>
      </c>
      <c r="Z73" s="6">
        <f t="shared" si="36"/>
        <v>94.117647058823536</v>
      </c>
      <c r="AA73" s="6">
        <f t="shared" si="36"/>
        <v>0</v>
      </c>
      <c r="AB73" s="6">
        <f t="shared" si="35"/>
        <v>100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>
        <v>0</v>
      </c>
      <c r="AM73">
        <v>0</v>
      </c>
      <c r="AN73">
        <v>0</v>
      </c>
      <c r="AO73" s="6">
        <v>0</v>
      </c>
      <c r="AP73" s="6">
        <v>0</v>
      </c>
      <c r="AQ73" s="6">
        <v>11</v>
      </c>
      <c r="AR73" s="6">
        <v>0</v>
      </c>
      <c r="AS73" s="6">
        <v>11</v>
      </c>
      <c r="AT73" s="6">
        <v>11</v>
      </c>
      <c r="AU73" s="6">
        <v>0</v>
      </c>
      <c r="AV73" s="6">
        <v>3</v>
      </c>
      <c r="AW73">
        <v>0</v>
      </c>
      <c r="AX73" s="6">
        <v>1</v>
      </c>
    </row>
    <row r="74" spans="1:50" x14ac:dyDescent="0.35">
      <c r="A74" s="7">
        <v>2090513</v>
      </c>
      <c r="B74" s="8">
        <v>2</v>
      </c>
      <c r="C74" s="8">
        <v>9</v>
      </c>
      <c r="D74" s="8">
        <v>5</v>
      </c>
      <c r="E74" s="8" t="s">
        <v>180</v>
      </c>
      <c r="F74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>
        <f t="shared" si="34"/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f t="shared" si="35"/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>
        <v>0</v>
      </c>
      <c r="AX74">
        <v>0</v>
      </c>
    </row>
    <row r="75" spans="1:50" x14ac:dyDescent="0.35">
      <c r="A75" s="6">
        <v>2090514</v>
      </c>
      <c r="B75">
        <v>2</v>
      </c>
      <c r="C75">
        <v>9</v>
      </c>
      <c r="D75">
        <v>5</v>
      </c>
      <c r="E75" t="s">
        <v>101</v>
      </c>
      <c r="F75">
        <v>1000000</v>
      </c>
      <c r="G75" s="6">
        <v>0</v>
      </c>
      <c r="H75">
        <v>500000</v>
      </c>
      <c r="I75">
        <v>500000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>
        <f t="shared" si="34"/>
        <v>1000000</v>
      </c>
      <c r="R75" s="6">
        <f t="shared" ref="R75:R95" si="37">100/$F75*G75</f>
        <v>0</v>
      </c>
      <c r="S75" s="6">
        <f t="shared" ref="S75:S95" si="38">100/$F75*H75</f>
        <v>50</v>
      </c>
      <c r="T75" s="6">
        <f t="shared" ref="T75:T95" si="39">100/$F75*I75</f>
        <v>50</v>
      </c>
      <c r="U75" s="6">
        <f t="shared" ref="U75:U95" si="40">100/$F75*J75</f>
        <v>0</v>
      </c>
      <c r="V75" s="6">
        <f t="shared" ref="V75:V95" si="41">100/$F75*K75</f>
        <v>0</v>
      </c>
      <c r="W75" s="6">
        <f t="shared" ref="W75:W95" si="42">100/$F75*L75</f>
        <v>0</v>
      </c>
      <c r="X75" s="6">
        <f t="shared" ref="X75:X95" si="43">100/$F75*M75</f>
        <v>0</v>
      </c>
      <c r="Y75" s="6">
        <f t="shared" ref="Y75:Y95" si="44">100/$F75*N75</f>
        <v>0</v>
      </c>
      <c r="Z75" s="6">
        <f t="shared" ref="Z75:Z95" si="45">100/$F75*O75</f>
        <v>0</v>
      </c>
      <c r="AA75" s="6">
        <f t="shared" ref="AA75:AA95" si="46">100/$F75*P75</f>
        <v>0</v>
      </c>
      <c r="AB75" s="6">
        <f t="shared" si="35"/>
        <v>100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>
        <v>0</v>
      </c>
      <c r="AM75">
        <v>0</v>
      </c>
      <c r="AN75">
        <v>0</v>
      </c>
      <c r="AO75" s="6">
        <v>0</v>
      </c>
      <c r="AP75">
        <v>1</v>
      </c>
      <c r="AQ75" s="6">
        <v>0</v>
      </c>
      <c r="AR75" s="6">
        <v>0</v>
      </c>
      <c r="AS75">
        <v>1</v>
      </c>
      <c r="AT75" s="6">
        <v>0</v>
      </c>
      <c r="AU75" s="6">
        <v>0</v>
      </c>
      <c r="AV75" s="6">
        <v>0</v>
      </c>
      <c r="AW75">
        <v>0</v>
      </c>
      <c r="AX75">
        <v>1</v>
      </c>
    </row>
    <row r="76" spans="1:50" s="6" customFormat="1" x14ac:dyDescent="0.35">
      <c r="A76" s="6">
        <v>2100610</v>
      </c>
      <c r="B76" s="6">
        <v>2</v>
      </c>
      <c r="C76" s="6">
        <v>10</v>
      </c>
      <c r="D76" s="6">
        <v>6</v>
      </c>
      <c r="E76" s="6" t="s">
        <v>102</v>
      </c>
      <c r="F76" s="6">
        <v>4800000</v>
      </c>
      <c r="G76" s="6">
        <v>0</v>
      </c>
      <c r="H76" s="6">
        <v>4800000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f t="shared" si="34"/>
        <v>4800000</v>
      </c>
      <c r="R76" s="6">
        <f t="shared" si="37"/>
        <v>0</v>
      </c>
      <c r="S76" s="6">
        <f t="shared" si="38"/>
        <v>100</v>
      </c>
      <c r="T76" s="6">
        <f t="shared" si="39"/>
        <v>0</v>
      </c>
      <c r="U76" s="6">
        <f t="shared" si="40"/>
        <v>0</v>
      </c>
      <c r="V76" s="6">
        <f t="shared" si="41"/>
        <v>0</v>
      </c>
      <c r="W76" s="6">
        <f t="shared" si="42"/>
        <v>0</v>
      </c>
      <c r="X76" s="6">
        <f t="shared" si="43"/>
        <v>0</v>
      </c>
      <c r="Y76" s="6">
        <f t="shared" si="44"/>
        <v>0</v>
      </c>
      <c r="Z76" s="6">
        <f t="shared" si="45"/>
        <v>0</v>
      </c>
      <c r="AA76" s="6">
        <f t="shared" si="46"/>
        <v>0</v>
      </c>
      <c r="AB76" s="6">
        <f t="shared" si="35"/>
        <v>100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>
        <v>0</v>
      </c>
      <c r="AM76">
        <v>0</v>
      </c>
      <c r="AN76">
        <v>0</v>
      </c>
      <c r="AO76" s="6">
        <v>0</v>
      </c>
      <c r="AP76" s="6">
        <v>11</v>
      </c>
      <c r="AQ76" s="6">
        <v>0</v>
      </c>
      <c r="AR76" s="6">
        <v>0</v>
      </c>
      <c r="AS76" s="6">
        <v>11</v>
      </c>
      <c r="AT76" s="6">
        <v>0</v>
      </c>
      <c r="AU76" s="6">
        <v>0</v>
      </c>
      <c r="AV76" s="6">
        <v>0</v>
      </c>
      <c r="AW76">
        <v>0</v>
      </c>
      <c r="AX76">
        <v>1</v>
      </c>
    </row>
    <row r="77" spans="1:50" x14ac:dyDescent="0.35">
      <c r="A77" s="6">
        <v>2100611</v>
      </c>
      <c r="B77">
        <v>2</v>
      </c>
      <c r="C77">
        <v>10</v>
      </c>
      <c r="D77">
        <v>6</v>
      </c>
      <c r="E77" t="s">
        <v>103</v>
      </c>
      <c r="F77">
        <v>1200000</v>
      </c>
      <c r="G77">
        <v>250000</v>
      </c>
      <c r="H77">
        <v>300000</v>
      </c>
      <c r="I77">
        <v>600000</v>
      </c>
      <c r="J77">
        <v>50000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>
        <f t="shared" si="34"/>
        <v>1200000</v>
      </c>
      <c r="R77" s="6">
        <f t="shared" si="37"/>
        <v>20.833333333333332</v>
      </c>
      <c r="S77" s="6">
        <f t="shared" si="38"/>
        <v>25</v>
      </c>
      <c r="T77" s="6">
        <f t="shared" si="39"/>
        <v>50</v>
      </c>
      <c r="U77" s="6">
        <f t="shared" si="40"/>
        <v>4.166666666666667</v>
      </c>
      <c r="V77" s="6">
        <f t="shared" si="41"/>
        <v>0</v>
      </c>
      <c r="W77" s="6">
        <f t="shared" si="42"/>
        <v>0</v>
      </c>
      <c r="X77" s="6">
        <f t="shared" si="43"/>
        <v>0</v>
      </c>
      <c r="Y77" s="6">
        <f t="shared" si="44"/>
        <v>0</v>
      </c>
      <c r="Z77" s="6">
        <f t="shared" si="45"/>
        <v>0</v>
      </c>
      <c r="AA77" s="6">
        <f t="shared" si="46"/>
        <v>0</v>
      </c>
      <c r="AB77" s="6">
        <f t="shared" si="35"/>
        <v>100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>
        <v>0</v>
      </c>
      <c r="AM77">
        <v>0</v>
      </c>
      <c r="AN77">
        <v>0</v>
      </c>
      <c r="AO77" s="6">
        <v>0</v>
      </c>
      <c r="AP77">
        <v>11</v>
      </c>
      <c r="AQ77" s="6">
        <v>0</v>
      </c>
      <c r="AR77" s="6">
        <v>0</v>
      </c>
      <c r="AS77">
        <v>11</v>
      </c>
      <c r="AT77" s="6">
        <v>0</v>
      </c>
      <c r="AU77" s="6">
        <v>0</v>
      </c>
      <c r="AV77" s="6">
        <v>0</v>
      </c>
      <c r="AW77">
        <v>0</v>
      </c>
      <c r="AX77" s="6">
        <v>1</v>
      </c>
    </row>
    <row r="78" spans="1:50" x14ac:dyDescent="0.35">
      <c r="A78" s="6">
        <v>2100612</v>
      </c>
      <c r="B78">
        <v>2</v>
      </c>
      <c r="C78">
        <v>10</v>
      </c>
      <c r="D78">
        <v>6</v>
      </c>
      <c r="E78" t="s">
        <v>104</v>
      </c>
      <c r="F78">
        <v>1808000</v>
      </c>
      <c r="G78">
        <v>1200000</v>
      </c>
      <c r="H78" s="6">
        <v>0</v>
      </c>
      <c r="I78">
        <v>360000</v>
      </c>
      <c r="J78">
        <v>200000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>
        <f t="shared" si="34"/>
        <v>1760000</v>
      </c>
      <c r="R78" s="6">
        <f t="shared" si="37"/>
        <v>66.371681415929203</v>
      </c>
      <c r="S78" s="6">
        <f t="shared" si="38"/>
        <v>0</v>
      </c>
      <c r="T78" s="6">
        <f t="shared" si="39"/>
        <v>19.911504424778762</v>
      </c>
      <c r="U78" s="6">
        <f t="shared" si="40"/>
        <v>11.061946902654867</v>
      </c>
      <c r="V78" s="6">
        <f t="shared" si="41"/>
        <v>0</v>
      </c>
      <c r="W78" s="6">
        <f t="shared" si="42"/>
        <v>0</v>
      </c>
      <c r="X78" s="6">
        <f t="shared" si="43"/>
        <v>0</v>
      </c>
      <c r="Y78" s="6">
        <f t="shared" si="44"/>
        <v>0</v>
      </c>
      <c r="Z78" s="6">
        <f t="shared" si="45"/>
        <v>0</v>
      </c>
      <c r="AA78" s="6">
        <f t="shared" si="46"/>
        <v>0</v>
      </c>
      <c r="AB78" s="6">
        <f t="shared" si="35"/>
        <v>97.345132743362839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>
        <v>0</v>
      </c>
      <c r="AM78">
        <v>0</v>
      </c>
      <c r="AN78">
        <v>0</v>
      </c>
      <c r="AO78" s="6">
        <v>0</v>
      </c>
      <c r="AP78">
        <v>6</v>
      </c>
      <c r="AQ78" s="6">
        <v>0</v>
      </c>
      <c r="AR78" s="6">
        <v>0</v>
      </c>
      <c r="AS78">
        <v>6</v>
      </c>
      <c r="AT78" s="6">
        <v>0</v>
      </c>
      <c r="AU78" s="6">
        <v>0</v>
      </c>
      <c r="AV78">
        <v>11</v>
      </c>
      <c r="AW78">
        <v>0</v>
      </c>
      <c r="AX78">
        <v>1</v>
      </c>
    </row>
    <row r="79" spans="1:50" x14ac:dyDescent="0.35">
      <c r="A79" s="6">
        <v>2100613</v>
      </c>
      <c r="B79">
        <v>2</v>
      </c>
      <c r="C79">
        <v>10</v>
      </c>
      <c r="D79">
        <v>6</v>
      </c>
      <c r="E79" t="s">
        <v>105</v>
      </c>
      <c r="F79">
        <v>2100000</v>
      </c>
      <c r="G79">
        <v>1800000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>
        <v>200000</v>
      </c>
      <c r="P79" s="6">
        <v>0</v>
      </c>
      <c r="Q79">
        <f t="shared" si="34"/>
        <v>2000000</v>
      </c>
      <c r="R79" s="6">
        <f t="shared" si="37"/>
        <v>85.714285714285722</v>
      </c>
      <c r="S79" s="6">
        <f t="shared" si="38"/>
        <v>0</v>
      </c>
      <c r="T79" s="6">
        <f t="shared" si="39"/>
        <v>0</v>
      </c>
      <c r="U79" s="6">
        <f t="shared" si="40"/>
        <v>0</v>
      </c>
      <c r="V79" s="6">
        <f t="shared" si="41"/>
        <v>0</v>
      </c>
      <c r="W79" s="6">
        <f t="shared" si="42"/>
        <v>0</v>
      </c>
      <c r="X79" s="6">
        <f t="shared" si="43"/>
        <v>0</v>
      </c>
      <c r="Y79" s="6">
        <f t="shared" si="44"/>
        <v>0</v>
      </c>
      <c r="Z79" s="6">
        <f t="shared" si="45"/>
        <v>9.5238095238095237</v>
      </c>
      <c r="AA79" s="6">
        <f t="shared" si="46"/>
        <v>0</v>
      </c>
      <c r="AB79" s="6">
        <f t="shared" si="35"/>
        <v>95.238095238095241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>
        <v>0</v>
      </c>
      <c r="AM79">
        <v>0</v>
      </c>
      <c r="AN79">
        <v>0</v>
      </c>
      <c r="AO79" s="6">
        <v>0</v>
      </c>
      <c r="AP79">
        <v>12</v>
      </c>
      <c r="AQ79">
        <v>2</v>
      </c>
      <c r="AR79" s="6">
        <v>0</v>
      </c>
      <c r="AS79">
        <v>12</v>
      </c>
      <c r="AT79">
        <v>2</v>
      </c>
      <c r="AU79" s="6">
        <v>0</v>
      </c>
      <c r="AV79" s="6">
        <v>0</v>
      </c>
      <c r="AW79">
        <v>0</v>
      </c>
      <c r="AX79">
        <v>1</v>
      </c>
    </row>
    <row r="80" spans="1:50" s="6" customFormat="1" x14ac:dyDescent="0.35">
      <c r="A80" s="6">
        <v>2100614</v>
      </c>
      <c r="B80" s="6">
        <v>2</v>
      </c>
      <c r="C80" s="6">
        <v>10</v>
      </c>
      <c r="D80" s="6">
        <v>6</v>
      </c>
      <c r="E80" s="6" t="s">
        <v>106</v>
      </c>
      <c r="F80" s="6">
        <v>3600000</v>
      </c>
      <c r="G80" s="6">
        <v>900000</v>
      </c>
      <c r="H80" s="6">
        <v>1600000</v>
      </c>
      <c r="I80" s="6">
        <v>1100000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6">
        <f t="shared" si="34"/>
        <v>3600000</v>
      </c>
      <c r="R80" s="6">
        <f t="shared" si="37"/>
        <v>25</v>
      </c>
      <c r="S80" s="6">
        <f t="shared" si="38"/>
        <v>44.44444444444445</v>
      </c>
      <c r="T80" s="6">
        <f t="shared" si="39"/>
        <v>30.555555555555557</v>
      </c>
      <c r="U80" s="6">
        <f t="shared" si="40"/>
        <v>0</v>
      </c>
      <c r="V80" s="6">
        <f t="shared" si="41"/>
        <v>0</v>
      </c>
      <c r="W80" s="6">
        <f t="shared" si="42"/>
        <v>0</v>
      </c>
      <c r="X80" s="6">
        <f t="shared" si="43"/>
        <v>0</v>
      </c>
      <c r="Y80" s="6">
        <f t="shared" si="44"/>
        <v>0</v>
      </c>
      <c r="Z80" s="6">
        <f t="shared" si="45"/>
        <v>0</v>
      </c>
      <c r="AA80" s="6">
        <f t="shared" si="46"/>
        <v>0</v>
      </c>
      <c r="AB80" s="6">
        <f t="shared" si="35"/>
        <v>100.00000000000001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>
        <v>0</v>
      </c>
      <c r="AM80">
        <v>0</v>
      </c>
      <c r="AN80">
        <v>0</v>
      </c>
      <c r="AO80" s="6">
        <v>0</v>
      </c>
      <c r="AP80" s="6">
        <v>14</v>
      </c>
      <c r="AQ80" s="6">
        <v>0</v>
      </c>
      <c r="AR80" s="6">
        <v>0</v>
      </c>
      <c r="AS80" s="6">
        <v>14</v>
      </c>
      <c r="AT80" s="6">
        <v>0</v>
      </c>
      <c r="AU80" s="6">
        <v>0</v>
      </c>
      <c r="AV80" s="6">
        <v>0</v>
      </c>
      <c r="AW80" s="6">
        <v>2</v>
      </c>
      <c r="AX80">
        <v>1</v>
      </c>
    </row>
    <row r="81" spans="1:50" x14ac:dyDescent="0.35">
      <c r="A81" s="6">
        <v>2100615</v>
      </c>
      <c r="B81">
        <v>2</v>
      </c>
      <c r="C81">
        <v>10</v>
      </c>
      <c r="D81">
        <v>6</v>
      </c>
      <c r="E81" t="s">
        <v>107</v>
      </c>
      <c r="F81">
        <v>2640000</v>
      </c>
      <c r="G81">
        <v>1800000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>
        <v>720000</v>
      </c>
      <c r="P81">
        <v>100000</v>
      </c>
      <c r="Q81">
        <f t="shared" si="34"/>
        <v>2620000</v>
      </c>
      <c r="R81" s="6">
        <f t="shared" si="37"/>
        <v>68.181818181818187</v>
      </c>
      <c r="S81" s="6">
        <f t="shared" si="38"/>
        <v>0</v>
      </c>
      <c r="T81" s="6">
        <f t="shared" si="39"/>
        <v>0</v>
      </c>
      <c r="U81" s="6">
        <f t="shared" si="40"/>
        <v>0</v>
      </c>
      <c r="V81" s="6">
        <f t="shared" si="41"/>
        <v>0</v>
      </c>
      <c r="W81" s="6">
        <f t="shared" si="42"/>
        <v>0</v>
      </c>
      <c r="X81" s="6">
        <f t="shared" si="43"/>
        <v>0</v>
      </c>
      <c r="Y81" s="6">
        <f t="shared" si="44"/>
        <v>0</v>
      </c>
      <c r="Z81" s="6">
        <f t="shared" si="45"/>
        <v>27.272727272727273</v>
      </c>
      <c r="AA81" s="6">
        <f t="shared" si="46"/>
        <v>3.7878787878787881</v>
      </c>
      <c r="AB81" s="6">
        <f t="shared" si="35"/>
        <v>99.242424242424249</v>
      </c>
      <c r="AC81" s="6">
        <v>1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>
        <v>0</v>
      </c>
      <c r="AM81">
        <v>1</v>
      </c>
      <c r="AN81">
        <v>1</v>
      </c>
      <c r="AO81" s="6">
        <v>0</v>
      </c>
      <c r="AP81">
        <v>3</v>
      </c>
      <c r="AQ81">
        <v>14</v>
      </c>
      <c r="AR81">
        <v>3</v>
      </c>
      <c r="AS81">
        <v>3</v>
      </c>
      <c r="AT81">
        <v>14</v>
      </c>
      <c r="AU81">
        <v>3</v>
      </c>
      <c r="AV81">
        <v>9</v>
      </c>
      <c r="AW81">
        <v>7</v>
      </c>
      <c r="AX81" s="6">
        <v>1</v>
      </c>
    </row>
    <row r="82" spans="1:50" s="6" customFormat="1" x14ac:dyDescent="0.35">
      <c r="A82" s="6">
        <v>2100616</v>
      </c>
      <c r="B82" s="6">
        <v>2</v>
      </c>
      <c r="C82" s="6">
        <v>10</v>
      </c>
      <c r="D82" s="6">
        <v>6</v>
      </c>
      <c r="E82" s="6" t="s">
        <v>108</v>
      </c>
      <c r="F82" s="6">
        <v>300000</v>
      </c>
      <c r="G82" s="6">
        <v>90000</v>
      </c>
      <c r="H82" s="6">
        <v>80000</v>
      </c>
      <c r="I82" s="6">
        <v>0</v>
      </c>
      <c r="J82" s="6">
        <v>0</v>
      </c>
      <c r="K82" s="6">
        <v>0</v>
      </c>
      <c r="L82" s="6">
        <v>0</v>
      </c>
      <c r="M82" s="6">
        <v>100000</v>
      </c>
      <c r="N82" s="6">
        <v>30000</v>
      </c>
      <c r="O82" s="6">
        <v>0</v>
      </c>
      <c r="P82" s="6">
        <v>0</v>
      </c>
      <c r="Q82" s="6">
        <f t="shared" si="34"/>
        <v>300000</v>
      </c>
      <c r="R82" s="6">
        <f t="shared" si="37"/>
        <v>30</v>
      </c>
      <c r="S82" s="6">
        <f t="shared" si="38"/>
        <v>26.666666666666664</v>
      </c>
      <c r="T82" s="6">
        <f t="shared" si="39"/>
        <v>0</v>
      </c>
      <c r="U82" s="6">
        <f t="shared" si="40"/>
        <v>0</v>
      </c>
      <c r="V82" s="6">
        <f t="shared" si="41"/>
        <v>0</v>
      </c>
      <c r="W82" s="6">
        <f t="shared" si="42"/>
        <v>0</v>
      </c>
      <c r="X82" s="6">
        <f t="shared" si="43"/>
        <v>33.333333333333336</v>
      </c>
      <c r="Y82" s="6">
        <f t="shared" si="44"/>
        <v>10</v>
      </c>
      <c r="Z82" s="6">
        <f t="shared" si="45"/>
        <v>0</v>
      </c>
      <c r="AA82" s="6">
        <f t="shared" si="46"/>
        <v>0</v>
      </c>
      <c r="AB82" s="6">
        <f t="shared" si="35"/>
        <v>100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>
        <v>0</v>
      </c>
      <c r="AM82">
        <v>0</v>
      </c>
      <c r="AN82">
        <v>0</v>
      </c>
      <c r="AO82" s="6">
        <v>0</v>
      </c>
      <c r="AP82" s="6">
        <v>11</v>
      </c>
      <c r="AQ82" s="6">
        <v>0</v>
      </c>
      <c r="AR82" s="6">
        <v>0</v>
      </c>
      <c r="AS82" s="6">
        <v>11</v>
      </c>
      <c r="AT82" s="6">
        <v>0</v>
      </c>
      <c r="AU82" s="6">
        <v>0</v>
      </c>
      <c r="AV82" s="6">
        <v>3</v>
      </c>
      <c r="AW82">
        <v>0</v>
      </c>
      <c r="AX82">
        <v>1</v>
      </c>
    </row>
    <row r="83" spans="1:50" s="6" customFormat="1" x14ac:dyDescent="0.35">
      <c r="A83" s="6">
        <v>2100617</v>
      </c>
      <c r="B83" s="6">
        <v>2</v>
      </c>
      <c r="C83" s="6">
        <v>10</v>
      </c>
      <c r="D83" s="6">
        <v>6</v>
      </c>
      <c r="E83" s="6" t="s">
        <v>109</v>
      </c>
      <c r="F83" s="6">
        <v>7200000</v>
      </c>
      <c r="G83" s="6">
        <v>1080000</v>
      </c>
      <c r="H83" s="6">
        <v>2200000</v>
      </c>
      <c r="I83" s="6">
        <v>0</v>
      </c>
      <c r="J83" s="6">
        <v>0</v>
      </c>
      <c r="K83" s="6">
        <v>2500000</v>
      </c>
      <c r="L83" s="6">
        <v>0</v>
      </c>
      <c r="M83" s="6">
        <v>150000</v>
      </c>
      <c r="N83" s="6">
        <v>100000</v>
      </c>
      <c r="O83" s="6">
        <v>0</v>
      </c>
      <c r="P83" s="6">
        <v>1000000</v>
      </c>
      <c r="Q83" s="6">
        <f t="shared" si="34"/>
        <v>7030000</v>
      </c>
      <c r="R83" s="6">
        <f t="shared" si="37"/>
        <v>15</v>
      </c>
      <c r="S83" s="6">
        <f t="shared" si="38"/>
        <v>30.555555555555557</v>
      </c>
      <c r="T83" s="6">
        <f t="shared" si="39"/>
        <v>0</v>
      </c>
      <c r="U83" s="6">
        <f t="shared" si="40"/>
        <v>0</v>
      </c>
      <c r="V83" s="6">
        <f t="shared" si="41"/>
        <v>34.722222222222221</v>
      </c>
      <c r="W83" s="6">
        <f t="shared" si="42"/>
        <v>0</v>
      </c>
      <c r="X83" s="6">
        <f t="shared" si="43"/>
        <v>2.0833333333333335</v>
      </c>
      <c r="Y83" s="6">
        <f t="shared" si="44"/>
        <v>1.3888888888888891</v>
      </c>
      <c r="Z83" s="6">
        <f t="shared" si="45"/>
        <v>0</v>
      </c>
      <c r="AA83" s="6">
        <f t="shared" si="46"/>
        <v>13.888888888888889</v>
      </c>
      <c r="AB83" s="6">
        <f t="shared" si="35"/>
        <v>97.638888888888872</v>
      </c>
      <c r="AC83" s="6">
        <v>1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1</v>
      </c>
      <c r="AK83" s="6">
        <v>0</v>
      </c>
      <c r="AL83">
        <v>0</v>
      </c>
      <c r="AM83">
        <v>0</v>
      </c>
      <c r="AN83">
        <v>0</v>
      </c>
      <c r="AO83" s="6">
        <v>0</v>
      </c>
      <c r="AP83" s="6">
        <v>11</v>
      </c>
      <c r="AQ83" s="6">
        <v>0</v>
      </c>
      <c r="AR83" s="6">
        <v>11</v>
      </c>
      <c r="AS83" s="6">
        <v>11</v>
      </c>
      <c r="AT83" s="6">
        <v>0</v>
      </c>
      <c r="AU83" s="6">
        <v>11</v>
      </c>
      <c r="AV83" s="6">
        <v>6</v>
      </c>
      <c r="AW83">
        <v>0</v>
      </c>
      <c r="AX83" s="6">
        <v>1</v>
      </c>
    </row>
    <row r="84" spans="1:50" x14ac:dyDescent="0.35">
      <c r="A84" s="6">
        <v>2100618</v>
      </c>
      <c r="B84">
        <v>2</v>
      </c>
      <c r="C84">
        <v>10</v>
      </c>
      <c r="D84">
        <v>6</v>
      </c>
      <c r="E84" t="s">
        <v>110</v>
      </c>
      <c r="F84">
        <v>1000000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>
        <v>500000</v>
      </c>
      <c r="N84" s="6">
        <v>0</v>
      </c>
      <c r="O84">
        <v>500000</v>
      </c>
      <c r="P84" s="6">
        <v>0</v>
      </c>
      <c r="Q84">
        <f t="shared" si="34"/>
        <v>1000000</v>
      </c>
      <c r="R84" s="6">
        <f t="shared" si="37"/>
        <v>0</v>
      </c>
      <c r="S84" s="6">
        <f t="shared" si="38"/>
        <v>0</v>
      </c>
      <c r="T84" s="6">
        <f t="shared" si="39"/>
        <v>0</v>
      </c>
      <c r="U84" s="6">
        <f t="shared" si="40"/>
        <v>0</v>
      </c>
      <c r="V84" s="6">
        <f t="shared" si="41"/>
        <v>0</v>
      </c>
      <c r="W84" s="6">
        <f t="shared" si="42"/>
        <v>0</v>
      </c>
      <c r="X84" s="6">
        <f t="shared" si="43"/>
        <v>50</v>
      </c>
      <c r="Y84" s="6">
        <f t="shared" si="44"/>
        <v>0</v>
      </c>
      <c r="Z84" s="6">
        <f t="shared" si="45"/>
        <v>50</v>
      </c>
      <c r="AA84" s="6">
        <f t="shared" si="46"/>
        <v>0</v>
      </c>
      <c r="AB84" s="6">
        <f t="shared" si="35"/>
        <v>100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>
        <v>0</v>
      </c>
      <c r="AM84">
        <v>0</v>
      </c>
      <c r="AN84">
        <v>0</v>
      </c>
      <c r="AO84" s="6">
        <v>0</v>
      </c>
      <c r="AP84" s="6">
        <v>0</v>
      </c>
      <c r="AQ84">
        <v>12</v>
      </c>
      <c r="AR84" s="6">
        <v>0</v>
      </c>
      <c r="AS84" s="6">
        <v>12</v>
      </c>
      <c r="AT84">
        <v>12</v>
      </c>
      <c r="AU84" s="6">
        <v>0</v>
      </c>
      <c r="AV84">
        <v>3</v>
      </c>
      <c r="AW84">
        <v>0</v>
      </c>
      <c r="AX84" s="6">
        <v>1</v>
      </c>
    </row>
    <row r="85" spans="1:50" x14ac:dyDescent="0.35">
      <c r="A85" s="6">
        <v>3110711</v>
      </c>
      <c r="B85">
        <v>3</v>
      </c>
      <c r="C85">
        <v>11</v>
      </c>
      <c r="D85">
        <v>7</v>
      </c>
      <c r="E85" t="s">
        <v>111</v>
      </c>
      <c r="F85">
        <v>1500000</v>
      </c>
      <c r="G85" s="6">
        <v>0</v>
      </c>
      <c r="H85">
        <v>1500000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>
        <f t="shared" si="34"/>
        <v>1500000</v>
      </c>
      <c r="R85" s="6">
        <f t="shared" si="37"/>
        <v>0</v>
      </c>
      <c r="S85" s="6">
        <f t="shared" si="38"/>
        <v>100</v>
      </c>
      <c r="T85" s="6">
        <f t="shared" si="39"/>
        <v>0</v>
      </c>
      <c r="U85" s="6">
        <f t="shared" si="40"/>
        <v>0</v>
      </c>
      <c r="V85" s="6">
        <f t="shared" si="41"/>
        <v>0</v>
      </c>
      <c r="W85" s="6">
        <f t="shared" si="42"/>
        <v>0</v>
      </c>
      <c r="X85" s="6">
        <f t="shared" si="43"/>
        <v>0</v>
      </c>
      <c r="Y85" s="6">
        <f t="shared" si="44"/>
        <v>0</v>
      </c>
      <c r="Z85" s="6">
        <f t="shared" si="45"/>
        <v>0</v>
      </c>
      <c r="AA85" s="6">
        <f t="shared" si="46"/>
        <v>0</v>
      </c>
      <c r="AB85" s="6">
        <f t="shared" si="35"/>
        <v>100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>
        <v>0</v>
      </c>
      <c r="AM85">
        <v>0</v>
      </c>
      <c r="AN85">
        <v>0</v>
      </c>
      <c r="AO85" s="6">
        <v>0</v>
      </c>
      <c r="AP85">
        <v>14</v>
      </c>
      <c r="AQ85" s="6">
        <v>0</v>
      </c>
      <c r="AR85" s="6">
        <v>0</v>
      </c>
      <c r="AS85">
        <v>14</v>
      </c>
      <c r="AT85" s="6">
        <v>0</v>
      </c>
      <c r="AU85" s="6">
        <v>0</v>
      </c>
      <c r="AV85">
        <v>3</v>
      </c>
      <c r="AW85">
        <v>0</v>
      </c>
      <c r="AX85">
        <v>1</v>
      </c>
    </row>
    <row r="86" spans="1:50" s="6" customFormat="1" x14ac:dyDescent="0.35">
      <c r="A86" s="6">
        <v>3110712</v>
      </c>
      <c r="B86" s="6">
        <v>3</v>
      </c>
      <c r="C86" s="6">
        <v>11</v>
      </c>
      <c r="D86" s="6">
        <v>7</v>
      </c>
      <c r="E86" s="6" t="s">
        <v>112</v>
      </c>
      <c r="F86" s="6">
        <v>9000000</v>
      </c>
      <c r="G86" s="6">
        <v>1800000</v>
      </c>
      <c r="H86" s="6">
        <v>1000000</v>
      </c>
      <c r="I86" s="6">
        <v>0</v>
      </c>
      <c r="J86" s="6">
        <v>60000</v>
      </c>
      <c r="K86" s="6">
        <v>0</v>
      </c>
      <c r="L86" s="6">
        <v>0</v>
      </c>
      <c r="M86" s="6">
        <v>0</v>
      </c>
      <c r="N86" s="6">
        <v>180000</v>
      </c>
      <c r="O86" s="6">
        <v>4700000</v>
      </c>
      <c r="P86" s="6">
        <v>1300000</v>
      </c>
      <c r="Q86" s="6">
        <f t="shared" si="34"/>
        <v>9040000</v>
      </c>
      <c r="R86" s="6">
        <f t="shared" si="37"/>
        <v>20</v>
      </c>
      <c r="S86" s="6">
        <f t="shared" si="38"/>
        <v>11.111111111111112</v>
      </c>
      <c r="T86" s="6">
        <f t="shared" si="39"/>
        <v>0</v>
      </c>
      <c r="U86" s="6">
        <f t="shared" si="40"/>
        <v>0.66666666666666674</v>
      </c>
      <c r="V86" s="6">
        <f t="shared" si="41"/>
        <v>0</v>
      </c>
      <c r="W86" s="6">
        <f t="shared" si="42"/>
        <v>0</v>
      </c>
      <c r="X86" s="6">
        <f t="shared" si="43"/>
        <v>0</v>
      </c>
      <c r="Y86" s="6">
        <f t="shared" si="44"/>
        <v>2</v>
      </c>
      <c r="Z86" s="6">
        <f t="shared" si="45"/>
        <v>52.222222222222221</v>
      </c>
      <c r="AA86" s="6">
        <f t="shared" si="46"/>
        <v>14.444444444444445</v>
      </c>
      <c r="AB86" s="6">
        <f t="shared" si="35"/>
        <v>100.44444444444444</v>
      </c>
      <c r="AC86" s="6">
        <v>1</v>
      </c>
      <c r="AD86" s="6">
        <v>1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1</v>
      </c>
      <c r="AM86">
        <v>0</v>
      </c>
      <c r="AN86" s="6">
        <v>1</v>
      </c>
      <c r="AO86" s="6">
        <v>0</v>
      </c>
      <c r="AP86" s="6">
        <v>2</v>
      </c>
      <c r="AQ86" s="6">
        <v>2</v>
      </c>
      <c r="AR86" s="6">
        <v>11</v>
      </c>
      <c r="AS86" s="6">
        <v>2</v>
      </c>
      <c r="AT86" s="6">
        <v>2</v>
      </c>
      <c r="AU86" s="6">
        <v>11</v>
      </c>
      <c r="AV86" s="6">
        <v>3</v>
      </c>
      <c r="AW86" s="6">
        <v>5</v>
      </c>
      <c r="AX86" s="6">
        <v>1</v>
      </c>
    </row>
    <row r="87" spans="1:50" s="6" customFormat="1" x14ac:dyDescent="0.35">
      <c r="A87" s="6">
        <v>3110713</v>
      </c>
      <c r="B87" s="6">
        <v>3</v>
      </c>
      <c r="C87" s="6">
        <v>11</v>
      </c>
      <c r="D87" s="6">
        <v>7</v>
      </c>
      <c r="E87" s="6" t="s">
        <v>113</v>
      </c>
      <c r="F87" s="6">
        <v>600000</v>
      </c>
      <c r="G87" s="6">
        <v>600000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f t="shared" si="34"/>
        <v>600000</v>
      </c>
      <c r="R87" s="6">
        <f t="shared" si="37"/>
        <v>100</v>
      </c>
      <c r="S87" s="6">
        <f t="shared" si="38"/>
        <v>0</v>
      </c>
      <c r="T87" s="6">
        <f t="shared" si="39"/>
        <v>0</v>
      </c>
      <c r="U87" s="6">
        <f t="shared" si="40"/>
        <v>0</v>
      </c>
      <c r="V87" s="6">
        <f t="shared" si="41"/>
        <v>0</v>
      </c>
      <c r="W87" s="6">
        <f t="shared" si="42"/>
        <v>0</v>
      </c>
      <c r="X87" s="6">
        <f t="shared" si="43"/>
        <v>0</v>
      </c>
      <c r="Y87" s="6">
        <f t="shared" si="44"/>
        <v>0</v>
      </c>
      <c r="Z87" s="6">
        <f t="shared" si="45"/>
        <v>0</v>
      </c>
      <c r="AA87" s="6">
        <f t="shared" si="46"/>
        <v>0</v>
      </c>
      <c r="AB87" s="6">
        <f t="shared" si="35"/>
        <v>100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>
        <v>0</v>
      </c>
      <c r="AM87">
        <v>0</v>
      </c>
      <c r="AN87">
        <v>0</v>
      </c>
      <c r="AO87" s="6">
        <v>0</v>
      </c>
      <c r="AP87" s="6">
        <v>14</v>
      </c>
      <c r="AQ87" s="6">
        <v>0</v>
      </c>
      <c r="AR87" s="6">
        <v>0</v>
      </c>
      <c r="AS87" s="6">
        <v>1</v>
      </c>
      <c r="AT87" s="6">
        <v>0</v>
      </c>
      <c r="AU87" s="6">
        <v>0</v>
      </c>
      <c r="AV87" s="6">
        <v>0</v>
      </c>
      <c r="AW87">
        <v>0</v>
      </c>
      <c r="AX87" s="6">
        <v>1</v>
      </c>
    </row>
    <row r="88" spans="1:50" s="6" customFormat="1" x14ac:dyDescent="0.35">
      <c r="A88" s="6">
        <v>3110714</v>
      </c>
      <c r="B88" s="6">
        <v>3</v>
      </c>
      <c r="C88" s="6">
        <v>11</v>
      </c>
      <c r="D88" s="6">
        <v>7</v>
      </c>
      <c r="E88" s="6" t="s">
        <v>114</v>
      </c>
      <c r="F88" s="6">
        <v>600000</v>
      </c>
      <c r="G88" s="6">
        <v>200000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100000</v>
      </c>
      <c r="P88" s="6">
        <v>300000</v>
      </c>
      <c r="Q88" s="6">
        <f t="shared" si="34"/>
        <v>600000</v>
      </c>
      <c r="R88" s="6">
        <f t="shared" si="37"/>
        <v>33.333333333333336</v>
      </c>
      <c r="S88" s="6">
        <f t="shared" si="38"/>
        <v>0</v>
      </c>
      <c r="T88" s="6">
        <f t="shared" si="39"/>
        <v>0</v>
      </c>
      <c r="U88" s="6">
        <f t="shared" si="40"/>
        <v>0</v>
      </c>
      <c r="V88" s="6">
        <f t="shared" si="41"/>
        <v>0</v>
      </c>
      <c r="W88" s="6">
        <f t="shared" si="42"/>
        <v>0</v>
      </c>
      <c r="X88" s="6">
        <f t="shared" si="43"/>
        <v>0</v>
      </c>
      <c r="Y88" s="6">
        <f t="shared" si="44"/>
        <v>0</v>
      </c>
      <c r="Z88" s="6">
        <f t="shared" si="45"/>
        <v>16.666666666666668</v>
      </c>
      <c r="AA88" s="6">
        <f t="shared" si="46"/>
        <v>50</v>
      </c>
      <c r="AB88" s="6">
        <f t="shared" si="35"/>
        <v>100</v>
      </c>
      <c r="AC88" s="6">
        <v>1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>
        <v>0</v>
      </c>
      <c r="AM88" s="6">
        <v>1</v>
      </c>
      <c r="AN88" s="6">
        <v>1</v>
      </c>
      <c r="AO88" s="6">
        <v>0</v>
      </c>
      <c r="AP88" s="6">
        <v>2</v>
      </c>
      <c r="AQ88" s="6">
        <v>2</v>
      </c>
      <c r="AR88" s="6">
        <v>2</v>
      </c>
      <c r="AS88" s="6">
        <v>2</v>
      </c>
      <c r="AT88" s="6">
        <v>2</v>
      </c>
      <c r="AU88" s="6">
        <v>2</v>
      </c>
      <c r="AV88" s="6">
        <v>3</v>
      </c>
      <c r="AW88" s="6">
        <v>7</v>
      </c>
      <c r="AX88" s="6">
        <v>1</v>
      </c>
    </row>
    <row r="89" spans="1:50" s="6" customFormat="1" x14ac:dyDescent="0.35">
      <c r="A89" s="6">
        <v>3110715</v>
      </c>
      <c r="B89" s="6">
        <v>3</v>
      </c>
      <c r="C89" s="6">
        <v>11</v>
      </c>
      <c r="D89" s="6">
        <v>7</v>
      </c>
      <c r="E89" s="6" t="s">
        <v>115</v>
      </c>
      <c r="F89" s="6">
        <v>1200000</v>
      </c>
      <c r="G89" s="6">
        <v>1080000</v>
      </c>
      <c r="H89" s="6">
        <v>0</v>
      </c>
      <c r="I89" s="6">
        <v>0</v>
      </c>
      <c r="J89" s="6">
        <v>24000</v>
      </c>
      <c r="K89" s="6">
        <v>0</v>
      </c>
      <c r="L89" s="6">
        <v>0</v>
      </c>
      <c r="M89" s="6">
        <v>0</v>
      </c>
      <c r="N89" s="6">
        <v>32000</v>
      </c>
      <c r="O89" s="6">
        <v>0</v>
      </c>
      <c r="P89" s="6">
        <v>0</v>
      </c>
      <c r="Q89" s="6">
        <f t="shared" si="34"/>
        <v>1136000</v>
      </c>
      <c r="R89" s="6">
        <f t="shared" si="37"/>
        <v>90</v>
      </c>
      <c r="S89" s="6">
        <f t="shared" si="38"/>
        <v>0</v>
      </c>
      <c r="T89" s="6">
        <f t="shared" si="39"/>
        <v>0</v>
      </c>
      <c r="U89" s="6">
        <f t="shared" si="40"/>
        <v>2</v>
      </c>
      <c r="V89" s="6">
        <f t="shared" si="41"/>
        <v>0</v>
      </c>
      <c r="W89" s="6">
        <f t="shared" si="42"/>
        <v>0</v>
      </c>
      <c r="X89" s="6">
        <f t="shared" si="43"/>
        <v>0</v>
      </c>
      <c r="Y89" s="6">
        <f t="shared" si="44"/>
        <v>2.6666666666666665</v>
      </c>
      <c r="Z89" s="6">
        <f t="shared" si="45"/>
        <v>0</v>
      </c>
      <c r="AA89" s="6">
        <f t="shared" si="46"/>
        <v>0</v>
      </c>
      <c r="AB89" s="6">
        <f t="shared" si="35"/>
        <v>94.666666666666671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>
        <v>0</v>
      </c>
      <c r="AM89">
        <v>0</v>
      </c>
      <c r="AN89">
        <v>0</v>
      </c>
      <c r="AO89" s="6">
        <v>0</v>
      </c>
      <c r="AP89" s="6">
        <v>11</v>
      </c>
      <c r="AQ89" s="6">
        <v>0</v>
      </c>
      <c r="AR89" s="6">
        <v>0</v>
      </c>
      <c r="AS89" s="6">
        <v>11</v>
      </c>
      <c r="AT89" s="6">
        <v>0</v>
      </c>
      <c r="AU89" s="6">
        <v>0</v>
      </c>
      <c r="AV89" s="6">
        <v>13</v>
      </c>
      <c r="AW89" s="6">
        <v>8</v>
      </c>
      <c r="AX89">
        <v>1</v>
      </c>
    </row>
    <row r="90" spans="1:50" s="6" customFormat="1" x14ac:dyDescent="0.35">
      <c r="A90" s="6">
        <v>3110716</v>
      </c>
      <c r="B90" s="6">
        <v>3</v>
      </c>
      <c r="C90" s="6">
        <v>11</v>
      </c>
      <c r="D90" s="6">
        <v>7</v>
      </c>
      <c r="E90" s="6" t="s">
        <v>116</v>
      </c>
      <c r="F90" s="6">
        <v>200000</v>
      </c>
      <c r="G90" s="6">
        <v>0</v>
      </c>
      <c r="H90" s="6">
        <v>0</v>
      </c>
      <c r="I90" s="6">
        <v>200000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f t="shared" si="34"/>
        <v>200000</v>
      </c>
      <c r="R90" s="6">
        <f t="shared" si="37"/>
        <v>0</v>
      </c>
      <c r="S90" s="6">
        <f t="shared" si="38"/>
        <v>0</v>
      </c>
      <c r="T90" s="6">
        <f t="shared" si="39"/>
        <v>100</v>
      </c>
      <c r="U90" s="6">
        <f t="shared" si="40"/>
        <v>0</v>
      </c>
      <c r="V90" s="6">
        <f t="shared" si="41"/>
        <v>0</v>
      </c>
      <c r="W90" s="6">
        <f t="shared" si="42"/>
        <v>0</v>
      </c>
      <c r="X90" s="6">
        <f t="shared" si="43"/>
        <v>0</v>
      </c>
      <c r="Y90" s="6">
        <f t="shared" si="44"/>
        <v>0</v>
      </c>
      <c r="Z90" s="6">
        <f t="shared" si="45"/>
        <v>0</v>
      </c>
      <c r="AA90" s="6">
        <f t="shared" si="46"/>
        <v>0</v>
      </c>
      <c r="AB90" s="6">
        <f t="shared" si="35"/>
        <v>100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>
        <v>0</v>
      </c>
      <c r="AM90">
        <v>0</v>
      </c>
      <c r="AN90">
        <v>0</v>
      </c>
      <c r="AO90" s="6">
        <v>0</v>
      </c>
      <c r="AP90" s="6">
        <v>1</v>
      </c>
      <c r="AQ90" s="6">
        <v>0</v>
      </c>
      <c r="AR90" s="6">
        <v>0</v>
      </c>
      <c r="AS90" s="6">
        <v>1</v>
      </c>
      <c r="AT90" s="6">
        <v>0</v>
      </c>
      <c r="AU90" s="6">
        <v>0</v>
      </c>
      <c r="AV90" s="6">
        <v>12</v>
      </c>
      <c r="AW90">
        <v>0</v>
      </c>
      <c r="AX90" s="6">
        <v>1</v>
      </c>
    </row>
    <row r="91" spans="1:50" x14ac:dyDescent="0.35">
      <c r="A91" s="6">
        <v>3110717</v>
      </c>
      <c r="B91">
        <v>3</v>
      </c>
      <c r="C91">
        <v>11</v>
      </c>
      <c r="D91">
        <v>7</v>
      </c>
      <c r="E91" t="s">
        <v>117</v>
      </c>
      <c r="F91">
        <v>1200000</v>
      </c>
      <c r="G91">
        <v>600000</v>
      </c>
      <c r="H91" s="6">
        <v>0</v>
      </c>
      <c r="I91" s="6">
        <v>0</v>
      </c>
      <c r="J91" s="6">
        <v>0</v>
      </c>
      <c r="K91">
        <v>30000</v>
      </c>
      <c r="L91" s="6">
        <v>0</v>
      </c>
      <c r="M91" s="6">
        <v>0</v>
      </c>
      <c r="N91" s="6">
        <v>0</v>
      </c>
      <c r="O91">
        <v>50000</v>
      </c>
      <c r="P91">
        <v>500000</v>
      </c>
      <c r="Q91">
        <f t="shared" si="34"/>
        <v>1180000</v>
      </c>
      <c r="R91" s="6">
        <f t="shared" si="37"/>
        <v>50</v>
      </c>
      <c r="S91" s="6">
        <f t="shared" si="38"/>
        <v>0</v>
      </c>
      <c r="T91" s="6">
        <f t="shared" si="39"/>
        <v>0</v>
      </c>
      <c r="U91" s="6">
        <f t="shared" si="40"/>
        <v>0</v>
      </c>
      <c r="V91" s="6">
        <f t="shared" si="41"/>
        <v>2.5</v>
      </c>
      <c r="W91" s="6">
        <f t="shared" si="42"/>
        <v>0</v>
      </c>
      <c r="X91" s="6">
        <f t="shared" si="43"/>
        <v>0</v>
      </c>
      <c r="Y91" s="6">
        <f t="shared" si="44"/>
        <v>0</v>
      </c>
      <c r="Z91" s="6">
        <f t="shared" si="45"/>
        <v>4.166666666666667</v>
      </c>
      <c r="AA91" s="6">
        <f t="shared" si="46"/>
        <v>41.666666666666664</v>
      </c>
      <c r="AB91" s="6">
        <f t="shared" si="35"/>
        <v>98.333333333333329</v>
      </c>
      <c r="AC91" s="6">
        <v>1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>
        <v>0</v>
      </c>
      <c r="AM91">
        <v>1</v>
      </c>
      <c r="AN91">
        <v>1</v>
      </c>
      <c r="AO91" s="6">
        <v>0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1</v>
      </c>
      <c r="AV91">
        <v>1</v>
      </c>
      <c r="AW91">
        <v>10</v>
      </c>
      <c r="AX91">
        <v>1</v>
      </c>
    </row>
    <row r="92" spans="1:50" s="6" customFormat="1" x14ac:dyDescent="0.35">
      <c r="A92" s="6">
        <v>3110718</v>
      </c>
      <c r="B92" s="6">
        <v>3</v>
      </c>
      <c r="C92" s="6">
        <v>11</v>
      </c>
      <c r="D92" s="6">
        <v>7</v>
      </c>
      <c r="E92" s="6" t="s">
        <v>118</v>
      </c>
      <c r="F92" s="6">
        <v>4800000</v>
      </c>
      <c r="G92" s="6">
        <v>1200000</v>
      </c>
      <c r="H92" s="6">
        <v>3600000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f t="shared" si="34"/>
        <v>4800000</v>
      </c>
      <c r="R92" s="6">
        <f t="shared" si="37"/>
        <v>25</v>
      </c>
      <c r="S92" s="6">
        <f t="shared" si="38"/>
        <v>75</v>
      </c>
      <c r="T92" s="6">
        <f t="shared" si="39"/>
        <v>0</v>
      </c>
      <c r="U92" s="6">
        <f t="shared" si="40"/>
        <v>0</v>
      </c>
      <c r="V92" s="6">
        <f t="shared" si="41"/>
        <v>0</v>
      </c>
      <c r="W92" s="6">
        <f t="shared" si="42"/>
        <v>0</v>
      </c>
      <c r="X92" s="6">
        <f t="shared" si="43"/>
        <v>0</v>
      </c>
      <c r="Y92" s="6">
        <f t="shared" si="44"/>
        <v>0</v>
      </c>
      <c r="Z92" s="6">
        <f t="shared" si="45"/>
        <v>0</v>
      </c>
      <c r="AA92" s="6">
        <f t="shared" si="46"/>
        <v>0</v>
      </c>
      <c r="AB92" s="6">
        <f t="shared" si="35"/>
        <v>100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>
        <v>0</v>
      </c>
      <c r="AM92">
        <v>0</v>
      </c>
      <c r="AN92">
        <v>0</v>
      </c>
      <c r="AO92" s="6">
        <v>0</v>
      </c>
      <c r="AP92" s="6">
        <v>11</v>
      </c>
      <c r="AQ92" s="6">
        <v>0</v>
      </c>
      <c r="AR92" s="6">
        <v>0</v>
      </c>
      <c r="AS92" s="6">
        <v>11</v>
      </c>
      <c r="AT92" s="6">
        <v>0</v>
      </c>
      <c r="AU92" s="6">
        <v>0</v>
      </c>
      <c r="AV92" s="6">
        <v>3</v>
      </c>
      <c r="AW92" s="6">
        <v>4</v>
      </c>
      <c r="AX92">
        <v>1</v>
      </c>
    </row>
    <row r="93" spans="1:50" s="6" customFormat="1" x14ac:dyDescent="0.35">
      <c r="A93" s="6">
        <v>3110719</v>
      </c>
      <c r="B93" s="6">
        <v>3</v>
      </c>
      <c r="C93" s="6">
        <v>11</v>
      </c>
      <c r="D93" s="6">
        <v>7</v>
      </c>
      <c r="E93" s="6" t="s">
        <v>119</v>
      </c>
      <c r="F93" s="6">
        <v>1800000</v>
      </c>
      <c r="G93" s="6">
        <v>1244000</v>
      </c>
      <c r="H93" s="6">
        <v>0</v>
      </c>
      <c r="I93" s="6">
        <v>72000</v>
      </c>
      <c r="J93" s="6">
        <v>24000</v>
      </c>
      <c r="K93" s="6">
        <v>0</v>
      </c>
      <c r="L93" s="6">
        <v>0</v>
      </c>
      <c r="M93" s="6">
        <v>400000</v>
      </c>
      <c r="N93" s="6">
        <v>50000</v>
      </c>
      <c r="O93" s="6">
        <v>10000</v>
      </c>
      <c r="P93" s="6">
        <v>0</v>
      </c>
      <c r="Q93" s="6">
        <f t="shared" si="34"/>
        <v>1800000</v>
      </c>
      <c r="R93" s="6">
        <f t="shared" si="37"/>
        <v>69.111111111111114</v>
      </c>
      <c r="S93" s="6">
        <f t="shared" si="38"/>
        <v>0</v>
      </c>
      <c r="T93" s="6">
        <f t="shared" si="39"/>
        <v>4</v>
      </c>
      <c r="U93" s="6">
        <f t="shared" si="40"/>
        <v>1.3333333333333335</v>
      </c>
      <c r="V93" s="6">
        <f t="shared" si="41"/>
        <v>0</v>
      </c>
      <c r="W93" s="6">
        <f t="shared" si="42"/>
        <v>0</v>
      </c>
      <c r="X93" s="6">
        <f t="shared" si="43"/>
        <v>22.222222222222225</v>
      </c>
      <c r="Y93" s="6">
        <f t="shared" si="44"/>
        <v>2.7777777777777781</v>
      </c>
      <c r="Z93" s="6">
        <f t="shared" si="45"/>
        <v>0.55555555555555558</v>
      </c>
      <c r="AA93" s="6">
        <f t="shared" si="46"/>
        <v>0</v>
      </c>
      <c r="AB93" s="6">
        <f t="shared" si="35"/>
        <v>100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>
        <v>0</v>
      </c>
      <c r="AM93">
        <v>0</v>
      </c>
      <c r="AN93">
        <v>0</v>
      </c>
      <c r="AO93" s="6">
        <v>0</v>
      </c>
      <c r="AP93" s="6">
        <v>11</v>
      </c>
      <c r="AQ93" s="6">
        <v>0</v>
      </c>
      <c r="AR93" s="6">
        <v>0</v>
      </c>
      <c r="AS93" s="6">
        <v>11</v>
      </c>
      <c r="AT93" s="6">
        <v>0</v>
      </c>
      <c r="AU93" s="6">
        <v>0</v>
      </c>
      <c r="AV93" s="6">
        <v>1</v>
      </c>
      <c r="AW93">
        <v>0</v>
      </c>
      <c r="AX93" s="6">
        <v>1</v>
      </c>
    </row>
    <row r="94" spans="1:50" x14ac:dyDescent="0.35">
      <c r="A94" s="6">
        <v>3110720</v>
      </c>
      <c r="B94">
        <v>3</v>
      </c>
      <c r="C94">
        <v>11</v>
      </c>
      <c r="D94">
        <v>7</v>
      </c>
      <c r="E94" t="s">
        <v>120</v>
      </c>
      <c r="F94">
        <v>1400000</v>
      </c>
      <c r="G94">
        <v>300000</v>
      </c>
      <c r="H94">
        <v>1100000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>
        <f t="shared" si="34"/>
        <v>1400000</v>
      </c>
      <c r="R94" s="6">
        <f t="shared" si="37"/>
        <v>21.428571428571431</v>
      </c>
      <c r="S94" s="6">
        <f t="shared" si="38"/>
        <v>78.571428571428584</v>
      </c>
      <c r="T94" s="6">
        <f t="shared" si="39"/>
        <v>0</v>
      </c>
      <c r="U94" s="6">
        <f t="shared" si="40"/>
        <v>0</v>
      </c>
      <c r="V94" s="6">
        <f t="shared" si="41"/>
        <v>0</v>
      </c>
      <c r="W94" s="6">
        <f t="shared" si="42"/>
        <v>0</v>
      </c>
      <c r="X94" s="6">
        <f t="shared" si="43"/>
        <v>0</v>
      </c>
      <c r="Y94" s="6">
        <f t="shared" si="44"/>
        <v>0</v>
      </c>
      <c r="Z94" s="6">
        <f t="shared" si="45"/>
        <v>0</v>
      </c>
      <c r="AA94" s="6">
        <f t="shared" si="46"/>
        <v>0</v>
      </c>
      <c r="AB94" s="6">
        <f t="shared" si="35"/>
        <v>100.00000000000001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>
        <v>0</v>
      </c>
      <c r="AM94">
        <v>0</v>
      </c>
      <c r="AN94">
        <v>0</v>
      </c>
      <c r="AO94" s="6">
        <v>0</v>
      </c>
      <c r="AP94">
        <v>11</v>
      </c>
      <c r="AQ94" s="6">
        <v>0</v>
      </c>
      <c r="AR94" s="6">
        <v>0</v>
      </c>
      <c r="AS94">
        <v>1</v>
      </c>
      <c r="AT94" s="6">
        <v>0</v>
      </c>
      <c r="AU94" s="6">
        <v>0</v>
      </c>
      <c r="AV94">
        <v>1</v>
      </c>
      <c r="AW94">
        <v>0</v>
      </c>
      <c r="AX94" s="6">
        <v>1</v>
      </c>
    </row>
    <row r="95" spans="1:50" s="6" customFormat="1" x14ac:dyDescent="0.35">
      <c r="A95" s="6">
        <v>3110721</v>
      </c>
      <c r="B95" s="6">
        <v>3</v>
      </c>
      <c r="C95" s="6">
        <v>11</v>
      </c>
      <c r="D95" s="6">
        <v>7</v>
      </c>
      <c r="E95" s="6" t="s">
        <v>121</v>
      </c>
      <c r="F95" s="6">
        <v>1800000</v>
      </c>
      <c r="G95" s="6">
        <v>720000</v>
      </c>
      <c r="H95" s="6">
        <v>0</v>
      </c>
      <c r="I95" s="6">
        <v>0</v>
      </c>
      <c r="J95" s="6">
        <v>50000</v>
      </c>
      <c r="K95" s="6">
        <v>0</v>
      </c>
      <c r="L95" s="6">
        <v>0</v>
      </c>
      <c r="M95" s="6">
        <v>360000</v>
      </c>
      <c r="N95" s="6">
        <v>200000</v>
      </c>
      <c r="O95" s="6">
        <v>0</v>
      </c>
      <c r="P95" s="6">
        <v>400000</v>
      </c>
      <c r="Q95" s="6">
        <f t="shared" si="34"/>
        <v>1730000</v>
      </c>
      <c r="R95" s="6">
        <f t="shared" si="37"/>
        <v>40</v>
      </c>
      <c r="S95" s="6">
        <f t="shared" si="38"/>
        <v>0</v>
      </c>
      <c r="T95" s="6">
        <f t="shared" si="39"/>
        <v>0</v>
      </c>
      <c r="U95" s="6">
        <f t="shared" si="40"/>
        <v>2.7777777777777781</v>
      </c>
      <c r="V95" s="6">
        <f t="shared" si="41"/>
        <v>0</v>
      </c>
      <c r="W95" s="6">
        <f t="shared" si="42"/>
        <v>0</v>
      </c>
      <c r="X95" s="6">
        <f t="shared" si="43"/>
        <v>20</v>
      </c>
      <c r="Y95" s="6">
        <f t="shared" si="44"/>
        <v>11.111111111111112</v>
      </c>
      <c r="Z95" s="6">
        <f t="shared" si="45"/>
        <v>0</v>
      </c>
      <c r="AA95" s="6">
        <f t="shared" si="46"/>
        <v>22.222222222222225</v>
      </c>
      <c r="AB95" s="6">
        <f t="shared" si="35"/>
        <v>96.111111111111114</v>
      </c>
      <c r="AC95" s="6">
        <v>1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1</v>
      </c>
      <c r="AK95" s="6">
        <v>0</v>
      </c>
      <c r="AL95">
        <v>0</v>
      </c>
      <c r="AM95" s="6">
        <v>1</v>
      </c>
      <c r="AN95" s="6">
        <v>1</v>
      </c>
      <c r="AO95" s="6">
        <v>0</v>
      </c>
      <c r="AP95" s="6">
        <v>14</v>
      </c>
      <c r="AQ95" s="6">
        <v>3</v>
      </c>
      <c r="AR95" s="6">
        <v>2</v>
      </c>
      <c r="AS95" s="6">
        <v>2</v>
      </c>
      <c r="AT95" s="6">
        <v>3</v>
      </c>
      <c r="AU95" s="6">
        <v>2</v>
      </c>
      <c r="AV95" s="6">
        <v>3</v>
      </c>
      <c r="AW95" s="6">
        <v>9</v>
      </c>
      <c r="AX95">
        <v>1</v>
      </c>
    </row>
    <row r="96" spans="1:50" x14ac:dyDescent="0.35">
      <c r="A96" s="7">
        <v>3120801</v>
      </c>
      <c r="B96" s="8">
        <v>3</v>
      </c>
      <c r="C96" s="8">
        <v>12</v>
      </c>
      <c r="D96" s="8">
        <v>8</v>
      </c>
      <c r="E96" s="8" t="s">
        <v>181</v>
      </c>
      <c r="F9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>
        <f t="shared" si="34"/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f t="shared" si="35"/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>
        <v>0</v>
      </c>
      <c r="AX96">
        <v>0</v>
      </c>
    </row>
    <row r="97" spans="1:50" x14ac:dyDescent="0.35">
      <c r="A97" s="6">
        <v>3210802</v>
      </c>
      <c r="B97">
        <v>3</v>
      </c>
      <c r="C97">
        <v>12</v>
      </c>
      <c r="D97">
        <v>8</v>
      </c>
      <c r="E97" t="s">
        <v>122</v>
      </c>
      <c r="F97">
        <v>2520000</v>
      </c>
      <c r="G97">
        <v>2100000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>
        <v>120000</v>
      </c>
      <c r="N97" s="6">
        <v>0</v>
      </c>
      <c r="O97" s="6">
        <v>0</v>
      </c>
      <c r="P97">
        <v>180000</v>
      </c>
      <c r="Q97">
        <f t="shared" si="34"/>
        <v>2400000</v>
      </c>
      <c r="R97" s="6">
        <f t="shared" ref="R97:AA99" si="47">100/$F97*G97</f>
        <v>83.333333333333329</v>
      </c>
      <c r="S97" s="6">
        <f t="shared" si="47"/>
        <v>0</v>
      </c>
      <c r="T97" s="6">
        <f t="shared" si="47"/>
        <v>0</v>
      </c>
      <c r="U97" s="6">
        <f t="shared" si="47"/>
        <v>0</v>
      </c>
      <c r="V97" s="6">
        <f t="shared" si="47"/>
        <v>0</v>
      </c>
      <c r="W97" s="6">
        <f t="shared" si="47"/>
        <v>0</v>
      </c>
      <c r="X97" s="6">
        <f t="shared" si="47"/>
        <v>4.7619047619047619</v>
      </c>
      <c r="Y97" s="6">
        <f t="shared" si="47"/>
        <v>0</v>
      </c>
      <c r="Z97" s="6">
        <f t="shared" si="47"/>
        <v>0</v>
      </c>
      <c r="AA97" s="6">
        <f t="shared" si="47"/>
        <v>7.1428571428571432</v>
      </c>
      <c r="AB97" s="6">
        <f t="shared" si="35"/>
        <v>95.238095238095227</v>
      </c>
      <c r="AC97" s="6">
        <v>1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>
        <v>0</v>
      </c>
      <c r="AM97">
        <v>1</v>
      </c>
      <c r="AN97">
        <v>0</v>
      </c>
      <c r="AO97" s="6">
        <v>0</v>
      </c>
      <c r="AP97">
        <v>11</v>
      </c>
      <c r="AQ97" s="6">
        <v>0</v>
      </c>
      <c r="AR97">
        <v>11</v>
      </c>
      <c r="AS97">
        <v>11</v>
      </c>
      <c r="AT97" s="6">
        <v>0</v>
      </c>
      <c r="AU97">
        <v>11</v>
      </c>
      <c r="AV97">
        <v>15</v>
      </c>
      <c r="AW97">
        <v>10</v>
      </c>
      <c r="AX97" s="6">
        <v>1</v>
      </c>
    </row>
    <row r="98" spans="1:50" s="6" customFormat="1" x14ac:dyDescent="0.35">
      <c r="A98" s="6">
        <v>3120803</v>
      </c>
      <c r="B98" s="6">
        <v>3</v>
      </c>
      <c r="C98" s="6">
        <v>12</v>
      </c>
      <c r="D98" s="6">
        <v>8</v>
      </c>
      <c r="E98" s="6" t="s">
        <v>123</v>
      </c>
      <c r="F98" s="6">
        <v>20000000</v>
      </c>
      <c r="G98" s="6">
        <v>0</v>
      </c>
      <c r="H98" s="6">
        <v>0</v>
      </c>
      <c r="I98" s="6">
        <v>0</v>
      </c>
      <c r="J98" s="6">
        <v>4000000</v>
      </c>
      <c r="K98" s="6">
        <v>16000000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f t="shared" ref="Q98:Q129" si="48">SUM(G98:P98)</f>
        <v>20000000</v>
      </c>
      <c r="R98" s="6">
        <f t="shared" si="47"/>
        <v>0</v>
      </c>
      <c r="S98" s="6">
        <f t="shared" si="47"/>
        <v>0</v>
      </c>
      <c r="T98" s="6">
        <f t="shared" si="47"/>
        <v>0</v>
      </c>
      <c r="U98" s="6">
        <f t="shared" si="47"/>
        <v>20</v>
      </c>
      <c r="V98" s="6">
        <f t="shared" si="47"/>
        <v>80</v>
      </c>
      <c r="W98" s="6">
        <f t="shared" si="47"/>
        <v>0</v>
      </c>
      <c r="X98" s="6">
        <f t="shared" si="47"/>
        <v>0</v>
      </c>
      <c r="Y98" s="6">
        <f t="shared" si="47"/>
        <v>0</v>
      </c>
      <c r="Z98" s="6">
        <f t="shared" si="47"/>
        <v>0</v>
      </c>
      <c r="AA98" s="6">
        <f t="shared" si="47"/>
        <v>0</v>
      </c>
      <c r="AB98" s="6">
        <f t="shared" ref="AB98:AB129" si="49">SUM(R98:AA98)</f>
        <v>100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>
        <v>0</v>
      </c>
      <c r="AM98">
        <v>0</v>
      </c>
      <c r="AN98">
        <v>0</v>
      </c>
      <c r="AO98" s="6">
        <v>0</v>
      </c>
      <c r="AP98" s="6">
        <v>2</v>
      </c>
      <c r="AQ98" s="6">
        <v>0</v>
      </c>
      <c r="AR98" s="6">
        <v>0</v>
      </c>
      <c r="AS98" s="6">
        <v>2</v>
      </c>
      <c r="AT98" s="6">
        <v>0</v>
      </c>
      <c r="AU98" s="6">
        <v>0</v>
      </c>
      <c r="AV98" s="6">
        <v>3</v>
      </c>
      <c r="AW98">
        <v>0</v>
      </c>
      <c r="AX98" s="6">
        <v>1</v>
      </c>
    </row>
    <row r="99" spans="1:50" s="6" customFormat="1" x14ac:dyDescent="0.35">
      <c r="A99" s="6">
        <v>3120804</v>
      </c>
      <c r="B99" s="6">
        <v>3</v>
      </c>
      <c r="C99" s="6">
        <v>12</v>
      </c>
      <c r="D99" s="6">
        <v>8</v>
      </c>
      <c r="E99" s="6" t="s">
        <v>124</v>
      </c>
      <c r="F99" s="6">
        <v>1200000</v>
      </c>
      <c r="G99" s="6">
        <v>0</v>
      </c>
      <c r="H99" s="6">
        <v>0</v>
      </c>
      <c r="I99" s="6">
        <v>200000</v>
      </c>
      <c r="J99" s="6">
        <v>400000</v>
      </c>
      <c r="K99" s="6">
        <v>0</v>
      </c>
      <c r="L99" s="6">
        <v>0</v>
      </c>
      <c r="M99" s="6">
        <v>100000</v>
      </c>
      <c r="N99" s="6">
        <v>20000</v>
      </c>
      <c r="O99" s="6">
        <v>0</v>
      </c>
      <c r="P99" s="6">
        <v>500000</v>
      </c>
      <c r="Q99" s="6">
        <f t="shared" si="48"/>
        <v>1220000</v>
      </c>
      <c r="R99" s="6">
        <f t="shared" si="47"/>
        <v>0</v>
      </c>
      <c r="S99" s="6">
        <f t="shared" si="47"/>
        <v>0</v>
      </c>
      <c r="T99" s="6">
        <f t="shared" si="47"/>
        <v>16.666666666666668</v>
      </c>
      <c r="U99" s="6">
        <f t="shared" si="47"/>
        <v>33.333333333333336</v>
      </c>
      <c r="V99" s="6">
        <f t="shared" si="47"/>
        <v>0</v>
      </c>
      <c r="W99" s="6">
        <f t="shared" si="47"/>
        <v>0</v>
      </c>
      <c r="X99" s="6">
        <f t="shared" si="47"/>
        <v>8.3333333333333339</v>
      </c>
      <c r="Y99" s="6">
        <f t="shared" si="47"/>
        <v>1.6666666666666665</v>
      </c>
      <c r="Z99" s="6">
        <f t="shared" si="47"/>
        <v>0</v>
      </c>
      <c r="AA99" s="6">
        <f t="shared" si="47"/>
        <v>41.666666666666664</v>
      </c>
      <c r="AB99" s="6">
        <f t="shared" si="49"/>
        <v>101.66666666666666</v>
      </c>
      <c r="AC99" s="6">
        <v>1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>
        <v>0</v>
      </c>
      <c r="AM99" s="6">
        <v>1</v>
      </c>
      <c r="AN99">
        <v>0</v>
      </c>
      <c r="AO99" s="6">
        <v>0</v>
      </c>
      <c r="AP99" s="6">
        <v>11</v>
      </c>
      <c r="AQ99" s="6">
        <v>0</v>
      </c>
      <c r="AR99" s="6">
        <v>11</v>
      </c>
      <c r="AS99" s="6">
        <v>11</v>
      </c>
      <c r="AT99" s="6">
        <v>0</v>
      </c>
      <c r="AU99" s="6">
        <v>11</v>
      </c>
      <c r="AV99" s="6">
        <v>10</v>
      </c>
      <c r="AW99">
        <v>0</v>
      </c>
      <c r="AX99" s="6">
        <v>1</v>
      </c>
    </row>
    <row r="100" spans="1:50" x14ac:dyDescent="0.35">
      <c r="A100" s="7">
        <v>3120805</v>
      </c>
      <c r="B100" s="8">
        <v>3</v>
      </c>
      <c r="C100" s="8">
        <v>12</v>
      </c>
      <c r="D100" s="8">
        <v>8</v>
      </c>
      <c r="E100" s="8" t="s">
        <v>182</v>
      </c>
      <c r="F100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>
        <f t="shared" si="48"/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f t="shared" si="49"/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>
        <v>0</v>
      </c>
      <c r="AX100">
        <v>0</v>
      </c>
    </row>
    <row r="101" spans="1:50" s="6" customFormat="1" x14ac:dyDescent="0.35">
      <c r="A101" s="6">
        <v>3120806</v>
      </c>
      <c r="B101" s="6">
        <v>3</v>
      </c>
      <c r="C101" s="6">
        <v>12</v>
      </c>
      <c r="D101" s="6">
        <v>8</v>
      </c>
      <c r="E101" s="6" t="s">
        <v>125</v>
      </c>
      <c r="F101" s="6">
        <v>1900000</v>
      </c>
      <c r="G101" s="6">
        <v>280000</v>
      </c>
      <c r="H101" s="6">
        <v>0</v>
      </c>
      <c r="I101" s="6">
        <v>0</v>
      </c>
      <c r="J101" s="6">
        <v>20000</v>
      </c>
      <c r="K101" s="6">
        <v>1000000</v>
      </c>
      <c r="L101" s="6">
        <v>0</v>
      </c>
      <c r="M101" s="6">
        <v>0</v>
      </c>
      <c r="N101" s="6">
        <v>360000</v>
      </c>
      <c r="O101" s="6">
        <v>0</v>
      </c>
      <c r="P101" s="6">
        <v>300000</v>
      </c>
      <c r="Q101" s="6">
        <f t="shared" si="48"/>
        <v>1960000</v>
      </c>
      <c r="R101" s="6">
        <f t="shared" ref="R101:AA103" si="50">100/$F101*G101</f>
        <v>14.736842105263159</v>
      </c>
      <c r="S101" s="6">
        <f t="shared" si="50"/>
        <v>0</v>
      </c>
      <c r="T101" s="6">
        <f t="shared" si="50"/>
        <v>0</v>
      </c>
      <c r="U101" s="6">
        <f t="shared" si="50"/>
        <v>1.0526315789473686</v>
      </c>
      <c r="V101" s="6">
        <f t="shared" si="50"/>
        <v>52.631578947368425</v>
      </c>
      <c r="W101" s="6">
        <f t="shared" si="50"/>
        <v>0</v>
      </c>
      <c r="X101" s="6">
        <f t="shared" si="50"/>
        <v>0</v>
      </c>
      <c r="Y101" s="6">
        <f t="shared" si="50"/>
        <v>18.947368421052634</v>
      </c>
      <c r="Z101" s="6">
        <f t="shared" si="50"/>
        <v>0</v>
      </c>
      <c r="AA101" s="6">
        <f t="shared" si="50"/>
        <v>15.789473684210527</v>
      </c>
      <c r="AB101" s="6">
        <f t="shared" si="49"/>
        <v>103.15789473684211</v>
      </c>
      <c r="AC101" s="6">
        <v>1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>
        <v>0</v>
      </c>
      <c r="AM101" s="6">
        <v>1</v>
      </c>
      <c r="AN101">
        <v>0</v>
      </c>
      <c r="AO101" s="6">
        <v>0</v>
      </c>
      <c r="AP101" s="6">
        <v>1</v>
      </c>
      <c r="AQ101" s="6">
        <v>0</v>
      </c>
      <c r="AR101" s="6">
        <v>1</v>
      </c>
      <c r="AS101" s="6">
        <v>1</v>
      </c>
      <c r="AT101" s="6">
        <v>0</v>
      </c>
      <c r="AU101" s="6">
        <v>1</v>
      </c>
      <c r="AV101" s="6">
        <v>3</v>
      </c>
      <c r="AW101">
        <v>0</v>
      </c>
      <c r="AX101">
        <v>1</v>
      </c>
    </row>
    <row r="102" spans="1:50" x14ac:dyDescent="0.35">
      <c r="A102" s="6">
        <v>3120807</v>
      </c>
      <c r="B102">
        <v>3</v>
      </c>
      <c r="C102">
        <v>12</v>
      </c>
      <c r="D102">
        <v>8</v>
      </c>
      <c r="E102" t="s">
        <v>126</v>
      </c>
      <c r="F102">
        <v>3500000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>
        <v>3500000</v>
      </c>
      <c r="Q102">
        <f t="shared" si="48"/>
        <v>3500000</v>
      </c>
      <c r="R102" s="6">
        <f t="shared" si="50"/>
        <v>0</v>
      </c>
      <c r="S102" s="6">
        <f t="shared" si="50"/>
        <v>0</v>
      </c>
      <c r="T102" s="6">
        <f t="shared" si="50"/>
        <v>0</v>
      </c>
      <c r="U102" s="6">
        <f t="shared" si="50"/>
        <v>0</v>
      </c>
      <c r="V102" s="6">
        <f t="shared" si="50"/>
        <v>0</v>
      </c>
      <c r="W102" s="6">
        <f t="shared" si="50"/>
        <v>0</v>
      </c>
      <c r="X102" s="6">
        <f t="shared" si="50"/>
        <v>0</v>
      </c>
      <c r="Y102" s="6">
        <f t="shared" si="50"/>
        <v>0</v>
      </c>
      <c r="Z102" s="6">
        <f t="shared" si="50"/>
        <v>0</v>
      </c>
      <c r="AA102" s="6">
        <f t="shared" si="50"/>
        <v>100</v>
      </c>
      <c r="AB102" s="6">
        <f t="shared" si="49"/>
        <v>100</v>
      </c>
      <c r="AC102" s="6">
        <v>1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>
        <v>1</v>
      </c>
      <c r="AK102" s="6">
        <v>0</v>
      </c>
      <c r="AL102">
        <v>0</v>
      </c>
      <c r="AM102">
        <v>0</v>
      </c>
      <c r="AN102">
        <v>0</v>
      </c>
      <c r="AO102" s="6">
        <v>0</v>
      </c>
      <c r="AP102" s="6">
        <v>0</v>
      </c>
      <c r="AQ102" s="6">
        <v>0</v>
      </c>
      <c r="AR102">
        <v>15</v>
      </c>
      <c r="AS102" s="6">
        <v>15</v>
      </c>
      <c r="AT102" s="6">
        <v>0</v>
      </c>
      <c r="AU102">
        <v>15</v>
      </c>
      <c r="AV102">
        <v>9</v>
      </c>
      <c r="AW102">
        <v>0</v>
      </c>
      <c r="AX102" s="6">
        <v>1</v>
      </c>
    </row>
    <row r="103" spans="1:50" s="6" customFormat="1" x14ac:dyDescent="0.35">
      <c r="A103" s="6">
        <v>3120808</v>
      </c>
      <c r="B103" s="6">
        <v>3</v>
      </c>
      <c r="C103" s="6">
        <v>12</v>
      </c>
      <c r="D103" s="6">
        <v>8</v>
      </c>
      <c r="E103" s="6" t="s">
        <v>127</v>
      </c>
      <c r="F103" s="6">
        <v>400000</v>
      </c>
      <c r="G103" s="6">
        <v>0</v>
      </c>
      <c r="H103" s="6">
        <v>200000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200000</v>
      </c>
      <c r="Q103" s="6">
        <f t="shared" si="48"/>
        <v>400000</v>
      </c>
      <c r="R103" s="6">
        <f t="shared" si="50"/>
        <v>0</v>
      </c>
      <c r="S103" s="6">
        <f t="shared" si="50"/>
        <v>50</v>
      </c>
      <c r="T103" s="6">
        <f t="shared" si="50"/>
        <v>0</v>
      </c>
      <c r="U103" s="6">
        <f t="shared" si="50"/>
        <v>0</v>
      </c>
      <c r="V103" s="6">
        <f t="shared" si="50"/>
        <v>0</v>
      </c>
      <c r="W103" s="6">
        <f t="shared" si="50"/>
        <v>0</v>
      </c>
      <c r="X103" s="6">
        <f t="shared" si="50"/>
        <v>0</v>
      </c>
      <c r="Y103" s="6">
        <f t="shared" si="50"/>
        <v>0</v>
      </c>
      <c r="Z103" s="6">
        <f t="shared" si="50"/>
        <v>0</v>
      </c>
      <c r="AA103" s="6">
        <f t="shared" si="50"/>
        <v>50</v>
      </c>
      <c r="AB103" s="6">
        <f t="shared" si="49"/>
        <v>100</v>
      </c>
      <c r="AC103" s="6">
        <v>1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>
        <v>0</v>
      </c>
      <c r="AM103">
        <v>0</v>
      </c>
      <c r="AN103" s="6">
        <v>1</v>
      </c>
      <c r="AO103" s="6">
        <v>1</v>
      </c>
      <c r="AP103" s="6">
        <v>0</v>
      </c>
      <c r="AQ103" s="6">
        <v>0</v>
      </c>
      <c r="AR103" s="6">
        <v>1</v>
      </c>
      <c r="AS103" s="6">
        <v>1</v>
      </c>
      <c r="AT103" s="6">
        <v>0</v>
      </c>
      <c r="AU103" s="6">
        <v>1</v>
      </c>
      <c r="AV103" s="6">
        <v>16</v>
      </c>
      <c r="AW103">
        <v>0</v>
      </c>
      <c r="AX103" s="6">
        <v>1</v>
      </c>
    </row>
    <row r="104" spans="1:50" x14ac:dyDescent="0.35">
      <c r="A104" s="7">
        <v>3120809</v>
      </c>
      <c r="B104" s="8">
        <v>3</v>
      </c>
      <c r="C104" s="8">
        <v>12</v>
      </c>
      <c r="D104" s="8">
        <v>8</v>
      </c>
      <c r="E104" s="8" t="s">
        <v>183</v>
      </c>
      <c r="F104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>
        <f t="shared" si="48"/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f t="shared" si="49"/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>
        <v>0</v>
      </c>
      <c r="AX104" s="6">
        <v>0</v>
      </c>
    </row>
    <row r="105" spans="1:50" x14ac:dyDescent="0.35">
      <c r="A105" s="7">
        <v>3120810</v>
      </c>
      <c r="B105" s="8">
        <v>3</v>
      </c>
      <c r="C105" s="8">
        <v>12</v>
      </c>
      <c r="D105" s="8">
        <v>8</v>
      </c>
      <c r="E105" s="8" t="s">
        <v>184</v>
      </c>
      <c r="F105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>
        <f t="shared" si="48"/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f t="shared" si="49"/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>
        <v>0</v>
      </c>
      <c r="AX105">
        <v>0</v>
      </c>
    </row>
    <row r="106" spans="1:50" x14ac:dyDescent="0.35">
      <c r="A106" s="6">
        <v>3040920</v>
      </c>
      <c r="B106">
        <v>3</v>
      </c>
      <c r="C106">
        <v>4</v>
      </c>
      <c r="D106">
        <v>9</v>
      </c>
      <c r="E106" t="s">
        <v>128</v>
      </c>
      <c r="F106">
        <v>4200000</v>
      </c>
      <c r="G106">
        <v>960000</v>
      </c>
      <c r="H106" s="6">
        <v>0</v>
      </c>
      <c r="I106">
        <v>50000</v>
      </c>
      <c r="J106">
        <v>50000</v>
      </c>
      <c r="K106">
        <v>2000000</v>
      </c>
      <c r="L106" s="6">
        <v>0</v>
      </c>
      <c r="M106">
        <v>16000</v>
      </c>
      <c r="N106">
        <v>300000</v>
      </c>
      <c r="O106" s="6">
        <v>0</v>
      </c>
      <c r="P106">
        <v>824000</v>
      </c>
      <c r="Q106">
        <f t="shared" si="48"/>
        <v>4200000</v>
      </c>
      <c r="R106" s="6">
        <f t="shared" ref="R106:AA108" si="51">100/$F106*G106</f>
        <v>22.857142857142858</v>
      </c>
      <c r="S106" s="6">
        <f t="shared" si="51"/>
        <v>0</v>
      </c>
      <c r="T106" s="6">
        <f t="shared" si="51"/>
        <v>1.1904761904761905</v>
      </c>
      <c r="U106" s="6">
        <f t="shared" si="51"/>
        <v>1.1904761904761905</v>
      </c>
      <c r="V106" s="6">
        <f t="shared" si="51"/>
        <v>47.61904761904762</v>
      </c>
      <c r="W106" s="6">
        <f t="shared" si="51"/>
        <v>0</v>
      </c>
      <c r="X106" s="6">
        <f t="shared" si="51"/>
        <v>0.38095238095238099</v>
      </c>
      <c r="Y106" s="6">
        <f t="shared" si="51"/>
        <v>7.1428571428571432</v>
      </c>
      <c r="Z106" s="6">
        <f t="shared" si="51"/>
        <v>0</v>
      </c>
      <c r="AA106" s="6">
        <f t="shared" si="51"/>
        <v>19.61904761904762</v>
      </c>
      <c r="AB106" s="6">
        <f t="shared" si="49"/>
        <v>100</v>
      </c>
      <c r="AC106" s="6">
        <v>1</v>
      </c>
      <c r="AD106" s="6">
        <v>1</v>
      </c>
      <c r="AE106">
        <v>0</v>
      </c>
      <c r="AF106">
        <v>0</v>
      </c>
      <c r="AG106">
        <v>0</v>
      </c>
      <c r="AH106">
        <v>0</v>
      </c>
      <c r="AI106">
        <v>0</v>
      </c>
      <c r="AJ106" s="6">
        <v>0</v>
      </c>
      <c r="AK106">
        <v>1</v>
      </c>
      <c r="AL106">
        <v>1</v>
      </c>
      <c r="AM106">
        <v>1</v>
      </c>
      <c r="AN106">
        <v>1</v>
      </c>
      <c r="AO106" s="6">
        <v>0</v>
      </c>
      <c r="AP106">
        <v>11</v>
      </c>
      <c r="AQ106" s="6">
        <v>0</v>
      </c>
      <c r="AR106">
        <v>11</v>
      </c>
      <c r="AS106">
        <v>1</v>
      </c>
      <c r="AT106" s="6">
        <v>0</v>
      </c>
      <c r="AU106">
        <v>1</v>
      </c>
      <c r="AV106">
        <v>3</v>
      </c>
      <c r="AW106">
        <v>0</v>
      </c>
      <c r="AX106" s="6">
        <v>1</v>
      </c>
    </row>
    <row r="107" spans="1:50" s="6" customFormat="1" x14ac:dyDescent="0.35">
      <c r="A107" s="6">
        <v>3040921</v>
      </c>
      <c r="B107" s="6">
        <v>3</v>
      </c>
      <c r="C107" s="6">
        <v>4</v>
      </c>
      <c r="D107" s="6">
        <v>9</v>
      </c>
      <c r="E107" s="6" t="s">
        <v>129</v>
      </c>
      <c r="F107" s="6">
        <v>500000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500000</v>
      </c>
      <c r="Q107" s="6">
        <f t="shared" si="48"/>
        <v>500000</v>
      </c>
      <c r="R107" s="6">
        <f t="shared" si="51"/>
        <v>0</v>
      </c>
      <c r="S107" s="6">
        <f t="shared" si="51"/>
        <v>0</v>
      </c>
      <c r="T107" s="6">
        <f t="shared" si="51"/>
        <v>0</v>
      </c>
      <c r="U107" s="6">
        <f t="shared" si="51"/>
        <v>0</v>
      </c>
      <c r="V107" s="6">
        <f t="shared" si="51"/>
        <v>0</v>
      </c>
      <c r="W107" s="6">
        <f t="shared" si="51"/>
        <v>0</v>
      </c>
      <c r="X107" s="6">
        <f t="shared" si="51"/>
        <v>0</v>
      </c>
      <c r="Y107" s="6">
        <f t="shared" si="51"/>
        <v>0</v>
      </c>
      <c r="Z107" s="6">
        <f t="shared" si="51"/>
        <v>0</v>
      </c>
      <c r="AA107" s="6">
        <f t="shared" si="51"/>
        <v>100</v>
      </c>
      <c r="AB107" s="6">
        <f t="shared" si="49"/>
        <v>100</v>
      </c>
      <c r="AC107" s="6">
        <v>1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>
        <v>0</v>
      </c>
      <c r="AM107" s="6">
        <v>1</v>
      </c>
      <c r="AN107">
        <v>0</v>
      </c>
      <c r="AO107" s="6">
        <v>0</v>
      </c>
      <c r="AP107" s="6">
        <v>0</v>
      </c>
      <c r="AQ107" s="6">
        <v>0</v>
      </c>
      <c r="AR107" s="6">
        <v>2</v>
      </c>
      <c r="AS107" s="6">
        <v>2</v>
      </c>
      <c r="AT107" s="6">
        <v>0</v>
      </c>
      <c r="AU107" s="6">
        <v>2</v>
      </c>
      <c r="AV107" s="6">
        <v>9</v>
      </c>
      <c r="AW107">
        <v>0</v>
      </c>
      <c r="AX107">
        <v>1</v>
      </c>
    </row>
    <row r="108" spans="1:50" x14ac:dyDescent="0.35">
      <c r="A108" s="6">
        <v>3040922</v>
      </c>
      <c r="B108">
        <v>3</v>
      </c>
      <c r="C108">
        <v>4</v>
      </c>
      <c r="D108">
        <v>9</v>
      </c>
      <c r="E108" t="s">
        <v>130</v>
      </c>
      <c r="F108">
        <v>4200000</v>
      </c>
      <c r="G108">
        <v>3600000</v>
      </c>
      <c r="H108">
        <v>600000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>
        <f t="shared" si="48"/>
        <v>4200000</v>
      </c>
      <c r="R108" s="6">
        <f t="shared" si="51"/>
        <v>85.714285714285722</v>
      </c>
      <c r="S108" s="6">
        <f t="shared" si="51"/>
        <v>14.285714285714286</v>
      </c>
      <c r="T108" s="6">
        <f t="shared" si="51"/>
        <v>0</v>
      </c>
      <c r="U108" s="6">
        <f t="shared" si="51"/>
        <v>0</v>
      </c>
      <c r="V108" s="6">
        <f t="shared" si="51"/>
        <v>0</v>
      </c>
      <c r="W108" s="6">
        <f t="shared" si="51"/>
        <v>0</v>
      </c>
      <c r="X108" s="6">
        <f t="shared" si="51"/>
        <v>0</v>
      </c>
      <c r="Y108" s="6">
        <f t="shared" si="51"/>
        <v>0</v>
      </c>
      <c r="Z108" s="6">
        <f t="shared" si="51"/>
        <v>0</v>
      </c>
      <c r="AA108" s="6">
        <f t="shared" si="51"/>
        <v>0</v>
      </c>
      <c r="AB108" s="6">
        <f t="shared" si="49"/>
        <v>100.00000000000001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>
        <v>0</v>
      </c>
      <c r="AM108">
        <v>0</v>
      </c>
      <c r="AN108">
        <v>0</v>
      </c>
      <c r="AO108" s="6">
        <v>0</v>
      </c>
      <c r="AP108">
        <v>11</v>
      </c>
      <c r="AQ108" s="6">
        <v>0</v>
      </c>
      <c r="AR108" s="6">
        <v>0</v>
      </c>
      <c r="AS108">
        <v>11</v>
      </c>
      <c r="AT108" s="6">
        <v>0</v>
      </c>
      <c r="AU108" s="6">
        <v>0</v>
      </c>
      <c r="AV108">
        <v>15</v>
      </c>
      <c r="AW108">
        <v>5</v>
      </c>
      <c r="AX108">
        <v>1</v>
      </c>
    </row>
    <row r="109" spans="1:50" x14ac:dyDescent="0.35">
      <c r="A109" s="7">
        <v>3040923</v>
      </c>
      <c r="B109" s="8">
        <v>3</v>
      </c>
      <c r="C109" s="8">
        <v>4</v>
      </c>
      <c r="D109" s="8">
        <v>9</v>
      </c>
      <c r="E109" s="8" t="s">
        <v>185</v>
      </c>
      <c r="F109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>
        <f t="shared" si="48"/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f t="shared" si="49"/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>
        <v>0</v>
      </c>
      <c r="AX109">
        <v>0</v>
      </c>
    </row>
    <row r="110" spans="1:50" x14ac:dyDescent="0.35">
      <c r="A110" s="6">
        <v>3040924</v>
      </c>
      <c r="B110">
        <v>3</v>
      </c>
      <c r="C110">
        <v>4</v>
      </c>
      <c r="D110">
        <v>9</v>
      </c>
      <c r="E110" t="s">
        <v>131</v>
      </c>
      <c r="F110">
        <v>3600000</v>
      </c>
      <c r="G110">
        <v>1800000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>
        <v>1800000</v>
      </c>
      <c r="Q110">
        <f t="shared" si="48"/>
        <v>3600000</v>
      </c>
      <c r="R110" s="6">
        <f t="shared" ref="R110:AA111" si="52">100/$F110*G110</f>
        <v>50</v>
      </c>
      <c r="S110" s="6">
        <f t="shared" si="52"/>
        <v>0</v>
      </c>
      <c r="T110" s="6">
        <f t="shared" si="52"/>
        <v>0</v>
      </c>
      <c r="U110" s="6">
        <f t="shared" si="52"/>
        <v>0</v>
      </c>
      <c r="V110" s="6">
        <f t="shared" si="52"/>
        <v>0</v>
      </c>
      <c r="W110" s="6">
        <f t="shared" si="52"/>
        <v>0</v>
      </c>
      <c r="X110" s="6">
        <f t="shared" si="52"/>
        <v>0</v>
      </c>
      <c r="Y110" s="6">
        <f t="shared" si="52"/>
        <v>0</v>
      </c>
      <c r="Z110" s="6">
        <f t="shared" si="52"/>
        <v>0</v>
      </c>
      <c r="AA110" s="6">
        <f t="shared" si="52"/>
        <v>50</v>
      </c>
      <c r="AB110" s="6">
        <f t="shared" si="49"/>
        <v>100</v>
      </c>
      <c r="AC110" s="6">
        <v>1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0</v>
      </c>
      <c r="AL110">
        <v>0</v>
      </c>
      <c r="AM110">
        <v>0</v>
      </c>
      <c r="AN110">
        <v>1</v>
      </c>
      <c r="AO110" s="6">
        <v>0</v>
      </c>
      <c r="AP110">
        <v>11</v>
      </c>
      <c r="AQ110" s="6">
        <v>0</v>
      </c>
      <c r="AR110">
        <v>11</v>
      </c>
      <c r="AS110">
        <v>11</v>
      </c>
      <c r="AT110" s="6">
        <v>0</v>
      </c>
      <c r="AU110">
        <v>11</v>
      </c>
      <c r="AV110">
        <v>3</v>
      </c>
      <c r="AW110">
        <v>2</v>
      </c>
      <c r="AX110">
        <v>1</v>
      </c>
    </row>
    <row r="111" spans="1:50" s="6" customFormat="1" x14ac:dyDescent="0.35">
      <c r="A111" s="6">
        <v>3040925</v>
      </c>
      <c r="B111" s="6">
        <v>3</v>
      </c>
      <c r="C111" s="6">
        <v>4</v>
      </c>
      <c r="D111" s="6">
        <v>9</v>
      </c>
      <c r="E111" s="6" t="s">
        <v>132</v>
      </c>
      <c r="F111" s="6">
        <v>1600000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1600000</v>
      </c>
      <c r="Q111" s="6">
        <f t="shared" si="48"/>
        <v>1600000</v>
      </c>
      <c r="R111" s="6">
        <f t="shared" si="52"/>
        <v>0</v>
      </c>
      <c r="S111" s="6">
        <f t="shared" si="52"/>
        <v>0</v>
      </c>
      <c r="T111" s="6">
        <f t="shared" si="52"/>
        <v>0</v>
      </c>
      <c r="U111" s="6">
        <f t="shared" si="52"/>
        <v>0</v>
      </c>
      <c r="V111" s="6">
        <f t="shared" si="52"/>
        <v>0</v>
      </c>
      <c r="W111" s="6">
        <f t="shared" si="52"/>
        <v>0</v>
      </c>
      <c r="X111" s="6">
        <f t="shared" si="52"/>
        <v>0</v>
      </c>
      <c r="Y111" s="6">
        <f t="shared" si="52"/>
        <v>0</v>
      </c>
      <c r="Z111" s="6">
        <f t="shared" si="52"/>
        <v>0</v>
      </c>
      <c r="AA111" s="6">
        <f t="shared" si="52"/>
        <v>100</v>
      </c>
      <c r="AB111" s="6">
        <f t="shared" si="49"/>
        <v>100</v>
      </c>
      <c r="AC111" s="6">
        <v>1</v>
      </c>
      <c r="AD111" s="6">
        <v>0</v>
      </c>
      <c r="AE111" s="6">
        <v>0</v>
      </c>
      <c r="AF111" s="6">
        <v>0</v>
      </c>
      <c r="AG111" s="6">
        <v>0</v>
      </c>
      <c r="AH111" s="6">
        <v>0</v>
      </c>
      <c r="AI111" s="6">
        <v>0</v>
      </c>
      <c r="AJ111" s="6">
        <v>0</v>
      </c>
      <c r="AK111" s="6">
        <v>0</v>
      </c>
      <c r="AL111" s="6">
        <v>1</v>
      </c>
      <c r="AM111" s="6">
        <v>1</v>
      </c>
      <c r="AN111" s="6">
        <v>1</v>
      </c>
      <c r="AO111" s="6">
        <v>0</v>
      </c>
      <c r="AP111" s="6">
        <v>2</v>
      </c>
      <c r="AQ111" s="6">
        <v>0</v>
      </c>
      <c r="AR111" s="6">
        <v>1</v>
      </c>
      <c r="AS111" s="6">
        <v>2</v>
      </c>
      <c r="AT111" s="6">
        <v>0</v>
      </c>
      <c r="AU111" s="6">
        <v>1</v>
      </c>
      <c r="AV111" s="6">
        <v>3</v>
      </c>
      <c r="AW111" s="6">
        <v>2</v>
      </c>
      <c r="AX111">
        <v>1</v>
      </c>
    </row>
    <row r="112" spans="1:50" x14ac:dyDescent="0.35">
      <c r="A112" s="7">
        <v>3040926</v>
      </c>
      <c r="B112" s="8">
        <v>3</v>
      </c>
      <c r="C112" s="8">
        <v>4</v>
      </c>
      <c r="D112" s="8">
        <v>9</v>
      </c>
      <c r="E112" s="8" t="s">
        <v>186</v>
      </c>
      <c r="F112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>
        <f t="shared" si="48"/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f t="shared" si="49"/>
        <v>0</v>
      </c>
      <c r="AC112" s="6">
        <v>0</v>
      </c>
      <c r="AD112" s="6">
        <v>0</v>
      </c>
      <c r="AE112" s="6">
        <v>0</v>
      </c>
      <c r="AF112" s="6">
        <v>0</v>
      </c>
      <c r="AG112" s="6">
        <v>0</v>
      </c>
      <c r="AH112" s="6">
        <v>0</v>
      </c>
      <c r="AI112" s="6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>
        <v>0</v>
      </c>
      <c r="AU112" s="6">
        <v>0</v>
      </c>
      <c r="AV112" s="6">
        <v>0</v>
      </c>
      <c r="AW112">
        <v>0</v>
      </c>
      <c r="AX112" s="6">
        <v>0</v>
      </c>
    </row>
    <row r="113" spans="1:50" s="6" customFormat="1" x14ac:dyDescent="0.35">
      <c r="A113" s="6">
        <v>3040927</v>
      </c>
      <c r="B113" s="6">
        <v>3</v>
      </c>
      <c r="C113" s="6">
        <v>4</v>
      </c>
      <c r="D113" s="6">
        <v>9</v>
      </c>
      <c r="E113" s="6" t="s">
        <v>133</v>
      </c>
      <c r="F113" s="6">
        <v>200000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200000</v>
      </c>
      <c r="Q113" s="6">
        <f t="shared" si="48"/>
        <v>200000</v>
      </c>
      <c r="R113" s="6">
        <f t="shared" ref="R113:AA114" si="53">100/$F113*G113</f>
        <v>0</v>
      </c>
      <c r="S113" s="6">
        <f t="shared" si="53"/>
        <v>0</v>
      </c>
      <c r="T113" s="6">
        <f t="shared" si="53"/>
        <v>0</v>
      </c>
      <c r="U113" s="6">
        <f t="shared" si="53"/>
        <v>0</v>
      </c>
      <c r="V113" s="6">
        <f t="shared" si="53"/>
        <v>0</v>
      </c>
      <c r="W113" s="6">
        <f t="shared" si="53"/>
        <v>0</v>
      </c>
      <c r="X113" s="6">
        <f t="shared" si="53"/>
        <v>0</v>
      </c>
      <c r="Y113" s="6">
        <f t="shared" si="53"/>
        <v>0</v>
      </c>
      <c r="Z113" s="6">
        <f t="shared" si="53"/>
        <v>0</v>
      </c>
      <c r="AA113" s="6">
        <f t="shared" si="53"/>
        <v>100</v>
      </c>
      <c r="AB113" s="6">
        <f t="shared" si="49"/>
        <v>100</v>
      </c>
      <c r="AC113" s="6">
        <v>1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>
        <v>0</v>
      </c>
      <c r="AM113" s="6">
        <v>1</v>
      </c>
      <c r="AN113" s="6">
        <v>1</v>
      </c>
      <c r="AO113" s="6">
        <v>0</v>
      </c>
      <c r="AP113" s="6">
        <v>0</v>
      </c>
      <c r="AQ113" s="6">
        <v>0</v>
      </c>
      <c r="AR113" s="6">
        <v>14</v>
      </c>
      <c r="AS113" s="6">
        <v>14</v>
      </c>
      <c r="AT113" s="6">
        <v>0</v>
      </c>
      <c r="AU113" s="6">
        <v>14</v>
      </c>
      <c r="AV113" s="6">
        <v>5</v>
      </c>
      <c r="AW113">
        <v>0</v>
      </c>
      <c r="AX113">
        <v>1</v>
      </c>
    </row>
    <row r="114" spans="1:50" s="6" customFormat="1" x14ac:dyDescent="0.35">
      <c r="A114" s="6">
        <v>3040928</v>
      </c>
      <c r="B114" s="6">
        <v>3</v>
      </c>
      <c r="C114" s="6">
        <v>4</v>
      </c>
      <c r="D114" s="6">
        <v>9</v>
      </c>
      <c r="E114" s="6" t="s">
        <v>134</v>
      </c>
      <c r="F114" s="6">
        <v>5000000</v>
      </c>
      <c r="G114" s="6">
        <v>2880000</v>
      </c>
      <c r="H114" s="6">
        <v>0</v>
      </c>
      <c r="I114" s="6">
        <v>600000</v>
      </c>
      <c r="J114" s="6">
        <v>20000</v>
      </c>
      <c r="K114" s="6">
        <v>300000</v>
      </c>
      <c r="L114" s="6">
        <v>0</v>
      </c>
      <c r="M114" s="6">
        <v>0</v>
      </c>
      <c r="N114" s="6">
        <v>0</v>
      </c>
      <c r="O114" s="6">
        <v>1200000</v>
      </c>
      <c r="P114" s="6">
        <v>0</v>
      </c>
      <c r="Q114" s="6">
        <f t="shared" si="48"/>
        <v>5000000</v>
      </c>
      <c r="R114" s="6">
        <f t="shared" si="53"/>
        <v>57.6</v>
      </c>
      <c r="S114" s="6">
        <f t="shared" si="53"/>
        <v>0</v>
      </c>
      <c r="T114" s="6">
        <f t="shared" si="53"/>
        <v>12.000000000000002</v>
      </c>
      <c r="U114" s="6">
        <f t="shared" si="53"/>
        <v>0.4</v>
      </c>
      <c r="V114" s="6">
        <f t="shared" si="53"/>
        <v>6.0000000000000009</v>
      </c>
      <c r="W114" s="6">
        <f t="shared" si="53"/>
        <v>0</v>
      </c>
      <c r="X114" s="6">
        <f t="shared" si="53"/>
        <v>0</v>
      </c>
      <c r="Y114" s="6">
        <f t="shared" si="53"/>
        <v>0</v>
      </c>
      <c r="Z114" s="6">
        <f t="shared" si="53"/>
        <v>24.000000000000004</v>
      </c>
      <c r="AA114" s="6">
        <f t="shared" si="53"/>
        <v>0</v>
      </c>
      <c r="AB114" s="6">
        <f t="shared" si="49"/>
        <v>100.00000000000001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>
        <v>0</v>
      </c>
      <c r="AM114">
        <v>0</v>
      </c>
      <c r="AN114">
        <v>0</v>
      </c>
      <c r="AO114" s="6">
        <v>0</v>
      </c>
      <c r="AP114" s="6">
        <v>11</v>
      </c>
      <c r="AQ114" s="6">
        <v>0</v>
      </c>
      <c r="AR114" s="6">
        <v>0</v>
      </c>
      <c r="AS114" s="6">
        <v>1</v>
      </c>
      <c r="AT114" s="6">
        <v>0</v>
      </c>
      <c r="AU114" s="6">
        <v>0</v>
      </c>
      <c r="AV114" s="6">
        <v>8</v>
      </c>
      <c r="AW114">
        <v>0</v>
      </c>
      <c r="AX114">
        <v>1</v>
      </c>
    </row>
    <row r="115" spans="1:50" x14ac:dyDescent="0.35">
      <c r="A115" s="7">
        <v>3040929</v>
      </c>
      <c r="B115" s="8">
        <v>3</v>
      </c>
      <c r="C115" s="8">
        <v>4</v>
      </c>
      <c r="D115" s="8">
        <v>9</v>
      </c>
      <c r="E115" s="8" t="s">
        <v>187</v>
      </c>
      <c r="F115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>
        <f t="shared" si="48"/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f t="shared" si="49"/>
        <v>0</v>
      </c>
      <c r="AC115" s="6">
        <v>0</v>
      </c>
      <c r="AD115" s="6">
        <v>0</v>
      </c>
      <c r="AE115" s="6">
        <v>0</v>
      </c>
      <c r="AF115" s="6">
        <v>0</v>
      </c>
      <c r="AG115" s="6">
        <v>0</v>
      </c>
      <c r="AH115" s="6">
        <v>0</v>
      </c>
      <c r="AI115" s="6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>
        <v>0</v>
      </c>
      <c r="AX115">
        <v>0</v>
      </c>
    </row>
    <row r="116" spans="1:50" s="6" customFormat="1" x14ac:dyDescent="0.35">
      <c r="A116" s="6">
        <v>3040930</v>
      </c>
      <c r="B116" s="6">
        <v>3</v>
      </c>
      <c r="C116" s="6">
        <v>4</v>
      </c>
      <c r="D116" s="6">
        <v>9</v>
      </c>
      <c r="E116" s="6" t="s">
        <v>135</v>
      </c>
      <c r="F116" s="6">
        <v>6000000</v>
      </c>
      <c r="G116" s="6">
        <v>1500000</v>
      </c>
      <c r="H116" s="6">
        <v>0</v>
      </c>
      <c r="I116" s="6">
        <v>0</v>
      </c>
      <c r="J116" s="6">
        <v>0</v>
      </c>
      <c r="K116" s="6">
        <v>1500000</v>
      </c>
      <c r="L116" s="6">
        <v>2700000</v>
      </c>
      <c r="M116" s="6">
        <v>0</v>
      </c>
      <c r="N116" s="6">
        <v>0</v>
      </c>
      <c r="O116" s="6">
        <v>0</v>
      </c>
      <c r="P116" s="6">
        <v>300000</v>
      </c>
      <c r="Q116" s="6">
        <f t="shared" si="48"/>
        <v>6000000</v>
      </c>
      <c r="R116" s="6">
        <f t="shared" ref="R116:R124" si="54">100/$F116*G116</f>
        <v>25</v>
      </c>
      <c r="S116" s="6">
        <f t="shared" ref="S116:S124" si="55">100/$F116*H116</f>
        <v>0</v>
      </c>
      <c r="T116" s="6">
        <f t="shared" ref="T116:T124" si="56">100/$F116*I116</f>
        <v>0</v>
      </c>
      <c r="U116" s="6">
        <f t="shared" ref="U116:U124" si="57">100/$F116*J116</f>
        <v>0</v>
      </c>
      <c r="V116" s="6">
        <f t="shared" ref="V116:V124" si="58">100/$F116*K116</f>
        <v>25</v>
      </c>
      <c r="W116" s="6">
        <f t="shared" ref="W116:W124" si="59">100/$F116*L116</f>
        <v>45</v>
      </c>
      <c r="X116" s="6">
        <f t="shared" ref="X116:X124" si="60">100/$F116*M116</f>
        <v>0</v>
      </c>
      <c r="Y116" s="6">
        <f t="shared" ref="Y116:Y124" si="61">100/$F116*N116</f>
        <v>0</v>
      </c>
      <c r="Z116" s="6">
        <f t="shared" ref="Z116:Z124" si="62">100/$F116*O116</f>
        <v>0</v>
      </c>
      <c r="AA116" s="6">
        <f t="shared" ref="AA116:AA124" si="63">100/$F116*P116</f>
        <v>5</v>
      </c>
      <c r="AB116" s="6">
        <f t="shared" si="49"/>
        <v>100</v>
      </c>
      <c r="AC116" s="6">
        <v>1</v>
      </c>
      <c r="AD116" s="6">
        <v>0</v>
      </c>
      <c r="AE116" s="6">
        <v>0</v>
      </c>
      <c r="AF116" s="6">
        <v>0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1</v>
      </c>
      <c r="AM116" s="6">
        <v>1</v>
      </c>
      <c r="AN116" s="6">
        <v>1</v>
      </c>
      <c r="AO116" s="6">
        <v>0</v>
      </c>
      <c r="AP116" s="6">
        <v>11</v>
      </c>
      <c r="AQ116" s="6">
        <v>0</v>
      </c>
      <c r="AR116" s="6">
        <v>11</v>
      </c>
      <c r="AS116" s="6">
        <v>2</v>
      </c>
      <c r="AT116" s="6">
        <v>0</v>
      </c>
      <c r="AU116" s="6">
        <v>1</v>
      </c>
      <c r="AV116" s="6">
        <v>17</v>
      </c>
      <c r="AW116">
        <v>0</v>
      </c>
      <c r="AX116" s="6">
        <v>1</v>
      </c>
    </row>
    <row r="117" spans="1:50" s="6" customFormat="1" x14ac:dyDescent="0.35">
      <c r="A117" s="6">
        <v>3040931</v>
      </c>
      <c r="B117" s="6">
        <v>3</v>
      </c>
      <c r="C117" s="6">
        <v>4</v>
      </c>
      <c r="D117" s="6">
        <v>9</v>
      </c>
      <c r="E117" s="6" t="s">
        <v>136</v>
      </c>
      <c r="F117" s="6">
        <v>3600000</v>
      </c>
      <c r="G117" s="6">
        <v>600000</v>
      </c>
      <c r="H117" s="6">
        <v>2700000</v>
      </c>
      <c r="I117" s="6">
        <v>0</v>
      </c>
      <c r="J117" s="6">
        <v>0</v>
      </c>
      <c r="K117" s="6">
        <v>50000</v>
      </c>
      <c r="L117" s="6">
        <v>0</v>
      </c>
      <c r="M117" s="6">
        <v>0</v>
      </c>
      <c r="N117" s="6">
        <v>0</v>
      </c>
      <c r="O117" s="6">
        <v>0</v>
      </c>
      <c r="P117" s="6">
        <v>300000</v>
      </c>
      <c r="Q117" s="6">
        <f t="shared" si="48"/>
        <v>3650000</v>
      </c>
      <c r="R117" s="6">
        <f t="shared" si="54"/>
        <v>16.666666666666668</v>
      </c>
      <c r="S117" s="6">
        <f t="shared" si="55"/>
        <v>75</v>
      </c>
      <c r="T117" s="6">
        <f t="shared" si="56"/>
        <v>0</v>
      </c>
      <c r="U117" s="6">
        <f t="shared" si="57"/>
        <v>0</v>
      </c>
      <c r="V117" s="6">
        <f t="shared" si="58"/>
        <v>1.3888888888888891</v>
      </c>
      <c r="W117" s="6">
        <f t="shared" si="59"/>
        <v>0</v>
      </c>
      <c r="X117" s="6">
        <f t="shared" si="60"/>
        <v>0</v>
      </c>
      <c r="Y117" s="6">
        <f t="shared" si="61"/>
        <v>0</v>
      </c>
      <c r="Z117" s="6">
        <f t="shared" si="62"/>
        <v>0</v>
      </c>
      <c r="AA117" s="6">
        <f t="shared" si="63"/>
        <v>8.3333333333333339</v>
      </c>
      <c r="AB117" s="6">
        <f t="shared" si="49"/>
        <v>101.38888888888889</v>
      </c>
      <c r="AC117" s="6">
        <v>1</v>
      </c>
      <c r="AD117" s="6">
        <v>0</v>
      </c>
      <c r="AE117" s="6">
        <v>0</v>
      </c>
      <c r="AF117" s="6">
        <v>0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1</v>
      </c>
      <c r="AM117" s="6">
        <v>1</v>
      </c>
      <c r="AN117" s="6">
        <v>1</v>
      </c>
      <c r="AO117" s="6">
        <v>0</v>
      </c>
      <c r="AP117" s="6">
        <v>14</v>
      </c>
      <c r="AQ117" s="6">
        <v>0</v>
      </c>
      <c r="AR117" s="6">
        <v>14</v>
      </c>
      <c r="AS117" s="6">
        <v>1</v>
      </c>
      <c r="AT117" s="6">
        <v>0</v>
      </c>
      <c r="AU117" s="6">
        <v>1</v>
      </c>
      <c r="AV117" s="6">
        <v>0</v>
      </c>
      <c r="AW117" s="6">
        <v>4</v>
      </c>
      <c r="AX117" s="6">
        <v>1</v>
      </c>
    </row>
    <row r="118" spans="1:50" s="6" customFormat="1" x14ac:dyDescent="0.35">
      <c r="A118" s="6">
        <v>3040932</v>
      </c>
      <c r="B118" s="6">
        <v>3</v>
      </c>
      <c r="C118" s="6">
        <v>4</v>
      </c>
      <c r="D118" s="6">
        <v>9</v>
      </c>
      <c r="E118" s="6" t="s">
        <v>137</v>
      </c>
      <c r="F118" s="6">
        <v>3600000</v>
      </c>
      <c r="G118" s="6">
        <v>1800000</v>
      </c>
      <c r="H118" s="6">
        <v>0</v>
      </c>
      <c r="I118" s="6">
        <v>0</v>
      </c>
      <c r="J118" s="6">
        <v>0</v>
      </c>
      <c r="K118" s="6">
        <v>1000000</v>
      </c>
      <c r="L118" s="6">
        <v>0</v>
      </c>
      <c r="M118" s="6">
        <v>0</v>
      </c>
      <c r="N118" s="6">
        <v>0</v>
      </c>
      <c r="O118" s="6">
        <v>0</v>
      </c>
      <c r="P118" s="6">
        <v>800000</v>
      </c>
      <c r="Q118" s="6">
        <f t="shared" si="48"/>
        <v>3600000</v>
      </c>
      <c r="R118" s="6">
        <f t="shared" si="54"/>
        <v>50</v>
      </c>
      <c r="S118" s="6">
        <f t="shared" si="55"/>
        <v>0</v>
      </c>
      <c r="T118" s="6">
        <f t="shared" si="56"/>
        <v>0</v>
      </c>
      <c r="U118" s="6">
        <f t="shared" si="57"/>
        <v>0</v>
      </c>
      <c r="V118" s="6">
        <f t="shared" si="58"/>
        <v>27.777777777777779</v>
      </c>
      <c r="W118" s="6">
        <f t="shared" si="59"/>
        <v>0</v>
      </c>
      <c r="X118" s="6">
        <f t="shared" si="60"/>
        <v>0</v>
      </c>
      <c r="Y118" s="6">
        <f t="shared" si="61"/>
        <v>0</v>
      </c>
      <c r="Z118" s="6">
        <f t="shared" si="62"/>
        <v>0</v>
      </c>
      <c r="AA118" s="6">
        <f t="shared" si="63"/>
        <v>22.222222222222225</v>
      </c>
      <c r="AB118" s="6">
        <f t="shared" si="49"/>
        <v>100</v>
      </c>
      <c r="AC118" s="6">
        <v>1</v>
      </c>
      <c r="AD118" s="6">
        <v>1</v>
      </c>
      <c r="AE118" s="6">
        <v>0</v>
      </c>
      <c r="AF118" s="6">
        <v>0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>
        <v>0</v>
      </c>
      <c r="AM118" s="6">
        <v>1</v>
      </c>
      <c r="AN118" s="6">
        <v>1</v>
      </c>
      <c r="AO118" s="6">
        <v>0</v>
      </c>
      <c r="AP118" s="6">
        <v>2</v>
      </c>
      <c r="AQ118" s="6">
        <v>2</v>
      </c>
      <c r="AR118" s="6">
        <v>2</v>
      </c>
      <c r="AS118" s="6">
        <v>2</v>
      </c>
      <c r="AT118" s="6">
        <v>2</v>
      </c>
      <c r="AU118" s="6">
        <v>2</v>
      </c>
      <c r="AV118" s="6">
        <v>7</v>
      </c>
      <c r="AW118">
        <v>0</v>
      </c>
      <c r="AX118">
        <v>1</v>
      </c>
    </row>
    <row r="119" spans="1:50" x14ac:dyDescent="0.35">
      <c r="A119" s="6">
        <v>4031227</v>
      </c>
      <c r="B119">
        <v>4</v>
      </c>
      <c r="C119">
        <v>3</v>
      </c>
      <c r="D119">
        <v>12</v>
      </c>
      <c r="E119" t="s">
        <v>138</v>
      </c>
      <c r="F119">
        <v>2400000</v>
      </c>
      <c r="G119">
        <v>1800000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>
        <v>130000</v>
      </c>
      <c r="N119" s="6">
        <v>0</v>
      </c>
      <c r="O119" s="6">
        <v>0</v>
      </c>
      <c r="P119">
        <v>470000</v>
      </c>
      <c r="Q119">
        <f t="shared" si="48"/>
        <v>2400000</v>
      </c>
      <c r="R119" s="6">
        <f t="shared" si="54"/>
        <v>75</v>
      </c>
      <c r="S119" s="6">
        <f t="shared" si="55"/>
        <v>0</v>
      </c>
      <c r="T119" s="6">
        <f t="shared" si="56"/>
        <v>0</v>
      </c>
      <c r="U119" s="6">
        <f t="shared" si="57"/>
        <v>0</v>
      </c>
      <c r="V119" s="6">
        <f t="shared" si="58"/>
        <v>0</v>
      </c>
      <c r="W119" s="6">
        <f t="shared" si="59"/>
        <v>0</v>
      </c>
      <c r="X119" s="6">
        <f t="shared" si="60"/>
        <v>5.4166666666666661</v>
      </c>
      <c r="Y119" s="6">
        <f t="shared" si="61"/>
        <v>0</v>
      </c>
      <c r="Z119" s="6">
        <f t="shared" si="62"/>
        <v>0</v>
      </c>
      <c r="AA119" s="6">
        <f t="shared" si="63"/>
        <v>19.583333333333332</v>
      </c>
      <c r="AB119" s="6">
        <f t="shared" si="49"/>
        <v>100</v>
      </c>
      <c r="AC119" s="6">
        <v>1</v>
      </c>
      <c r="AD119">
        <v>0</v>
      </c>
      <c r="AE119" s="6">
        <v>0</v>
      </c>
      <c r="AF119" s="6">
        <v>0</v>
      </c>
      <c r="AG119" s="6">
        <v>0</v>
      </c>
      <c r="AH119" s="6">
        <v>0</v>
      </c>
      <c r="AI119" s="6">
        <v>0</v>
      </c>
      <c r="AJ119" s="6">
        <v>0</v>
      </c>
      <c r="AK119" s="6">
        <v>0</v>
      </c>
      <c r="AL119">
        <v>0</v>
      </c>
      <c r="AM119">
        <v>1</v>
      </c>
      <c r="AN119">
        <v>0</v>
      </c>
      <c r="AO119" s="6">
        <v>0</v>
      </c>
      <c r="AP119">
        <v>14</v>
      </c>
      <c r="AQ119" s="6">
        <v>0</v>
      </c>
      <c r="AR119">
        <v>14</v>
      </c>
      <c r="AS119">
        <v>14</v>
      </c>
      <c r="AT119" s="6">
        <v>0</v>
      </c>
      <c r="AU119">
        <v>14</v>
      </c>
      <c r="AV119" s="6">
        <v>0</v>
      </c>
      <c r="AW119">
        <v>0</v>
      </c>
      <c r="AX119">
        <v>1</v>
      </c>
    </row>
    <row r="120" spans="1:50" s="6" customFormat="1" x14ac:dyDescent="0.35">
      <c r="A120" s="6">
        <v>4031228</v>
      </c>
      <c r="B120" s="6">
        <v>4</v>
      </c>
      <c r="C120" s="6">
        <v>3</v>
      </c>
      <c r="D120" s="6">
        <v>12</v>
      </c>
      <c r="E120" s="6" t="s">
        <v>139</v>
      </c>
      <c r="F120" s="6">
        <v>800000</v>
      </c>
      <c r="G120" s="6">
        <v>800000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f t="shared" si="48"/>
        <v>800000</v>
      </c>
      <c r="R120" s="6">
        <f t="shared" si="54"/>
        <v>100</v>
      </c>
      <c r="S120" s="6">
        <f t="shared" si="55"/>
        <v>0</v>
      </c>
      <c r="T120" s="6">
        <f t="shared" si="56"/>
        <v>0</v>
      </c>
      <c r="U120" s="6">
        <f t="shared" si="57"/>
        <v>0</v>
      </c>
      <c r="V120" s="6">
        <f t="shared" si="58"/>
        <v>0</v>
      </c>
      <c r="W120" s="6">
        <f t="shared" si="59"/>
        <v>0</v>
      </c>
      <c r="X120" s="6">
        <f t="shared" si="60"/>
        <v>0</v>
      </c>
      <c r="Y120" s="6">
        <f t="shared" si="61"/>
        <v>0</v>
      </c>
      <c r="Z120" s="6">
        <f t="shared" si="62"/>
        <v>0</v>
      </c>
      <c r="AA120" s="6">
        <f t="shared" si="63"/>
        <v>0</v>
      </c>
      <c r="AB120" s="6">
        <f t="shared" si="49"/>
        <v>100</v>
      </c>
      <c r="AC120" s="6">
        <v>0</v>
      </c>
      <c r="AD120" s="6">
        <v>0</v>
      </c>
      <c r="AE120" s="6">
        <v>0</v>
      </c>
      <c r="AF120" s="6">
        <v>0</v>
      </c>
      <c r="AG120" s="6">
        <v>0</v>
      </c>
      <c r="AH120" s="6">
        <v>0</v>
      </c>
      <c r="AI120" s="6">
        <v>0</v>
      </c>
      <c r="AJ120" s="6">
        <v>0</v>
      </c>
      <c r="AK120" s="6">
        <v>0</v>
      </c>
      <c r="AL120">
        <v>0</v>
      </c>
      <c r="AM120">
        <v>0</v>
      </c>
      <c r="AN120">
        <v>0</v>
      </c>
      <c r="AO120" s="6">
        <v>0</v>
      </c>
      <c r="AP120" s="6">
        <v>4</v>
      </c>
      <c r="AQ120" s="6">
        <v>4</v>
      </c>
      <c r="AR120" s="6">
        <v>0</v>
      </c>
      <c r="AS120" s="6">
        <v>4</v>
      </c>
      <c r="AT120" s="6">
        <v>0</v>
      </c>
      <c r="AU120" s="6">
        <v>0</v>
      </c>
      <c r="AV120" s="6">
        <v>3</v>
      </c>
      <c r="AW120">
        <v>0</v>
      </c>
      <c r="AX120" s="6">
        <v>1</v>
      </c>
    </row>
    <row r="121" spans="1:50" x14ac:dyDescent="0.35">
      <c r="A121" s="6">
        <v>4031229</v>
      </c>
      <c r="B121">
        <v>4</v>
      </c>
      <c r="C121">
        <v>3</v>
      </c>
      <c r="D121">
        <v>12</v>
      </c>
      <c r="E121" t="s">
        <v>140</v>
      </c>
      <c r="F121">
        <v>1300000</v>
      </c>
      <c r="G121">
        <v>500000</v>
      </c>
      <c r="H121" s="6">
        <v>0</v>
      </c>
      <c r="I121" s="6">
        <v>0</v>
      </c>
      <c r="J121">
        <v>200000</v>
      </c>
      <c r="K121" s="6">
        <v>0</v>
      </c>
      <c r="L121">
        <v>600000</v>
      </c>
      <c r="M121" s="6">
        <v>0</v>
      </c>
      <c r="N121" s="6">
        <v>0</v>
      </c>
      <c r="O121" s="6">
        <v>0</v>
      </c>
      <c r="P121" s="6">
        <v>0</v>
      </c>
      <c r="Q121">
        <f t="shared" si="48"/>
        <v>1300000</v>
      </c>
      <c r="R121" s="6">
        <f t="shared" si="54"/>
        <v>38.46153846153846</v>
      </c>
      <c r="S121" s="6">
        <f t="shared" si="55"/>
        <v>0</v>
      </c>
      <c r="T121" s="6">
        <f t="shared" si="56"/>
        <v>0</v>
      </c>
      <c r="U121" s="6">
        <f t="shared" si="57"/>
        <v>15.384615384615385</v>
      </c>
      <c r="V121" s="6">
        <f t="shared" si="58"/>
        <v>0</v>
      </c>
      <c r="W121" s="6">
        <f t="shared" si="59"/>
        <v>46.153846153846153</v>
      </c>
      <c r="X121" s="6">
        <f t="shared" si="60"/>
        <v>0</v>
      </c>
      <c r="Y121" s="6">
        <f t="shared" si="61"/>
        <v>0</v>
      </c>
      <c r="Z121" s="6">
        <f t="shared" si="62"/>
        <v>0</v>
      </c>
      <c r="AA121" s="6">
        <f t="shared" si="63"/>
        <v>0</v>
      </c>
      <c r="AB121" s="6">
        <f t="shared" si="49"/>
        <v>100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>
        <v>0</v>
      </c>
      <c r="AM121">
        <v>0</v>
      </c>
      <c r="AN121">
        <v>0</v>
      </c>
      <c r="AO121" s="6">
        <v>0</v>
      </c>
      <c r="AP121">
        <v>1</v>
      </c>
      <c r="AQ121" s="6">
        <v>0</v>
      </c>
      <c r="AR121" s="6">
        <v>0</v>
      </c>
      <c r="AS121" s="6">
        <v>1</v>
      </c>
      <c r="AT121" s="6">
        <v>0</v>
      </c>
      <c r="AU121" s="6">
        <v>0</v>
      </c>
      <c r="AV121">
        <v>18</v>
      </c>
      <c r="AW121">
        <v>0</v>
      </c>
      <c r="AX121">
        <v>1</v>
      </c>
    </row>
    <row r="122" spans="1:50" x14ac:dyDescent="0.35">
      <c r="A122" s="6">
        <v>4031230</v>
      </c>
      <c r="B122">
        <v>4</v>
      </c>
      <c r="C122">
        <v>3</v>
      </c>
      <c r="D122">
        <v>12</v>
      </c>
      <c r="E122" t="s">
        <v>141</v>
      </c>
      <c r="F122">
        <v>1000000</v>
      </c>
      <c r="G122">
        <v>500000</v>
      </c>
      <c r="H122" s="6">
        <v>0</v>
      </c>
      <c r="I122" s="6">
        <v>0</v>
      </c>
      <c r="J122">
        <v>50000</v>
      </c>
      <c r="K122" s="6">
        <v>0</v>
      </c>
      <c r="L122" s="6">
        <v>0</v>
      </c>
      <c r="M122">
        <v>50000</v>
      </c>
      <c r="N122">
        <v>300000</v>
      </c>
      <c r="O122" s="6">
        <v>0</v>
      </c>
      <c r="P122">
        <v>100000</v>
      </c>
      <c r="Q122">
        <f t="shared" si="48"/>
        <v>1000000</v>
      </c>
      <c r="R122" s="6">
        <f t="shared" si="54"/>
        <v>50</v>
      </c>
      <c r="S122" s="6">
        <f t="shared" si="55"/>
        <v>0</v>
      </c>
      <c r="T122" s="6">
        <f t="shared" si="56"/>
        <v>0</v>
      </c>
      <c r="U122" s="6">
        <f t="shared" si="57"/>
        <v>5</v>
      </c>
      <c r="V122" s="6">
        <f t="shared" si="58"/>
        <v>0</v>
      </c>
      <c r="W122" s="6">
        <f t="shared" si="59"/>
        <v>0</v>
      </c>
      <c r="X122" s="6">
        <f t="shared" si="60"/>
        <v>5</v>
      </c>
      <c r="Y122" s="6">
        <f t="shared" si="61"/>
        <v>30</v>
      </c>
      <c r="Z122" s="6">
        <f t="shared" si="62"/>
        <v>0</v>
      </c>
      <c r="AA122" s="6">
        <f t="shared" si="63"/>
        <v>10</v>
      </c>
      <c r="AB122" s="6">
        <f t="shared" si="49"/>
        <v>100</v>
      </c>
      <c r="AC122" s="6">
        <v>1</v>
      </c>
      <c r="AD122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>
        <v>0</v>
      </c>
      <c r="AM122">
        <v>1</v>
      </c>
      <c r="AN122">
        <v>1</v>
      </c>
      <c r="AO122" s="6">
        <v>0</v>
      </c>
      <c r="AP122">
        <v>3</v>
      </c>
      <c r="AQ122" s="6">
        <v>0</v>
      </c>
      <c r="AR122">
        <v>3</v>
      </c>
      <c r="AS122">
        <v>3</v>
      </c>
      <c r="AT122" s="6">
        <v>0</v>
      </c>
      <c r="AU122">
        <v>3</v>
      </c>
      <c r="AV122">
        <v>3</v>
      </c>
      <c r="AW122">
        <v>2</v>
      </c>
      <c r="AX122" s="6">
        <v>0</v>
      </c>
    </row>
    <row r="123" spans="1:50" s="6" customFormat="1" x14ac:dyDescent="0.35">
      <c r="A123" s="6">
        <v>4031231</v>
      </c>
      <c r="B123" s="6">
        <v>4</v>
      </c>
      <c r="C123" s="6">
        <v>3</v>
      </c>
      <c r="D123" s="6">
        <v>12</v>
      </c>
      <c r="E123" s="6" t="s">
        <v>142</v>
      </c>
      <c r="F123" s="6">
        <v>220000</v>
      </c>
      <c r="G123" s="6">
        <v>110000</v>
      </c>
      <c r="H123" s="6">
        <v>0</v>
      </c>
      <c r="I123" s="6">
        <v>40000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60000</v>
      </c>
      <c r="Q123" s="6">
        <f t="shared" si="48"/>
        <v>210000</v>
      </c>
      <c r="R123" s="6">
        <f t="shared" si="54"/>
        <v>50</v>
      </c>
      <c r="S123" s="6">
        <f t="shared" si="55"/>
        <v>0</v>
      </c>
      <c r="T123" s="6">
        <f t="shared" si="56"/>
        <v>18.181818181818183</v>
      </c>
      <c r="U123" s="6">
        <f t="shared" si="57"/>
        <v>0</v>
      </c>
      <c r="V123" s="6">
        <f t="shared" si="58"/>
        <v>0</v>
      </c>
      <c r="W123" s="6">
        <f t="shared" si="59"/>
        <v>0</v>
      </c>
      <c r="X123" s="6">
        <f t="shared" si="60"/>
        <v>0</v>
      </c>
      <c r="Y123" s="6">
        <f t="shared" si="61"/>
        <v>0</v>
      </c>
      <c r="Z123" s="6">
        <f t="shared" si="62"/>
        <v>0</v>
      </c>
      <c r="AA123" s="6">
        <f t="shared" si="63"/>
        <v>27.272727272727273</v>
      </c>
      <c r="AB123" s="6">
        <f t="shared" si="49"/>
        <v>95.454545454545467</v>
      </c>
      <c r="AC123" s="6">
        <v>1</v>
      </c>
      <c r="AD123">
        <v>0</v>
      </c>
      <c r="AE123" s="6">
        <v>0</v>
      </c>
      <c r="AF123" s="6">
        <v>0</v>
      </c>
      <c r="AG123" s="6">
        <v>0</v>
      </c>
      <c r="AH123" s="6">
        <v>0</v>
      </c>
      <c r="AI123" s="6">
        <v>0</v>
      </c>
      <c r="AJ123" s="6">
        <v>0</v>
      </c>
      <c r="AK123" s="6">
        <v>0</v>
      </c>
      <c r="AL123">
        <v>0</v>
      </c>
      <c r="AM123" s="6">
        <v>1</v>
      </c>
      <c r="AN123" s="6">
        <v>1</v>
      </c>
      <c r="AO123" s="6">
        <v>0</v>
      </c>
      <c r="AP123" s="6">
        <v>2</v>
      </c>
      <c r="AQ123" s="6">
        <v>0</v>
      </c>
      <c r="AR123" s="6">
        <v>2</v>
      </c>
      <c r="AS123" s="6">
        <v>2</v>
      </c>
      <c r="AT123" s="6">
        <v>0</v>
      </c>
      <c r="AU123" s="6">
        <v>2</v>
      </c>
      <c r="AV123" s="6">
        <v>3</v>
      </c>
      <c r="AW123">
        <v>0</v>
      </c>
      <c r="AX123" s="6">
        <v>1</v>
      </c>
    </row>
    <row r="124" spans="1:50" s="6" customFormat="1" x14ac:dyDescent="0.35">
      <c r="A124" s="6">
        <v>4031232</v>
      </c>
      <c r="B124" s="6">
        <v>4</v>
      </c>
      <c r="C124" s="6">
        <v>3</v>
      </c>
      <c r="D124" s="6">
        <v>12</v>
      </c>
      <c r="E124" s="6" t="s">
        <v>143</v>
      </c>
      <c r="F124" s="6">
        <v>360000</v>
      </c>
      <c r="G124" s="6">
        <v>360000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f t="shared" si="48"/>
        <v>360000</v>
      </c>
      <c r="R124" s="6">
        <f t="shared" si="54"/>
        <v>100</v>
      </c>
      <c r="S124" s="6">
        <f t="shared" si="55"/>
        <v>0</v>
      </c>
      <c r="T124" s="6">
        <f t="shared" si="56"/>
        <v>0</v>
      </c>
      <c r="U124" s="6">
        <f t="shared" si="57"/>
        <v>0</v>
      </c>
      <c r="V124" s="6">
        <f t="shared" si="58"/>
        <v>0</v>
      </c>
      <c r="W124" s="6">
        <f t="shared" si="59"/>
        <v>0</v>
      </c>
      <c r="X124" s="6">
        <f t="shared" si="60"/>
        <v>0</v>
      </c>
      <c r="Y124" s="6">
        <f t="shared" si="61"/>
        <v>0</v>
      </c>
      <c r="Z124" s="6">
        <f t="shared" si="62"/>
        <v>0</v>
      </c>
      <c r="AA124" s="6">
        <f t="shared" si="63"/>
        <v>0</v>
      </c>
      <c r="AB124" s="6">
        <f t="shared" si="49"/>
        <v>100</v>
      </c>
      <c r="AC124" s="6">
        <v>0</v>
      </c>
      <c r="AD124" s="6">
        <v>0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0</v>
      </c>
      <c r="AL124">
        <v>0</v>
      </c>
      <c r="AM124">
        <v>0</v>
      </c>
      <c r="AN124">
        <v>0</v>
      </c>
      <c r="AO124" s="6">
        <v>0</v>
      </c>
      <c r="AP124" s="6">
        <v>1</v>
      </c>
      <c r="AQ124" s="6">
        <v>0</v>
      </c>
      <c r="AR124" s="6">
        <v>0</v>
      </c>
      <c r="AS124" s="6">
        <v>1</v>
      </c>
      <c r="AT124" s="6">
        <v>0</v>
      </c>
      <c r="AU124" s="6">
        <v>0</v>
      </c>
      <c r="AV124" s="6">
        <v>3</v>
      </c>
      <c r="AW124">
        <v>0</v>
      </c>
      <c r="AX124" s="19">
        <v>1</v>
      </c>
    </row>
    <row r="125" spans="1:50" x14ac:dyDescent="0.35">
      <c r="A125" s="7">
        <v>4031233</v>
      </c>
      <c r="B125" s="8">
        <v>4</v>
      </c>
      <c r="C125" s="8">
        <v>3</v>
      </c>
      <c r="D125" s="8">
        <v>12</v>
      </c>
      <c r="E125" s="8" t="s">
        <v>188</v>
      </c>
      <c r="F125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>
        <f t="shared" si="48"/>
        <v>0</v>
      </c>
      <c r="R125" s="6">
        <v>0</v>
      </c>
      <c r="S125" s="6">
        <v>0</v>
      </c>
      <c r="T125" s="6">
        <v>0</v>
      </c>
      <c r="U125" s="6">
        <v>0</v>
      </c>
      <c r="V125" s="6">
        <v>0</v>
      </c>
      <c r="W125" s="6">
        <v>0</v>
      </c>
      <c r="X125" s="6">
        <v>0</v>
      </c>
      <c r="Y125" s="6">
        <v>0</v>
      </c>
      <c r="Z125" s="6">
        <v>0</v>
      </c>
      <c r="AA125" s="6">
        <v>0</v>
      </c>
      <c r="AB125" s="6">
        <f t="shared" si="49"/>
        <v>0</v>
      </c>
      <c r="AC125" s="6">
        <v>0</v>
      </c>
      <c r="AD125" s="6">
        <v>0</v>
      </c>
      <c r="AE125" s="6">
        <v>0</v>
      </c>
      <c r="AF125" s="6">
        <v>0</v>
      </c>
      <c r="AG125" s="6">
        <v>0</v>
      </c>
      <c r="AH125" s="6">
        <v>0</v>
      </c>
      <c r="AI125" s="6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0</v>
      </c>
      <c r="AW125">
        <v>0</v>
      </c>
      <c r="AX125">
        <v>0</v>
      </c>
    </row>
    <row r="126" spans="1:50" x14ac:dyDescent="0.35">
      <c r="A126" s="6">
        <v>4031234</v>
      </c>
      <c r="B126">
        <v>4</v>
      </c>
      <c r="C126">
        <v>3</v>
      </c>
      <c r="D126">
        <v>12</v>
      </c>
      <c r="E126" t="s">
        <v>144</v>
      </c>
      <c r="F126">
        <v>1300000</v>
      </c>
      <c r="G126">
        <v>950000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>
        <v>200000</v>
      </c>
      <c r="N126" s="6">
        <v>0</v>
      </c>
      <c r="O126" s="6">
        <v>0</v>
      </c>
      <c r="P126">
        <v>150000</v>
      </c>
      <c r="Q126">
        <f t="shared" si="48"/>
        <v>1300000</v>
      </c>
      <c r="R126" s="6">
        <f t="shared" ref="R126:R139" si="64">100/$F126*G126</f>
        <v>73.07692307692308</v>
      </c>
      <c r="S126" s="6">
        <f t="shared" ref="S126:S139" si="65">100/$F126*H126</f>
        <v>0</v>
      </c>
      <c r="T126" s="6">
        <f t="shared" ref="T126:T139" si="66">100/$F126*I126</f>
        <v>0</v>
      </c>
      <c r="U126" s="6">
        <f t="shared" ref="U126:U139" si="67">100/$F126*J126</f>
        <v>0</v>
      </c>
      <c r="V126" s="6">
        <f t="shared" ref="V126:V139" si="68">100/$F126*K126</f>
        <v>0</v>
      </c>
      <c r="W126" s="6">
        <f t="shared" ref="W126:W139" si="69">100/$F126*L126</f>
        <v>0</v>
      </c>
      <c r="X126" s="6">
        <f t="shared" ref="X126:X139" si="70">100/$F126*M126</f>
        <v>15.384615384615385</v>
      </c>
      <c r="Y126" s="6">
        <f t="shared" ref="Y126:Y139" si="71">100/$F126*N126</f>
        <v>0</v>
      </c>
      <c r="Z126" s="6">
        <f t="shared" ref="Z126:Z139" si="72">100/$F126*O126</f>
        <v>0</v>
      </c>
      <c r="AA126" s="6">
        <f t="shared" ref="AA126:AA139" si="73">100/$F126*P126</f>
        <v>11.538461538461538</v>
      </c>
      <c r="AB126" s="6">
        <f t="shared" si="49"/>
        <v>100</v>
      </c>
      <c r="AC126" s="6">
        <v>1</v>
      </c>
      <c r="AD126" s="6">
        <v>1</v>
      </c>
      <c r="AE126" s="6">
        <v>0</v>
      </c>
      <c r="AF126" s="6">
        <v>0</v>
      </c>
      <c r="AG126" s="6">
        <v>0</v>
      </c>
      <c r="AH126" s="6">
        <v>0</v>
      </c>
      <c r="AI126" s="6">
        <v>0</v>
      </c>
      <c r="AJ126" s="6">
        <v>0</v>
      </c>
      <c r="AK126" s="6">
        <v>0</v>
      </c>
      <c r="AL126">
        <v>0</v>
      </c>
      <c r="AM126">
        <v>1</v>
      </c>
      <c r="AN126">
        <v>0</v>
      </c>
      <c r="AO126" s="6">
        <v>0</v>
      </c>
      <c r="AP126">
        <v>1</v>
      </c>
      <c r="AQ126" s="6">
        <v>0</v>
      </c>
      <c r="AR126">
        <v>1</v>
      </c>
      <c r="AS126">
        <v>1</v>
      </c>
      <c r="AT126" s="6">
        <v>0</v>
      </c>
      <c r="AU126">
        <v>1</v>
      </c>
      <c r="AV126" s="6">
        <v>0</v>
      </c>
      <c r="AW126">
        <v>0</v>
      </c>
      <c r="AX126">
        <v>1</v>
      </c>
    </row>
    <row r="127" spans="1:50" s="6" customFormat="1" x14ac:dyDescent="0.35">
      <c r="A127" s="6">
        <v>4031235</v>
      </c>
      <c r="B127" s="6">
        <v>4</v>
      </c>
      <c r="C127" s="6">
        <v>3</v>
      </c>
      <c r="D127" s="6">
        <v>12</v>
      </c>
      <c r="E127" s="6" t="s">
        <v>145</v>
      </c>
      <c r="F127" s="6">
        <v>6000000</v>
      </c>
      <c r="G127" s="6">
        <v>700000</v>
      </c>
      <c r="H127" s="6">
        <v>0</v>
      </c>
      <c r="I127" s="6">
        <v>0</v>
      </c>
      <c r="J127" s="6">
        <v>0</v>
      </c>
      <c r="K127" s="6">
        <v>3700000</v>
      </c>
      <c r="L127" s="6">
        <v>0</v>
      </c>
      <c r="M127" s="6">
        <v>478000</v>
      </c>
      <c r="N127" s="6">
        <v>0</v>
      </c>
      <c r="O127" s="6">
        <v>0</v>
      </c>
      <c r="P127" s="6">
        <v>1125000</v>
      </c>
      <c r="Q127" s="6">
        <f t="shared" si="48"/>
        <v>6003000</v>
      </c>
      <c r="R127" s="6">
        <f t="shared" si="64"/>
        <v>11.666666666666668</v>
      </c>
      <c r="S127" s="6">
        <f t="shared" si="65"/>
        <v>0</v>
      </c>
      <c r="T127" s="6">
        <f t="shared" si="66"/>
        <v>0</v>
      </c>
      <c r="U127" s="6">
        <f t="shared" si="67"/>
        <v>0</v>
      </c>
      <c r="V127" s="6">
        <f t="shared" si="68"/>
        <v>61.666666666666671</v>
      </c>
      <c r="W127" s="6">
        <f t="shared" si="69"/>
        <v>0</v>
      </c>
      <c r="X127" s="6">
        <f t="shared" si="70"/>
        <v>7.9666666666666668</v>
      </c>
      <c r="Y127" s="6">
        <f t="shared" si="71"/>
        <v>0</v>
      </c>
      <c r="Z127" s="6">
        <f t="shared" si="72"/>
        <v>0</v>
      </c>
      <c r="AA127" s="6">
        <f t="shared" si="73"/>
        <v>18.75</v>
      </c>
      <c r="AB127" s="6">
        <f t="shared" si="49"/>
        <v>100.05000000000001</v>
      </c>
      <c r="AC127" s="6">
        <v>1</v>
      </c>
      <c r="AD127" s="6">
        <v>0</v>
      </c>
      <c r="AE127" s="6">
        <v>0</v>
      </c>
      <c r="AF127" s="6">
        <v>0</v>
      </c>
      <c r="AG127" s="6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1</v>
      </c>
      <c r="AM127" s="6">
        <v>1</v>
      </c>
      <c r="AN127" s="6">
        <v>1</v>
      </c>
      <c r="AO127" s="6">
        <v>0</v>
      </c>
      <c r="AP127" s="6">
        <v>14</v>
      </c>
      <c r="AQ127" s="6">
        <v>0</v>
      </c>
      <c r="AR127" s="6">
        <v>3</v>
      </c>
      <c r="AS127" s="6">
        <v>14</v>
      </c>
      <c r="AT127" s="6">
        <v>0</v>
      </c>
      <c r="AU127" s="6">
        <v>3</v>
      </c>
      <c r="AV127" s="6">
        <v>3</v>
      </c>
      <c r="AW127">
        <v>0</v>
      </c>
      <c r="AX127">
        <v>1</v>
      </c>
    </row>
    <row r="128" spans="1:50" s="6" customFormat="1" x14ac:dyDescent="0.35">
      <c r="A128" s="6">
        <v>4031236</v>
      </c>
      <c r="B128" s="6">
        <v>4</v>
      </c>
      <c r="C128" s="6">
        <v>3</v>
      </c>
      <c r="D128" s="6">
        <v>12</v>
      </c>
      <c r="E128" s="6" t="s">
        <v>146</v>
      </c>
      <c r="F128" s="6">
        <v>700000</v>
      </c>
      <c r="G128" s="6">
        <v>200000</v>
      </c>
      <c r="H128" s="6">
        <v>0</v>
      </c>
      <c r="I128" s="6">
        <v>420000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150000</v>
      </c>
      <c r="Q128" s="6">
        <f t="shared" si="48"/>
        <v>770000</v>
      </c>
      <c r="R128" s="6">
        <f t="shared" si="64"/>
        <v>28.571428571428573</v>
      </c>
      <c r="S128" s="6">
        <f t="shared" si="65"/>
        <v>0</v>
      </c>
      <c r="T128" s="6">
        <f t="shared" si="66"/>
        <v>60.000000000000007</v>
      </c>
      <c r="U128" s="6">
        <f t="shared" si="67"/>
        <v>0</v>
      </c>
      <c r="V128" s="6">
        <f t="shared" si="68"/>
        <v>0</v>
      </c>
      <c r="W128" s="6">
        <f t="shared" si="69"/>
        <v>0</v>
      </c>
      <c r="X128" s="6">
        <f t="shared" si="70"/>
        <v>0</v>
      </c>
      <c r="Y128" s="6">
        <f t="shared" si="71"/>
        <v>0</v>
      </c>
      <c r="Z128" s="6">
        <f t="shared" si="72"/>
        <v>0</v>
      </c>
      <c r="AA128" s="6">
        <f t="shared" si="73"/>
        <v>21.428571428571431</v>
      </c>
      <c r="AB128" s="6">
        <f t="shared" si="49"/>
        <v>110.00000000000001</v>
      </c>
      <c r="AC128" s="6">
        <v>1</v>
      </c>
      <c r="AD128" s="6">
        <v>0</v>
      </c>
      <c r="AE128" s="6">
        <v>0</v>
      </c>
      <c r="AF128" s="6">
        <v>0</v>
      </c>
      <c r="AG128" s="6">
        <v>0</v>
      </c>
      <c r="AH128" s="6">
        <v>0</v>
      </c>
      <c r="AI128" s="6">
        <v>0</v>
      </c>
      <c r="AJ128" s="6">
        <v>0</v>
      </c>
      <c r="AK128" s="6">
        <v>1</v>
      </c>
      <c r="AL128">
        <v>0</v>
      </c>
      <c r="AM128" s="6">
        <v>1</v>
      </c>
      <c r="AN128" s="6">
        <v>1</v>
      </c>
      <c r="AO128" s="6">
        <v>0</v>
      </c>
      <c r="AP128" s="6">
        <v>1</v>
      </c>
      <c r="AQ128" s="6">
        <v>0</v>
      </c>
      <c r="AR128" s="6">
        <v>1</v>
      </c>
      <c r="AS128" s="6">
        <v>1</v>
      </c>
      <c r="AT128" s="6">
        <v>0</v>
      </c>
      <c r="AU128" s="6">
        <v>1</v>
      </c>
      <c r="AV128" s="6">
        <v>3</v>
      </c>
      <c r="AW128" s="6">
        <v>4</v>
      </c>
      <c r="AX128">
        <v>1</v>
      </c>
    </row>
    <row r="129" spans="1:50" s="6" customFormat="1" x14ac:dyDescent="0.35">
      <c r="A129" s="6">
        <v>4031237</v>
      </c>
      <c r="B129" s="6">
        <v>4</v>
      </c>
      <c r="C129" s="6">
        <v>3</v>
      </c>
      <c r="D129" s="6">
        <v>12</v>
      </c>
      <c r="E129" s="6" t="s">
        <v>147</v>
      </c>
      <c r="F129" s="6">
        <v>1850000</v>
      </c>
      <c r="G129" s="6">
        <v>720000</v>
      </c>
      <c r="H129" s="6">
        <v>300000</v>
      </c>
      <c r="I129" s="6">
        <v>400000</v>
      </c>
      <c r="J129" s="6">
        <v>100000</v>
      </c>
      <c r="K129" s="6">
        <v>100000</v>
      </c>
      <c r="L129" s="6">
        <v>0</v>
      </c>
      <c r="M129" s="6">
        <v>0</v>
      </c>
      <c r="N129" s="6">
        <v>0</v>
      </c>
      <c r="O129" s="6">
        <v>0</v>
      </c>
      <c r="P129" s="6">
        <v>250000</v>
      </c>
      <c r="Q129" s="6">
        <f t="shared" si="48"/>
        <v>1870000</v>
      </c>
      <c r="R129" s="6">
        <f t="shared" si="64"/>
        <v>38.918918918918919</v>
      </c>
      <c r="S129" s="6">
        <f t="shared" si="65"/>
        <v>16.216216216216218</v>
      </c>
      <c r="T129" s="6">
        <f t="shared" si="66"/>
        <v>21.621621621621621</v>
      </c>
      <c r="U129" s="6">
        <f t="shared" si="67"/>
        <v>5.4054054054054053</v>
      </c>
      <c r="V129" s="6">
        <f t="shared" si="68"/>
        <v>5.4054054054054053</v>
      </c>
      <c r="W129" s="6">
        <f t="shared" si="69"/>
        <v>0</v>
      </c>
      <c r="X129" s="6">
        <f t="shared" si="70"/>
        <v>0</v>
      </c>
      <c r="Y129" s="6">
        <f t="shared" si="71"/>
        <v>0</v>
      </c>
      <c r="Z129" s="6">
        <f t="shared" si="72"/>
        <v>0</v>
      </c>
      <c r="AA129" s="6">
        <f t="shared" si="73"/>
        <v>13.513513513513514</v>
      </c>
      <c r="AB129" s="6">
        <f t="shared" si="49"/>
        <v>101.08108108108108</v>
      </c>
      <c r="AC129" s="6">
        <v>1</v>
      </c>
      <c r="AD129" s="6">
        <v>1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>
        <v>0</v>
      </c>
      <c r="AM129" s="6">
        <v>1</v>
      </c>
      <c r="AN129" s="6">
        <v>1</v>
      </c>
      <c r="AO129" s="6">
        <v>0</v>
      </c>
      <c r="AP129" s="6">
        <v>11</v>
      </c>
      <c r="AQ129" s="6">
        <v>0</v>
      </c>
      <c r="AR129" s="6">
        <v>11</v>
      </c>
      <c r="AS129" s="6">
        <v>11</v>
      </c>
      <c r="AT129" s="6">
        <v>0</v>
      </c>
      <c r="AU129" s="6">
        <v>11</v>
      </c>
      <c r="AV129" s="6">
        <v>6</v>
      </c>
      <c r="AW129">
        <v>0</v>
      </c>
      <c r="AX129">
        <v>1</v>
      </c>
    </row>
    <row r="130" spans="1:50" x14ac:dyDescent="0.35">
      <c r="A130" s="6">
        <v>4031238</v>
      </c>
      <c r="B130">
        <v>4</v>
      </c>
      <c r="C130">
        <v>3</v>
      </c>
      <c r="D130">
        <v>12</v>
      </c>
      <c r="E130" t="s">
        <v>148</v>
      </c>
      <c r="F130">
        <v>2400000</v>
      </c>
      <c r="G130">
        <v>1800000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>
        <v>600000</v>
      </c>
      <c r="P130" s="6">
        <v>0</v>
      </c>
      <c r="Q130">
        <f t="shared" ref="Q130:Q153" si="74">SUM(G130:P130)</f>
        <v>2400000</v>
      </c>
      <c r="R130" s="6">
        <f t="shared" si="64"/>
        <v>75</v>
      </c>
      <c r="S130" s="6">
        <f t="shared" si="65"/>
        <v>0</v>
      </c>
      <c r="T130" s="6">
        <f t="shared" si="66"/>
        <v>0</v>
      </c>
      <c r="U130" s="6">
        <f t="shared" si="67"/>
        <v>0</v>
      </c>
      <c r="V130" s="6">
        <f t="shared" si="68"/>
        <v>0</v>
      </c>
      <c r="W130" s="6">
        <f t="shared" si="69"/>
        <v>0</v>
      </c>
      <c r="X130" s="6">
        <f t="shared" si="70"/>
        <v>0</v>
      </c>
      <c r="Y130" s="6">
        <f t="shared" si="71"/>
        <v>0</v>
      </c>
      <c r="Z130" s="6">
        <f t="shared" si="72"/>
        <v>25</v>
      </c>
      <c r="AA130" s="6">
        <f t="shared" si="73"/>
        <v>0</v>
      </c>
      <c r="AB130" s="6">
        <f t="shared" ref="AB130:AB153" si="75">SUM(R130:AA130)</f>
        <v>100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>
        <v>0</v>
      </c>
      <c r="AM130">
        <v>0</v>
      </c>
      <c r="AN130">
        <v>0</v>
      </c>
      <c r="AO130" s="6">
        <v>0</v>
      </c>
      <c r="AP130">
        <v>14</v>
      </c>
      <c r="AQ130">
        <v>14</v>
      </c>
      <c r="AR130" s="6">
        <v>0</v>
      </c>
      <c r="AS130">
        <v>14</v>
      </c>
      <c r="AT130">
        <v>14</v>
      </c>
      <c r="AU130" s="6">
        <v>0</v>
      </c>
      <c r="AV130">
        <v>3</v>
      </c>
      <c r="AW130">
        <v>0</v>
      </c>
      <c r="AX130">
        <v>1</v>
      </c>
    </row>
    <row r="131" spans="1:50" x14ac:dyDescent="0.35">
      <c r="A131" s="6">
        <v>4031239</v>
      </c>
      <c r="B131">
        <v>4</v>
      </c>
      <c r="C131">
        <v>3</v>
      </c>
      <c r="D131">
        <v>12</v>
      </c>
      <c r="E131" t="s">
        <v>149</v>
      </c>
      <c r="F131">
        <v>3000000</v>
      </c>
      <c r="G131" s="6">
        <v>0</v>
      </c>
      <c r="H131" s="6">
        <v>0</v>
      </c>
      <c r="I131" s="6">
        <v>0</v>
      </c>
      <c r="J131" s="6">
        <v>0</v>
      </c>
      <c r="K131">
        <v>1500000</v>
      </c>
      <c r="L131">
        <v>1500000</v>
      </c>
      <c r="M131" s="6">
        <v>0</v>
      </c>
      <c r="N131" s="6">
        <v>0</v>
      </c>
      <c r="O131" s="6">
        <v>0</v>
      </c>
      <c r="P131" s="6">
        <v>0</v>
      </c>
      <c r="Q131">
        <f t="shared" si="74"/>
        <v>3000000</v>
      </c>
      <c r="R131" s="6">
        <f t="shared" si="64"/>
        <v>0</v>
      </c>
      <c r="S131" s="6">
        <f t="shared" si="65"/>
        <v>0</v>
      </c>
      <c r="T131" s="6">
        <f t="shared" si="66"/>
        <v>0</v>
      </c>
      <c r="U131" s="6">
        <f t="shared" si="67"/>
        <v>0</v>
      </c>
      <c r="V131" s="6">
        <f t="shared" si="68"/>
        <v>50</v>
      </c>
      <c r="W131" s="6">
        <f t="shared" si="69"/>
        <v>50</v>
      </c>
      <c r="X131" s="6">
        <f t="shared" si="70"/>
        <v>0</v>
      </c>
      <c r="Y131" s="6">
        <f t="shared" si="71"/>
        <v>0</v>
      </c>
      <c r="Z131" s="6">
        <f t="shared" si="72"/>
        <v>0</v>
      </c>
      <c r="AA131" s="6">
        <f t="shared" si="73"/>
        <v>0</v>
      </c>
      <c r="AB131" s="6">
        <f t="shared" si="75"/>
        <v>100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0</v>
      </c>
      <c r="AJ131" s="6">
        <v>0</v>
      </c>
      <c r="AK131" s="6">
        <v>0</v>
      </c>
      <c r="AL131">
        <v>0</v>
      </c>
      <c r="AM131">
        <v>0</v>
      </c>
      <c r="AN131">
        <v>0</v>
      </c>
      <c r="AO131" s="6">
        <v>0</v>
      </c>
      <c r="AP131">
        <v>12</v>
      </c>
      <c r="AQ131" s="6">
        <v>0</v>
      </c>
      <c r="AR131" s="6">
        <v>0</v>
      </c>
      <c r="AS131">
        <v>12</v>
      </c>
      <c r="AT131" s="6">
        <v>0</v>
      </c>
      <c r="AU131" s="6">
        <v>0</v>
      </c>
      <c r="AV131" s="6">
        <v>0</v>
      </c>
      <c r="AW131">
        <v>0</v>
      </c>
      <c r="AX131">
        <v>1</v>
      </c>
    </row>
    <row r="132" spans="1:50" s="6" customFormat="1" x14ac:dyDescent="0.35">
      <c r="A132" s="6">
        <v>4031240</v>
      </c>
      <c r="B132" s="6">
        <v>4</v>
      </c>
      <c r="C132" s="6">
        <v>3</v>
      </c>
      <c r="D132" s="6">
        <v>12</v>
      </c>
      <c r="E132" s="6" t="s">
        <v>150</v>
      </c>
      <c r="F132" s="6">
        <v>1750000</v>
      </c>
      <c r="G132" s="6">
        <v>1750000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f t="shared" si="74"/>
        <v>1750000</v>
      </c>
      <c r="R132" s="6">
        <f t="shared" si="64"/>
        <v>100</v>
      </c>
      <c r="S132" s="6">
        <f t="shared" si="65"/>
        <v>0</v>
      </c>
      <c r="T132" s="6">
        <f t="shared" si="66"/>
        <v>0</v>
      </c>
      <c r="U132" s="6">
        <f t="shared" si="67"/>
        <v>0</v>
      </c>
      <c r="V132" s="6">
        <f t="shared" si="68"/>
        <v>0</v>
      </c>
      <c r="W132" s="6">
        <f t="shared" si="69"/>
        <v>0</v>
      </c>
      <c r="X132" s="6">
        <f t="shared" si="70"/>
        <v>0</v>
      </c>
      <c r="Y132" s="6">
        <f t="shared" si="71"/>
        <v>0</v>
      </c>
      <c r="Z132" s="6">
        <f t="shared" si="72"/>
        <v>0</v>
      </c>
      <c r="AA132" s="6">
        <f t="shared" si="73"/>
        <v>0</v>
      </c>
      <c r="AB132" s="6">
        <f t="shared" si="75"/>
        <v>100</v>
      </c>
      <c r="AC132" s="6">
        <v>0</v>
      </c>
      <c r="AD132" s="6">
        <v>0</v>
      </c>
      <c r="AE132" s="6">
        <v>0</v>
      </c>
      <c r="AF132" s="6">
        <v>0</v>
      </c>
      <c r="AG132" s="6">
        <v>0</v>
      </c>
      <c r="AH132" s="6">
        <v>0</v>
      </c>
      <c r="AI132" s="6">
        <v>0</v>
      </c>
      <c r="AJ132" s="6">
        <v>0</v>
      </c>
      <c r="AK132" s="6">
        <v>0</v>
      </c>
      <c r="AL132">
        <v>0</v>
      </c>
      <c r="AM132">
        <v>0</v>
      </c>
      <c r="AN132">
        <v>0</v>
      </c>
      <c r="AO132" s="6">
        <v>0</v>
      </c>
      <c r="AP132" s="6">
        <v>11</v>
      </c>
      <c r="AQ132" s="6">
        <v>0</v>
      </c>
      <c r="AR132" s="6">
        <v>0</v>
      </c>
      <c r="AS132" s="6">
        <v>11</v>
      </c>
      <c r="AT132" s="6">
        <v>0</v>
      </c>
      <c r="AU132" s="6">
        <v>0</v>
      </c>
      <c r="AV132" s="6">
        <v>3</v>
      </c>
      <c r="AW132" s="6">
        <v>2</v>
      </c>
      <c r="AX132">
        <v>1</v>
      </c>
    </row>
    <row r="133" spans="1:50" s="6" customFormat="1" x14ac:dyDescent="0.35">
      <c r="A133" s="6">
        <v>4031241</v>
      </c>
      <c r="B133" s="6">
        <v>4</v>
      </c>
      <c r="C133" s="6">
        <v>3</v>
      </c>
      <c r="D133" s="6">
        <v>12</v>
      </c>
      <c r="E133" s="6" t="s">
        <v>151</v>
      </c>
      <c r="F133" s="6">
        <v>320000</v>
      </c>
      <c r="G133" s="6">
        <v>320000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f t="shared" si="74"/>
        <v>320000</v>
      </c>
      <c r="R133" s="6">
        <f t="shared" si="64"/>
        <v>100</v>
      </c>
      <c r="S133" s="6">
        <f t="shared" si="65"/>
        <v>0</v>
      </c>
      <c r="T133" s="6">
        <f t="shared" si="66"/>
        <v>0</v>
      </c>
      <c r="U133" s="6">
        <f t="shared" si="67"/>
        <v>0</v>
      </c>
      <c r="V133" s="6">
        <f t="shared" si="68"/>
        <v>0</v>
      </c>
      <c r="W133" s="6">
        <f t="shared" si="69"/>
        <v>0</v>
      </c>
      <c r="X133" s="6">
        <f t="shared" si="70"/>
        <v>0</v>
      </c>
      <c r="Y133" s="6">
        <f t="shared" si="71"/>
        <v>0</v>
      </c>
      <c r="Z133" s="6">
        <f t="shared" si="72"/>
        <v>0</v>
      </c>
      <c r="AA133" s="6">
        <f t="shared" si="73"/>
        <v>0</v>
      </c>
      <c r="AB133" s="6">
        <f t="shared" si="75"/>
        <v>100</v>
      </c>
      <c r="AC133" s="6">
        <v>0</v>
      </c>
      <c r="AD133" s="6">
        <v>0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0</v>
      </c>
      <c r="AL133">
        <v>0</v>
      </c>
      <c r="AM133">
        <v>0</v>
      </c>
      <c r="AN133">
        <v>0</v>
      </c>
      <c r="AO133" s="6">
        <v>0</v>
      </c>
      <c r="AP133" s="6">
        <v>11</v>
      </c>
      <c r="AQ133" s="6">
        <v>0</v>
      </c>
      <c r="AR133" s="6">
        <v>0</v>
      </c>
      <c r="AS133" s="6">
        <v>11</v>
      </c>
      <c r="AT133" s="6">
        <v>0</v>
      </c>
      <c r="AU133" s="6">
        <v>0</v>
      </c>
      <c r="AV133" s="6">
        <v>3</v>
      </c>
      <c r="AW133">
        <v>0</v>
      </c>
      <c r="AX133">
        <v>1</v>
      </c>
    </row>
    <row r="134" spans="1:50" s="6" customFormat="1" x14ac:dyDescent="0.35">
      <c r="A134" s="6">
        <v>4031242</v>
      </c>
      <c r="B134" s="6">
        <v>4</v>
      </c>
      <c r="C134" s="6">
        <v>3</v>
      </c>
      <c r="D134" s="6">
        <v>12</v>
      </c>
      <c r="E134" s="6" t="s">
        <v>152</v>
      </c>
      <c r="F134" s="6">
        <v>2100000</v>
      </c>
      <c r="G134" s="6">
        <v>0</v>
      </c>
      <c r="H134" s="6">
        <v>0</v>
      </c>
      <c r="I134" s="6">
        <v>0</v>
      </c>
      <c r="J134" s="6">
        <v>60000</v>
      </c>
      <c r="K134" s="6">
        <v>1260000</v>
      </c>
      <c r="L134" s="6">
        <v>690000</v>
      </c>
      <c r="M134" s="6">
        <v>0</v>
      </c>
      <c r="N134" s="6">
        <v>0</v>
      </c>
      <c r="O134" s="6">
        <v>0</v>
      </c>
      <c r="P134" s="6">
        <v>50000</v>
      </c>
      <c r="Q134" s="6">
        <f t="shared" si="74"/>
        <v>2060000</v>
      </c>
      <c r="R134" s="6">
        <f t="shared" si="64"/>
        <v>0</v>
      </c>
      <c r="S134" s="6">
        <f t="shared" si="65"/>
        <v>0</v>
      </c>
      <c r="T134" s="6">
        <f t="shared" si="66"/>
        <v>0</v>
      </c>
      <c r="U134" s="6">
        <f t="shared" si="67"/>
        <v>2.8571428571428572</v>
      </c>
      <c r="V134" s="6">
        <f t="shared" si="68"/>
        <v>60</v>
      </c>
      <c r="W134" s="6">
        <f t="shared" si="69"/>
        <v>32.857142857142861</v>
      </c>
      <c r="X134" s="6">
        <f t="shared" si="70"/>
        <v>0</v>
      </c>
      <c r="Y134" s="6">
        <f t="shared" si="71"/>
        <v>0</v>
      </c>
      <c r="Z134" s="6">
        <f t="shared" si="72"/>
        <v>0</v>
      </c>
      <c r="AA134" s="6">
        <f t="shared" si="73"/>
        <v>2.3809523809523809</v>
      </c>
      <c r="AB134" s="6">
        <f t="shared" si="75"/>
        <v>98.095238095238102</v>
      </c>
      <c r="AC134" s="6">
        <v>1</v>
      </c>
      <c r="AD134" s="6">
        <v>0</v>
      </c>
      <c r="AE134" s="6">
        <v>0</v>
      </c>
      <c r="AF134" s="6">
        <v>0</v>
      </c>
      <c r="AG134" s="6">
        <v>0</v>
      </c>
      <c r="AH134" s="6">
        <v>0</v>
      </c>
      <c r="AI134" s="6">
        <v>0</v>
      </c>
      <c r="AJ134" s="6">
        <v>1</v>
      </c>
      <c r="AK134" s="6">
        <v>0</v>
      </c>
      <c r="AL134">
        <v>0</v>
      </c>
      <c r="AM134" s="6">
        <v>1</v>
      </c>
      <c r="AN134" s="6">
        <v>1</v>
      </c>
      <c r="AO134" s="6">
        <v>0</v>
      </c>
      <c r="AP134" s="6">
        <v>1</v>
      </c>
      <c r="AQ134" s="6">
        <v>0</v>
      </c>
      <c r="AR134" s="6">
        <v>1</v>
      </c>
      <c r="AS134" s="6">
        <v>1</v>
      </c>
      <c r="AT134" s="6">
        <v>0</v>
      </c>
      <c r="AU134" s="6">
        <v>1</v>
      </c>
      <c r="AV134" s="6">
        <v>0</v>
      </c>
      <c r="AW134">
        <v>0</v>
      </c>
      <c r="AX134">
        <v>1</v>
      </c>
    </row>
    <row r="135" spans="1:50" x14ac:dyDescent="0.35">
      <c r="A135" s="6">
        <v>4031243</v>
      </c>
      <c r="B135">
        <v>4</v>
      </c>
      <c r="C135">
        <v>3</v>
      </c>
      <c r="D135">
        <v>12</v>
      </c>
      <c r="E135" t="s">
        <v>153</v>
      </c>
      <c r="F135">
        <v>5000000</v>
      </c>
      <c r="G135">
        <v>300000</v>
      </c>
      <c r="H135">
        <v>3280000</v>
      </c>
      <c r="I135">
        <v>300000</v>
      </c>
      <c r="J135" s="6">
        <v>0</v>
      </c>
      <c r="K135" s="6">
        <v>0</v>
      </c>
      <c r="L135" s="6">
        <v>0</v>
      </c>
      <c r="M135">
        <v>120000</v>
      </c>
      <c r="N135" s="6">
        <v>0</v>
      </c>
      <c r="O135" s="6">
        <v>0</v>
      </c>
      <c r="P135">
        <v>1000000</v>
      </c>
      <c r="Q135">
        <f t="shared" si="74"/>
        <v>5000000</v>
      </c>
      <c r="R135" s="6">
        <f t="shared" si="64"/>
        <v>6.0000000000000009</v>
      </c>
      <c r="S135" s="6">
        <f t="shared" si="65"/>
        <v>65.600000000000009</v>
      </c>
      <c r="T135" s="6">
        <f t="shared" si="66"/>
        <v>6.0000000000000009</v>
      </c>
      <c r="U135" s="6">
        <f t="shared" si="67"/>
        <v>0</v>
      </c>
      <c r="V135" s="6">
        <f t="shared" si="68"/>
        <v>0</v>
      </c>
      <c r="W135" s="6">
        <f t="shared" si="69"/>
        <v>0</v>
      </c>
      <c r="X135" s="6">
        <f t="shared" si="70"/>
        <v>2.4000000000000004</v>
      </c>
      <c r="Y135" s="6">
        <f t="shared" si="71"/>
        <v>0</v>
      </c>
      <c r="Z135" s="6">
        <f t="shared" si="72"/>
        <v>0</v>
      </c>
      <c r="AA135" s="6">
        <f t="shared" si="73"/>
        <v>20</v>
      </c>
      <c r="AB135" s="6">
        <f t="shared" si="75"/>
        <v>100.00000000000001</v>
      </c>
      <c r="AC135" s="6">
        <v>1</v>
      </c>
      <c r="AD135" s="6">
        <v>0</v>
      </c>
      <c r="AE135" s="6">
        <v>0</v>
      </c>
      <c r="AF135" s="6">
        <v>0</v>
      </c>
      <c r="AG135" s="6">
        <v>0</v>
      </c>
      <c r="AH135" s="6">
        <v>0</v>
      </c>
      <c r="AI135" s="6">
        <v>0</v>
      </c>
      <c r="AJ135">
        <v>1</v>
      </c>
      <c r="AK135" s="6">
        <v>0</v>
      </c>
      <c r="AL135">
        <v>0</v>
      </c>
      <c r="AM135">
        <v>1</v>
      </c>
      <c r="AN135">
        <v>1</v>
      </c>
      <c r="AO135" s="6">
        <v>0</v>
      </c>
      <c r="AP135">
        <v>1</v>
      </c>
      <c r="AQ135" s="6">
        <v>0</v>
      </c>
      <c r="AR135">
        <v>1</v>
      </c>
      <c r="AS135">
        <v>1</v>
      </c>
      <c r="AT135" s="6">
        <v>0</v>
      </c>
      <c r="AU135">
        <v>1</v>
      </c>
      <c r="AV135">
        <v>3</v>
      </c>
      <c r="AW135">
        <v>0</v>
      </c>
      <c r="AX135">
        <v>1</v>
      </c>
    </row>
    <row r="136" spans="1:50" s="6" customFormat="1" x14ac:dyDescent="0.35">
      <c r="A136" s="7">
        <v>4031244</v>
      </c>
      <c r="B136" s="7">
        <v>4</v>
      </c>
      <c r="C136" s="7">
        <v>3</v>
      </c>
      <c r="D136" s="7">
        <v>12</v>
      </c>
      <c r="E136" s="7" t="s">
        <v>189</v>
      </c>
      <c r="F136" s="7">
        <v>12500000</v>
      </c>
      <c r="G136" s="6">
        <v>0</v>
      </c>
      <c r="H136" s="6">
        <v>0</v>
      </c>
      <c r="I136" s="6">
        <v>1000000</v>
      </c>
      <c r="J136" s="6">
        <v>0</v>
      </c>
      <c r="K136" s="6">
        <v>8000000</v>
      </c>
      <c r="L136" s="6">
        <v>0</v>
      </c>
      <c r="M136" s="6">
        <v>0</v>
      </c>
      <c r="N136" s="6">
        <v>0</v>
      </c>
      <c r="O136" s="6">
        <v>1500000</v>
      </c>
      <c r="P136" s="6">
        <v>2000000</v>
      </c>
      <c r="Q136" s="6">
        <f t="shared" si="74"/>
        <v>12500000</v>
      </c>
      <c r="R136" s="6">
        <f t="shared" si="64"/>
        <v>0</v>
      </c>
      <c r="S136" s="6">
        <f t="shared" si="65"/>
        <v>0</v>
      </c>
      <c r="T136" s="6">
        <f t="shared" si="66"/>
        <v>8</v>
      </c>
      <c r="U136" s="6">
        <f t="shared" si="67"/>
        <v>0</v>
      </c>
      <c r="V136" s="6">
        <f t="shared" si="68"/>
        <v>64</v>
      </c>
      <c r="W136" s="6">
        <f t="shared" si="69"/>
        <v>0</v>
      </c>
      <c r="X136" s="6">
        <f t="shared" si="70"/>
        <v>0</v>
      </c>
      <c r="Y136" s="6">
        <f t="shared" si="71"/>
        <v>0</v>
      </c>
      <c r="Z136" s="6">
        <f t="shared" si="72"/>
        <v>12</v>
      </c>
      <c r="AA136" s="6">
        <f t="shared" si="73"/>
        <v>16</v>
      </c>
      <c r="AB136" s="6">
        <f t="shared" si="75"/>
        <v>100</v>
      </c>
      <c r="AC136" s="6">
        <v>1</v>
      </c>
      <c r="AD136" s="6">
        <v>1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0</v>
      </c>
      <c r="AL136">
        <v>0</v>
      </c>
      <c r="AM136" s="6">
        <v>1</v>
      </c>
      <c r="AN136" s="6">
        <v>1</v>
      </c>
      <c r="AO136" s="6">
        <v>0</v>
      </c>
      <c r="AP136" s="6">
        <v>11</v>
      </c>
      <c r="AQ136" s="6">
        <v>11</v>
      </c>
      <c r="AR136" s="6">
        <v>11</v>
      </c>
      <c r="AS136" s="6">
        <v>11</v>
      </c>
      <c r="AT136" s="6">
        <v>11</v>
      </c>
      <c r="AU136" s="6">
        <v>11</v>
      </c>
      <c r="AV136" s="6">
        <v>18</v>
      </c>
      <c r="AW136">
        <v>0</v>
      </c>
      <c r="AX136">
        <v>0</v>
      </c>
    </row>
    <row r="137" spans="1:50" x14ac:dyDescent="0.35">
      <c r="A137" s="6">
        <v>4011011</v>
      </c>
      <c r="B137">
        <v>4</v>
      </c>
      <c r="C137">
        <v>1</v>
      </c>
      <c r="D137">
        <v>10</v>
      </c>
      <c r="E137" t="s">
        <v>154</v>
      </c>
      <c r="F137">
        <v>1800000</v>
      </c>
      <c r="G137">
        <v>1200000</v>
      </c>
      <c r="H137" s="6">
        <v>0</v>
      </c>
      <c r="I137">
        <v>240000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>
        <v>300000</v>
      </c>
      <c r="Q137">
        <f t="shared" si="74"/>
        <v>1740000</v>
      </c>
      <c r="R137" s="6">
        <f t="shared" si="64"/>
        <v>66.666666666666671</v>
      </c>
      <c r="S137" s="6">
        <f t="shared" si="65"/>
        <v>0</v>
      </c>
      <c r="T137" s="6">
        <f t="shared" si="66"/>
        <v>13.333333333333334</v>
      </c>
      <c r="U137" s="6">
        <f t="shared" si="67"/>
        <v>0</v>
      </c>
      <c r="V137" s="6">
        <f t="shared" si="68"/>
        <v>0</v>
      </c>
      <c r="W137" s="6">
        <f t="shared" si="69"/>
        <v>0</v>
      </c>
      <c r="X137" s="6">
        <f t="shared" si="70"/>
        <v>0</v>
      </c>
      <c r="Y137" s="6">
        <f t="shared" si="71"/>
        <v>0</v>
      </c>
      <c r="Z137" s="6">
        <f t="shared" si="72"/>
        <v>0</v>
      </c>
      <c r="AA137" s="6">
        <f t="shared" si="73"/>
        <v>16.666666666666668</v>
      </c>
      <c r="AB137" s="6">
        <f t="shared" si="75"/>
        <v>96.666666666666671</v>
      </c>
      <c r="AC137" s="6">
        <v>1</v>
      </c>
      <c r="AD137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>
        <v>0</v>
      </c>
      <c r="AM137">
        <v>1</v>
      </c>
      <c r="AN137">
        <v>1</v>
      </c>
      <c r="AO137" s="6">
        <v>0</v>
      </c>
      <c r="AP137">
        <v>1</v>
      </c>
      <c r="AQ137" s="6">
        <v>0</v>
      </c>
      <c r="AR137" s="6">
        <v>0</v>
      </c>
      <c r="AS137">
        <v>1</v>
      </c>
      <c r="AT137" s="6">
        <v>0</v>
      </c>
      <c r="AU137" s="6">
        <v>0</v>
      </c>
      <c r="AV137" s="6">
        <v>0</v>
      </c>
      <c r="AW137">
        <v>0</v>
      </c>
      <c r="AX137">
        <v>1</v>
      </c>
    </row>
    <row r="138" spans="1:50" x14ac:dyDescent="0.35">
      <c r="A138" s="6">
        <v>4011012</v>
      </c>
      <c r="B138">
        <v>4</v>
      </c>
      <c r="C138">
        <v>1</v>
      </c>
      <c r="D138">
        <v>10</v>
      </c>
      <c r="E138" t="s">
        <v>113</v>
      </c>
      <c r="F138">
        <v>1200000</v>
      </c>
      <c r="G138">
        <v>1200000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>
        <f t="shared" si="74"/>
        <v>1200000</v>
      </c>
      <c r="R138" s="6">
        <f t="shared" si="64"/>
        <v>100</v>
      </c>
      <c r="S138" s="6">
        <f t="shared" si="65"/>
        <v>0</v>
      </c>
      <c r="T138" s="6">
        <f t="shared" si="66"/>
        <v>0</v>
      </c>
      <c r="U138" s="6">
        <f t="shared" si="67"/>
        <v>0</v>
      </c>
      <c r="V138" s="6">
        <f t="shared" si="68"/>
        <v>0</v>
      </c>
      <c r="W138" s="6">
        <f t="shared" si="69"/>
        <v>0</v>
      </c>
      <c r="X138" s="6">
        <f t="shared" si="70"/>
        <v>0</v>
      </c>
      <c r="Y138" s="6">
        <f t="shared" si="71"/>
        <v>0</v>
      </c>
      <c r="Z138" s="6">
        <f t="shared" si="72"/>
        <v>0</v>
      </c>
      <c r="AA138" s="6">
        <f t="shared" si="73"/>
        <v>0</v>
      </c>
      <c r="AB138" s="6">
        <f t="shared" si="75"/>
        <v>100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>
        <v>0</v>
      </c>
      <c r="AM138">
        <v>0</v>
      </c>
      <c r="AN138">
        <v>0</v>
      </c>
      <c r="AO138" s="6">
        <v>0</v>
      </c>
      <c r="AP138">
        <v>11</v>
      </c>
      <c r="AQ138" s="6">
        <v>0</v>
      </c>
      <c r="AR138" s="6">
        <v>0</v>
      </c>
      <c r="AS138">
        <v>2</v>
      </c>
      <c r="AT138" s="6">
        <v>0</v>
      </c>
      <c r="AU138" s="6">
        <v>0</v>
      </c>
      <c r="AV138" s="6">
        <v>0</v>
      </c>
      <c r="AW138">
        <v>0</v>
      </c>
      <c r="AX138">
        <v>1</v>
      </c>
    </row>
    <row r="139" spans="1:50" x14ac:dyDescent="0.35">
      <c r="A139" s="6">
        <v>4011013</v>
      </c>
      <c r="B139">
        <v>4</v>
      </c>
      <c r="C139">
        <v>1</v>
      </c>
      <c r="D139">
        <v>10</v>
      </c>
      <c r="E139" t="s">
        <v>123</v>
      </c>
      <c r="F139">
        <v>5000000</v>
      </c>
      <c r="G139">
        <v>550000</v>
      </c>
      <c r="H139" s="6">
        <v>0</v>
      </c>
      <c r="I139">
        <v>300000</v>
      </c>
      <c r="J139">
        <v>50000</v>
      </c>
      <c r="K139">
        <v>2500000</v>
      </c>
      <c r="L139" s="6">
        <v>0</v>
      </c>
      <c r="M139" s="6">
        <v>0</v>
      </c>
      <c r="N139" s="6">
        <v>0</v>
      </c>
      <c r="O139">
        <v>1400000</v>
      </c>
      <c r="P139">
        <v>250000</v>
      </c>
      <c r="Q139">
        <f t="shared" si="74"/>
        <v>5050000</v>
      </c>
      <c r="R139" s="6">
        <f t="shared" si="64"/>
        <v>11.000000000000002</v>
      </c>
      <c r="S139" s="6">
        <f t="shared" si="65"/>
        <v>0</v>
      </c>
      <c r="T139" s="6">
        <f t="shared" si="66"/>
        <v>6.0000000000000009</v>
      </c>
      <c r="U139" s="6">
        <f t="shared" si="67"/>
        <v>1</v>
      </c>
      <c r="V139" s="6">
        <f t="shared" si="68"/>
        <v>50.000000000000007</v>
      </c>
      <c r="W139" s="6">
        <f t="shared" si="69"/>
        <v>0</v>
      </c>
      <c r="X139" s="6">
        <f t="shared" si="70"/>
        <v>0</v>
      </c>
      <c r="Y139" s="6">
        <f t="shared" si="71"/>
        <v>0</v>
      </c>
      <c r="Z139" s="6">
        <f t="shared" si="72"/>
        <v>28.000000000000004</v>
      </c>
      <c r="AA139" s="6">
        <f t="shared" si="73"/>
        <v>5</v>
      </c>
      <c r="AB139" s="6">
        <f t="shared" si="75"/>
        <v>101.00000000000001</v>
      </c>
      <c r="AC139" s="6">
        <v>1</v>
      </c>
      <c r="AD139">
        <v>0</v>
      </c>
      <c r="AE139" s="6">
        <v>0</v>
      </c>
      <c r="AF139" s="6">
        <v>0</v>
      </c>
      <c r="AG139" s="6">
        <v>0</v>
      </c>
      <c r="AH139" s="6">
        <v>0</v>
      </c>
      <c r="AI139" s="6">
        <v>0</v>
      </c>
      <c r="AJ139" s="6">
        <v>0</v>
      </c>
      <c r="AK139" s="6">
        <v>0</v>
      </c>
      <c r="AL139">
        <v>0</v>
      </c>
      <c r="AM139">
        <v>1</v>
      </c>
      <c r="AN139">
        <v>1</v>
      </c>
      <c r="AO139" s="6">
        <v>0</v>
      </c>
      <c r="AP139">
        <v>14</v>
      </c>
      <c r="AQ139">
        <v>14</v>
      </c>
      <c r="AR139">
        <v>14</v>
      </c>
      <c r="AS139">
        <v>14</v>
      </c>
      <c r="AT139">
        <v>14</v>
      </c>
      <c r="AU139">
        <v>14</v>
      </c>
      <c r="AV139">
        <v>18</v>
      </c>
      <c r="AW139">
        <v>0</v>
      </c>
      <c r="AX139">
        <v>1</v>
      </c>
    </row>
    <row r="140" spans="1:50" x14ac:dyDescent="0.35">
      <c r="A140" s="7">
        <v>4011014</v>
      </c>
      <c r="B140" s="8">
        <v>4</v>
      </c>
      <c r="C140" s="8">
        <v>1</v>
      </c>
      <c r="D140" s="8">
        <v>10</v>
      </c>
      <c r="E140" s="8" t="s">
        <v>190</v>
      </c>
      <c r="F140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>
        <f t="shared" si="74"/>
        <v>0</v>
      </c>
      <c r="R140" s="6">
        <v>0</v>
      </c>
      <c r="S140" s="6">
        <v>0</v>
      </c>
      <c r="T140" s="6">
        <v>0</v>
      </c>
      <c r="U140" s="6">
        <v>0</v>
      </c>
      <c r="V140" s="6">
        <v>0</v>
      </c>
      <c r="W140" s="6">
        <v>0</v>
      </c>
      <c r="X140" s="6">
        <v>0</v>
      </c>
      <c r="Y140" s="6">
        <v>0</v>
      </c>
      <c r="Z140" s="6">
        <v>0</v>
      </c>
      <c r="AA140" s="6">
        <v>0</v>
      </c>
      <c r="AB140" s="6">
        <f t="shared" si="75"/>
        <v>0</v>
      </c>
      <c r="AC140" s="6">
        <v>0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0</v>
      </c>
      <c r="AW140">
        <v>0</v>
      </c>
      <c r="AX140">
        <v>0</v>
      </c>
    </row>
    <row r="141" spans="1:50" x14ac:dyDescent="0.35">
      <c r="A141" s="6">
        <v>4011015</v>
      </c>
      <c r="B141">
        <v>4</v>
      </c>
      <c r="C141">
        <v>1</v>
      </c>
      <c r="D141">
        <v>10</v>
      </c>
      <c r="E141" t="s">
        <v>155</v>
      </c>
      <c r="F141">
        <v>2500000</v>
      </c>
      <c r="G141" s="6">
        <v>0</v>
      </c>
      <c r="H141" s="6">
        <v>0</v>
      </c>
      <c r="I141">
        <v>250000</v>
      </c>
      <c r="J141" s="6">
        <v>0</v>
      </c>
      <c r="K141">
        <v>2000000</v>
      </c>
      <c r="L141" s="6">
        <v>0</v>
      </c>
      <c r="M141" s="6">
        <v>0</v>
      </c>
      <c r="N141" s="6">
        <v>0</v>
      </c>
      <c r="O141" s="6">
        <v>0</v>
      </c>
      <c r="P141">
        <v>250000</v>
      </c>
      <c r="Q141">
        <f t="shared" si="74"/>
        <v>2500000</v>
      </c>
      <c r="R141" s="6">
        <f t="shared" ref="R141:AA147" si="76">100/$F141*G141</f>
        <v>0</v>
      </c>
      <c r="S141" s="6">
        <f t="shared" si="76"/>
        <v>0</v>
      </c>
      <c r="T141" s="6">
        <f t="shared" si="76"/>
        <v>10</v>
      </c>
      <c r="U141" s="6">
        <f t="shared" si="76"/>
        <v>0</v>
      </c>
      <c r="V141" s="6">
        <f t="shared" si="76"/>
        <v>80</v>
      </c>
      <c r="W141" s="6">
        <f t="shared" si="76"/>
        <v>0</v>
      </c>
      <c r="X141" s="6">
        <f t="shared" si="76"/>
        <v>0</v>
      </c>
      <c r="Y141" s="6">
        <f t="shared" si="76"/>
        <v>0</v>
      </c>
      <c r="Z141" s="6">
        <f t="shared" si="76"/>
        <v>0</v>
      </c>
      <c r="AA141" s="6">
        <f t="shared" si="76"/>
        <v>10</v>
      </c>
      <c r="AB141" s="6">
        <f t="shared" si="75"/>
        <v>100</v>
      </c>
      <c r="AC141" s="6">
        <v>1</v>
      </c>
      <c r="AD141">
        <v>0</v>
      </c>
      <c r="AE141" s="6">
        <v>0</v>
      </c>
      <c r="AF141" s="6">
        <v>0</v>
      </c>
      <c r="AG141" s="6">
        <v>0</v>
      </c>
      <c r="AH141" s="6">
        <v>0</v>
      </c>
      <c r="AI141" s="6">
        <v>0</v>
      </c>
      <c r="AJ141" s="6">
        <v>0</v>
      </c>
      <c r="AK141" s="6">
        <v>0</v>
      </c>
      <c r="AL141">
        <v>0</v>
      </c>
      <c r="AM141">
        <v>1</v>
      </c>
      <c r="AN141">
        <v>1</v>
      </c>
      <c r="AO141" s="6">
        <v>0</v>
      </c>
      <c r="AP141">
        <v>1</v>
      </c>
      <c r="AQ141" s="6">
        <v>0</v>
      </c>
      <c r="AR141">
        <v>1</v>
      </c>
      <c r="AS141">
        <v>1</v>
      </c>
      <c r="AT141" s="6">
        <v>0</v>
      </c>
      <c r="AU141">
        <v>1</v>
      </c>
      <c r="AV141">
        <v>18</v>
      </c>
      <c r="AW141">
        <v>0</v>
      </c>
      <c r="AX141">
        <v>1</v>
      </c>
    </row>
    <row r="142" spans="1:50" s="6" customFormat="1" x14ac:dyDescent="0.35">
      <c r="A142" s="6">
        <v>4011016</v>
      </c>
      <c r="B142" s="6">
        <v>4</v>
      </c>
      <c r="C142" s="6">
        <v>1</v>
      </c>
      <c r="D142" s="6">
        <v>10</v>
      </c>
      <c r="E142" s="6" t="s">
        <v>156</v>
      </c>
      <c r="F142" s="6">
        <v>2400000</v>
      </c>
      <c r="G142" s="6">
        <v>1200000</v>
      </c>
      <c r="H142" s="6">
        <v>50000</v>
      </c>
      <c r="I142" s="6">
        <v>60000</v>
      </c>
      <c r="J142" s="6">
        <v>0</v>
      </c>
      <c r="K142" s="6">
        <v>500000</v>
      </c>
      <c r="L142" s="6">
        <v>0</v>
      </c>
      <c r="M142" s="6">
        <v>0</v>
      </c>
      <c r="N142" s="6">
        <v>360000</v>
      </c>
      <c r="O142" s="6">
        <v>0</v>
      </c>
      <c r="P142" s="6">
        <v>300000</v>
      </c>
      <c r="Q142" s="6">
        <f t="shared" si="74"/>
        <v>2470000</v>
      </c>
      <c r="R142" s="6">
        <f t="shared" si="76"/>
        <v>50</v>
      </c>
      <c r="S142" s="6">
        <f t="shared" si="76"/>
        <v>2.0833333333333335</v>
      </c>
      <c r="T142" s="6">
        <f t="shared" si="76"/>
        <v>2.5</v>
      </c>
      <c r="U142" s="6">
        <f t="shared" si="76"/>
        <v>0</v>
      </c>
      <c r="V142" s="6">
        <f t="shared" si="76"/>
        <v>20.833333333333332</v>
      </c>
      <c r="W142" s="6">
        <f t="shared" si="76"/>
        <v>0</v>
      </c>
      <c r="X142" s="6">
        <f t="shared" si="76"/>
        <v>0</v>
      </c>
      <c r="Y142" s="6">
        <f t="shared" si="76"/>
        <v>15</v>
      </c>
      <c r="Z142" s="6">
        <f t="shared" si="76"/>
        <v>0</v>
      </c>
      <c r="AA142" s="6">
        <f t="shared" si="76"/>
        <v>12.5</v>
      </c>
      <c r="AB142" s="6">
        <f t="shared" si="75"/>
        <v>102.91666666666667</v>
      </c>
      <c r="AC142" s="6">
        <v>1</v>
      </c>
      <c r="AD142">
        <v>0</v>
      </c>
      <c r="AE142" s="6">
        <v>0</v>
      </c>
      <c r="AF142" s="6">
        <v>0</v>
      </c>
      <c r="AG142" s="6">
        <v>1</v>
      </c>
      <c r="AH142" s="6">
        <v>0</v>
      </c>
      <c r="AI142" s="6">
        <v>0</v>
      </c>
      <c r="AJ142" s="6">
        <v>0</v>
      </c>
      <c r="AK142" s="6">
        <v>0</v>
      </c>
      <c r="AL142">
        <v>0</v>
      </c>
      <c r="AM142" s="6">
        <v>1</v>
      </c>
      <c r="AN142" s="6">
        <v>1</v>
      </c>
      <c r="AO142" s="6">
        <v>0</v>
      </c>
      <c r="AP142" s="6">
        <v>1</v>
      </c>
      <c r="AQ142" s="6">
        <v>1</v>
      </c>
      <c r="AR142" s="6">
        <v>1</v>
      </c>
      <c r="AS142" s="6">
        <v>1</v>
      </c>
      <c r="AT142" s="6">
        <v>0</v>
      </c>
      <c r="AU142" s="6">
        <v>1</v>
      </c>
      <c r="AV142" s="6">
        <v>3</v>
      </c>
      <c r="AW142" s="6">
        <v>10</v>
      </c>
      <c r="AX142">
        <v>1</v>
      </c>
    </row>
    <row r="143" spans="1:50" x14ac:dyDescent="0.35">
      <c r="A143" s="6">
        <v>4011017</v>
      </c>
      <c r="B143">
        <v>4</v>
      </c>
      <c r="C143">
        <v>1</v>
      </c>
      <c r="D143">
        <v>10</v>
      </c>
      <c r="E143" t="s">
        <v>60</v>
      </c>
      <c r="F143">
        <v>1800000</v>
      </c>
      <c r="G143" s="21">
        <v>0</v>
      </c>
      <c r="H143" s="21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>
        <v>1200000</v>
      </c>
      <c r="P143">
        <v>600000</v>
      </c>
      <c r="Q143">
        <f t="shared" si="74"/>
        <v>1800000</v>
      </c>
      <c r="R143" s="6">
        <f t="shared" si="76"/>
        <v>0</v>
      </c>
      <c r="S143" s="6">
        <f t="shared" si="76"/>
        <v>0</v>
      </c>
      <c r="T143" s="6">
        <f t="shared" si="76"/>
        <v>0</v>
      </c>
      <c r="U143" s="6">
        <f t="shared" si="76"/>
        <v>0</v>
      </c>
      <c r="V143" s="6">
        <f t="shared" si="76"/>
        <v>0</v>
      </c>
      <c r="W143" s="6">
        <f t="shared" si="76"/>
        <v>0</v>
      </c>
      <c r="X143" s="6">
        <f t="shared" si="76"/>
        <v>0</v>
      </c>
      <c r="Y143" s="6">
        <f t="shared" si="76"/>
        <v>0</v>
      </c>
      <c r="Z143" s="6">
        <f t="shared" si="76"/>
        <v>66.666666666666671</v>
      </c>
      <c r="AA143" s="6">
        <f t="shared" si="76"/>
        <v>33.333333333333336</v>
      </c>
      <c r="AB143" s="6">
        <f t="shared" si="75"/>
        <v>100</v>
      </c>
      <c r="AC143" s="6">
        <v>1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 s="6">
        <v>0</v>
      </c>
      <c r="AK143" s="6">
        <v>0</v>
      </c>
      <c r="AL143">
        <v>0</v>
      </c>
      <c r="AM143">
        <v>1</v>
      </c>
      <c r="AN143">
        <v>1</v>
      </c>
      <c r="AO143" s="6">
        <v>0</v>
      </c>
      <c r="AP143" s="6">
        <v>0</v>
      </c>
      <c r="AQ143">
        <v>11</v>
      </c>
      <c r="AR143">
        <v>11</v>
      </c>
      <c r="AS143" s="6">
        <v>11</v>
      </c>
      <c r="AT143">
        <v>11</v>
      </c>
      <c r="AU143">
        <v>11</v>
      </c>
      <c r="AV143" s="6">
        <v>0</v>
      </c>
      <c r="AW143">
        <v>0</v>
      </c>
      <c r="AX143">
        <v>1</v>
      </c>
    </row>
    <row r="144" spans="1:50" x14ac:dyDescent="0.35">
      <c r="A144" s="6">
        <v>4011018</v>
      </c>
      <c r="B144">
        <v>4</v>
      </c>
      <c r="C144">
        <v>1</v>
      </c>
      <c r="D144">
        <v>10</v>
      </c>
      <c r="E144" t="s">
        <v>157</v>
      </c>
      <c r="F144">
        <v>3600000</v>
      </c>
      <c r="G144" s="20">
        <v>1800000</v>
      </c>
      <c r="H144" s="21">
        <v>0</v>
      </c>
      <c r="I144" s="6">
        <v>0</v>
      </c>
      <c r="J144">
        <v>200000</v>
      </c>
      <c r="K144" s="20">
        <v>900000</v>
      </c>
      <c r="L144" s="6">
        <v>0</v>
      </c>
      <c r="M144">
        <v>630000</v>
      </c>
      <c r="N144">
        <v>50000</v>
      </c>
      <c r="O144" s="6">
        <v>0</v>
      </c>
      <c r="P144">
        <v>20000</v>
      </c>
      <c r="Q144">
        <f t="shared" si="74"/>
        <v>3600000</v>
      </c>
      <c r="R144" s="6">
        <f t="shared" si="76"/>
        <v>50</v>
      </c>
      <c r="S144" s="6">
        <f t="shared" si="76"/>
        <v>0</v>
      </c>
      <c r="T144" s="6">
        <f t="shared" si="76"/>
        <v>0</v>
      </c>
      <c r="U144" s="6">
        <f t="shared" si="76"/>
        <v>5.5555555555555562</v>
      </c>
      <c r="V144" s="6">
        <f t="shared" si="76"/>
        <v>25</v>
      </c>
      <c r="W144" s="6">
        <f t="shared" si="76"/>
        <v>0</v>
      </c>
      <c r="X144" s="6">
        <f t="shared" si="76"/>
        <v>17.5</v>
      </c>
      <c r="Y144" s="6">
        <f t="shared" si="76"/>
        <v>1.3888888888888891</v>
      </c>
      <c r="Z144" s="6">
        <f t="shared" si="76"/>
        <v>0</v>
      </c>
      <c r="AA144" s="6">
        <f t="shared" si="76"/>
        <v>0.55555555555555558</v>
      </c>
      <c r="AB144" s="6">
        <f t="shared" si="75"/>
        <v>100</v>
      </c>
      <c r="AC144" s="6">
        <v>1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 s="6">
        <v>0</v>
      </c>
      <c r="AK144" s="6">
        <v>0</v>
      </c>
      <c r="AL144">
        <v>0</v>
      </c>
      <c r="AM144">
        <v>1</v>
      </c>
      <c r="AN144">
        <v>1</v>
      </c>
      <c r="AO144" s="6">
        <v>0</v>
      </c>
      <c r="AP144">
        <v>11</v>
      </c>
      <c r="AQ144">
        <v>11</v>
      </c>
      <c r="AR144">
        <v>11</v>
      </c>
      <c r="AS144">
        <v>11</v>
      </c>
      <c r="AT144">
        <v>11</v>
      </c>
      <c r="AU144">
        <v>11</v>
      </c>
      <c r="AV144">
        <v>3</v>
      </c>
      <c r="AW144">
        <v>0</v>
      </c>
      <c r="AX144">
        <v>1</v>
      </c>
    </row>
    <row r="145" spans="1:55" x14ac:dyDescent="0.35">
      <c r="A145" s="6">
        <v>4011019</v>
      </c>
      <c r="B145">
        <v>4</v>
      </c>
      <c r="C145">
        <v>1</v>
      </c>
      <c r="D145">
        <v>10</v>
      </c>
      <c r="E145" t="s">
        <v>158</v>
      </c>
      <c r="F145">
        <v>2400000</v>
      </c>
      <c r="G145" s="20">
        <v>800000</v>
      </c>
      <c r="H145" s="20">
        <v>500000</v>
      </c>
      <c r="I145">
        <v>360000</v>
      </c>
      <c r="J145">
        <v>120000</v>
      </c>
      <c r="K145" s="21">
        <v>0</v>
      </c>
      <c r="L145" s="6">
        <v>0</v>
      </c>
      <c r="M145">
        <v>600000</v>
      </c>
      <c r="N145">
        <v>40000</v>
      </c>
      <c r="O145" s="6">
        <v>0</v>
      </c>
      <c r="P145">
        <v>60000</v>
      </c>
      <c r="Q145">
        <f t="shared" si="74"/>
        <v>2480000</v>
      </c>
      <c r="R145" s="6">
        <f t="shared" si="76"/>
        <v>33.333333333333336</v>
      </c>
      <c r="S145" s="6">
        <f t="shared" si="76"/>
        <v>20.833333333333332</v>
      </c>
      <c r="T145" s="6">
        <f t="shared" si="76"/>
        <v>15</v>
      </c>
      <c r="U145" s="6">
        <f t="shared" si="76"/>
        <v>5</v>
      </c>
      <c r="V145" s="6">
        <f t="shared" si="76"/>
        <v>0</v>
      </c>
      <c r="W145" s="6">
        <f t="shared" si="76"/>
        <v>0</v>
      </c>
      <c r="X145" s="6">
        <f t="shared" si="76"/>
        <v>25</v>
      </c>
      <c r="Y145" s="6">
        <f t="shared" si="76"/>
        <v>1.6666666666666665</v>
      </c>
      <c r="Z145" s="6">
        <f t="shared" si="76"/>
        <v>0</v>
      </c>
      <c r="AA145" s="6">
        <f t="shared" si="76"/>
        <v>2.5</v>
      </c>
      <c r="AB145" s="6">
        <f>SUM(R145:AA145)</f>
        <v>103.33333333333334</v>
      </c>
      <c r="AC145" s="6">
        <v>1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 s="6">
        <v>0</v>
      </c>
      <c r="AK145" s="6">
        <v>0</v>
      </c>
      <c r="AL145">
        <v>0</v>
      </c>
      <c r="AM145">
        <v>1</v>
      </c>
      <c r="AN145">
        <v>1</v>
      </c>
      <c r="AO145" s="6">
        <v>0</v>
      </c>
      <c r="AP145">
        <v>11</v>
      </c>
      <c r="AQ145" s="6">
        <v>0</v>
      </c>
      <c r="AR145">
        <v>11</v>
      </c>
      <c r="AS145">
        <v>11</v>
      </c>
      <c r="AT145" s="6">
        <v>0</v>
      </c>
      <c r="AU145">
        <v>11</v>
      </c>
      <c r="AV145" s="6">
        <v>0</v>
      </c>
      <c r="AW145">
        <v>0</v>
      </c>
      <c r="AX145">
        <v>1</v>
      </c>
    </row>
    <row r="146" spans="1:55" s="6" customFormat="1" x14ac:dyDescent="0.35">
      <c r="A146" s="6">
        <v>4011020</v>
      </c>
      <c r="B146" s="6">
        <v>4</v>
      </c>
      <c r="C146" s="6">
        <v>1</v>
      </c>
      <c r="D146" s="6">
        <v>10</v>
      </c>
      <c r="E146" s="6" t="s">
        <v>159</v>
      </c>
      <c r="F146" s="6">
        <v>500000</v>
      </c>
      <c r="G146" s="21">
        <v>200000</v>
      </c>
      <c r="H146" s="21">
        <v>0</v>
      </c>
      <c r="I146" s="6">
        <v>0</v>
      </c>
      <c r="J146" s="6">
        <v>0</v>
      </c>
      <c r="K146" s="21">
        <v>0</v>
      </c>
      <c r="L146" s="6">
        <v>0</v>
      </c>
      <c r="M146" s="6">
        <v>0</v>
      </c>
      <c r="N146" s="6">
        <v>0</v>
      </c>
      <c r="O146" s="6">
        <v>0</v>
      </c>
      <c r="P146" s="6">
        <v>300000</v>
      </c>
      <c r="Q146" s="6">
        <f t="shared" si="74"/>
        <v>500000</v>
      </c>
      <c r="R146" s="6">
        <f t="shared" si="76"/>
        <v>40</v>
      </c>
      <c r="S146" s="6">
        <f t="shared" si="76"/>
        <v>0</v>
      </c>
      <c r="T146" s="6">
        <f t="shared" si="76"/>
        <v>0</v>
      </c>
      <c r="U146" s="6">
        <f t="shared" si="76"/>
        <v>0</v>
      </c>
      <c r="V146" s="6">
        <f t="shared" si="76"/>
        <v>0</v>
      </c>
      <c r="W146" s="6">
        <f t="shared" si="76"/>
        <v>0</v>
      </c>
      <c r="X146" s="6">
        <f t="shared" si="76"/>
        <v>0</v>
      </c>
      <c r="Y146" s="6">
        <f t="shared" si="76"/>
        <v>0</v>
      </c>
      <c r="Z146" s="6">
        <f t="shared" si="76"/>
        <v>0</v>
      </c>
      <c r="AA146" s="6">
        <f t="shared" si="76"/>
        <v>60</v>
      </c>
      <c r="AB146" s="6">
        <f t="shared" si="75"/>
        <v>100</v>
      </c>
      <c r="AC146" s="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 s="6">
        <v>0</v>
      </c>
      <c r="AK146" s="6">
        <v>0</v>
      </c>
      <c r="AL146">
        <v>0</v>
      </c>
      <c r="AM146" s="6">
        <v>1</v>
      </c>
      <c r="AN146" s="6">
        <v>1</v>
      </c>
      <c r="AO146" s="6">
        <v>0</v>
      </c>
      <c r="AP146" s="6">
        <v>11</v>
      </c>
      <c r="AQ146" s="6">
        <v>0</v>
      </c>
      <c r="AR146" s="6">
        <v>11</v>
      </c>
      <c r="AS146" s="6">
        <v>1</v>
      </c>
      <c r="AT146" s="6">
        <v>0</v>
      </c>
      <c r="AU146" s="6">
        <v>1</v>
      </c>
      <c r="AV146" s="6">
        <v>9</v>
      </c>
      <c r="AW146">
        <v>0</v>
      </c>
      <c r="AX146">
        <v>1</v>
      </c>
    </row>
    <row r="147" spans="1:55" s="6" customFormat="1" x14ac:dyDescent="0.35">
      <c r="A147" s="6">
        <v>4011021</v>
      </c>
      <c r="B147" s="6">
        <v>4</v>
      </c>
      <c r="C147" s="6">
        <v>1</v>
      </c>
      <c r="D147" s="6">
        <v>10</v>
      </c>
      <c r="E147" s="6" t="s">
        <v>160</v>
      </c>
      <c r="F147" s="6">
        <v>2400000</v>
      </c>
      <c r="G147" s="21">
        <v>1200000</v>
      </c>
      <c r="H147" s="21">
        <v>0</v>
      </c>
      <c r="I147" s="6">
        <v>1200000</v>
      </c>
      <c r="J147" s="6">
        <v>0</v>
      </c>
      <c r="K147" s="21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f t="shared" si="74"/>
        <v>2400000</v>
      </c>
      <c r="R147" s="6">
        <f t="shared" si="76"/>
        <v>50</v>
      </c>
      <c r="S147" s="6">
        <f t="shared" si="76"/>
        <v>0</v>
      </c>
      <c r="T147" s="6">
        <f t="shared" si="76"/>
        <v>50</v>
      </c>
      <c r="U147" s="6">
        <f t="shared" si="76"/>
        <v>0</v>
      </c>
      <c r="V147" s="6">
        <f t="shared" si="76"/>
        <v>0</v>
      </c>
      <c r="W147" s="6">
        <f t="shared" si="76"/>
        <v>0</v>
      </c>
      <c r="X147" s="6">
        <f t="shared" si="76"/>
        <v>0</v>
      </c>
      <c r="Y147" s="6">
        <f t="shared" si="76"/>
        <v>0</v>
      </c>
      <c r="Z147" s="6">
        <f t="shared" si="76"/>
        <v>0</v>
      </c>
      <c r="AA147" s="6">
        <f t="shared" si="76"/>
        <v>0</v>
      </c>
      <c r="AB147" s="6">
        <f t="shared" si="75"/>
        <v>100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0</v>
      </c>
      <c r="AI147" s="6">
        <v>0</v>
      </c>
      <c r="AJ147" s="6">
        <v>0</v>
      </c>
      <c r="AK147" s="6">
        <v>0</v>
      </c>
      <c r="AL147">
        <v>0</v>
      </c>
      <c r="AM147">
        <v>0</v>
      </c>
      <c r="AN147">
        <v>0</v>
      </c>
      <c r="AO147" s="6">
        <v>0</v>
      </c>
      <c r="AP147" s="6">
        <v>2</v>
      </c>
      <c r="AQ147" s="6">
        <v>0</v>
      </c>
      <c r="AR147" s="6">
        <v>0</v>
      </c>
      <c r="AS147" s="6">
        <v>2</v>
      </c>
      <c r="AT147" s="6">
        <v>0</v>
      </c>
      <c r="AU147" s="6">
        <v>0</v>
      </c>
      <c r="AV147" s="6">
        <v>11</v>
      </c>
      <c r="AW147">
        <v>0</v>
      </c>
      <c r="AX147">
        <v>1</v>
      </c>
    </row>
    <row r="148" spans="1:55" x14ac:dyDescent="0.35">
      <c r="A148" s="7">
        <v>4021104</v>
      </c>
      <c r="B148" s="7">
        <v>4</v>
      </c>
      <c r="C148" s="7">
        <v>2</v>
      </c>
      <c r="D148" s="7">
        <v>11</v>
      </c>
      <c r="E148" s="7" t="s">
        <v>191</v>
      </c>
      <c r="F148">
        <v>0</v>
      </c>
      <c r="G148" s="21">
        <v>0</v>
      </c>
      <c r="H148" s="21">
        <v>0</v>
      </c>
      <c r="I148" s="6">
        <v>0</v>
      </c>
      <c r="J148" s="6">
        <v>0</v>
      </c>
      <c r="K148" s="21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>
        <f t="shared" si="74"/>
        <v>0</v>
      </c>
      <c r="R148" s="6">
        <v>0</v>
      </c>
      <c r="S148" s="6">
        <v>0</v>
      </c>
      <c r="T148" s="6">
        <v>0</v>
      </c>
      <c r="U148" s="6">
        <v>0</v>
      </c>
      <c r="V148" s="6">
        <v>0</v>
      </c>
      <c r="W148" s="6">
        <v>0</v>
      </c>
      <c r="X148" s="6">
        <v>0</v>
      </c>
      <c r="Y148" s="6">
        <v>0</v>
      </c>
      <c r="Z148" s="6">
        <v>0</v>
      </c>
      <c r="AA148" s="6">
        <v>0</v>
      </c>
      <c r="AB148" s="6">
        <f t="shared" si="75"/>
        <v>0</v>
      </c>
      <c r="AC148" s="6">
        <v>0</v>
      </c>
      <c r="AD148" s="6">
        <v>0</v>
      </c>
      <c r="AE148" s="6">
        <v>0</v>
      </c>
      <c r="AF148" s="6">
        <v>0</v>
      </c>
      <c r="AG148" s="6">
        <v>0</v>
      </c>
      <c r="AH148" s="6">
        <v>0</v>
      </c>
      <c r="AI148" s="6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>
        <v>0</v>
      </c>
      <c r="AU148" s="6">
        <v>0</v>
      </c>
      <c r="AV148" s="6">
        <v>0</v>
      </c>
      <c r="AW148">
        <v>0</v>
      </c>
      <c r="AX148">
        <v>0</v>
      </c>
    </row>
    <row r="149" spans="1:55" x14ac:dyDescent="0.35">
      <c r="A149" s="7">
        <v>4021105</v>
      </c>
      <c r="B149" s="8">
        <v>4</v>
      </c>
      <c r="C149" s="8">
        <v>2</v>
      </c>
      <c r="D149" s="8">
        <v>11</v>
      </c>
      <c r="E149" s="8" t="s">
        <v>192</v>
      </c>
      <c r="F149">
        <v>0</v>
      </c>
      <c r="G149" s="21">
        <v>0</v>
      </c>
      <c r="H149" s="21">
        <v>0</v>
      </c>
      <c r="I149" s="6">
        <v>0</v>
      </c>
      <c r="J149" s="6">
        <v>0</v>
      </c>
      <c r="K149" s="21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>
        <f t="shared" si="74"/>
        <v>0</v>
      </c>
      <c r="R149" s="6">
        <v>0</v>
      </c>
      <c r="S149" s="6">
        <v>0</v>
      </c>
      <c r="T149" s="6">
        <v>0</v>
      </c>
      <c r="U149" s="6">
        <v>0</v>
      </c>
      <c r="V149" s="6">
        <v>0</v>
      </c>
      <c r="W149" s="6">
        <v>0</v>
      </c>
      <c r="X149" s="6">
        <v>0</v>
      </c>
      <c r="Y149" s="6">
        <v>0</v>
      </c>
      <c r="Z149" s="6">
        <v>0</v>
      </c>
      <c r="AA149" s="6">
        <v>0</v>
      </c>
      <c r="AB149" s="6">
        <f t="shared" si="75"/>
        <v>0</v>
      </c>
      <c r="AC149" s="6">
        <v>0</v>
      </c>
      <c r="AD149" s="6">
        <v>0</v>
      </c>
      <c r="AE149" s="6">
        <v>0</v>
      </c>
      <c r="AF149" s="6">
        <v>0</v>
      </c>
      <c r="AG149" s="6">
        <v>0</v>
      </c>
      <c r="AH149" s="6">
        <v>0</v>
      </c>
      <c r="AI149" s="6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>
        <v>0</v>
      </c>
      <c r="AU149" s="6">
        <v>0</v>
      </c>
      <c r="AV149" s="6">
        <v>0</v>
      </c>
      <c r="AW149">
        <v>0</v>
      </c>
      <c r="AX149">
        <v>0</v>
      </c>
    </row>
    <row r="150" spans="1:55" s="6" customFormat="1" x14ac:dyDescent="0.35">
      <c r="A150" s="6">
        <v>4021106</v>
      </c>
      <c r="B150" s="6">
        <v>4</v>
      </c>
      <c r="C150" s="6">
        <v>2</v>
      </c>
      <c r="D150" s="6">
        <v>11</v>
      </c>
      <c r="E150" s="6" t="s">
        <v>161</v>
      </c>
      <c r="F150" s="6">
        <v>1800000</v>
      </c>
      <c r="G150" s="21">
        <v>1200000</v>
      </c>
      <c r="H150" s="21">
        <v>0</v>
      </c>
      <c r="I150" s="6">
        <v>0</v>
      </c>
      <c r="J150" s="6">
        <v>0</v>
      </c>
      <c r="K150" s="21">
        <v>0</v>
      </c>
      <c r="L150" s="6">
        <v>0</v>
      </c>
      <c r="M150" s="6">
        <v>0</v>
      </c>
      <c r="N150" s="6">
        <v>0</v>
      </c>
      <c r="O150" s="6">
        <v>0</v>
      </c>
      <c r="P150" s="6">
        <v>600000</v>
      </c>
      <c r="Q150" s="6">
        <f t="shared" si="74"/>
        <v>1800000</v>
      </c>
      <c r="R150" s="6">
        <f t="shared" ref="R150:AA150" si="77">100/$F150*G150</f>
        <v>66.666666666666671</v>
      </c>
      <c r="S150" s="6">
        <f t="shared" si="77"/>
        <v>0</v>
      </c>
      <c r="T150" s="6">
        <f t="shared" si="77"/>
        <v>0</v>
      </c>
      <c r="U150" s="6">
        <f t="shared" si="77"/>
        <v>0</v>
      </c>
      <c r="V150" s="6">
        <f t="shared" si="77"/>
        <v>0</v>
      </c>
      <c r="W150" s="6">
        <f t="shared" si="77"/>
        <v>0</v>
      </c>
      <c r="X150" s="6">
        <f t="shared" si="77"/>
        <v>0</v>
      </c>
      <c r="Y150" s="6">
        <f t="shared" si="77"/>
        <v>0</v>
      </c>
      <c r="Z150" s="6">
        <f t="shared" si="77"/>
        <v>0</v>
      </c>
      <c r="AA150" s="6">
        <f t="shared" si="77"/>
        <v>33.333333333333336</v>
      </c>
      <c r="AB150" s="6">
        <f t="shared" si="75"/>
        <v>100</v>
      </c>
      <c r="AC150" s="6">
        <v>1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 s="6">
        <v>0</v>
      </c>
      <c r="AK150" s="6">
        <v>0</v>
      </c>
      <c r="AL150">
        <v>0</v>
      </c>
      <c r="AM150" s="6">
        <v>1</v>
      </c>
      <c r="AN150" s="6">
        <v>1</v>
      </c>
      <c r="AO150" s="6">
        <v>0</v>
      </c>
      <c r="AP150" s="6">
        <v>2</v>
      </c>
      <c r="AQ150" s="6">
        <v>0</v>
      </c>
      <c r="AR150" s="6">
        <v>2</v>
      </c>
      <c r="AS150" s="6">
        <v>2</v>
      </c>
      <c r="AT150" s="6">
        <v>0</v>
      </c>
      <c r="AU150" s="6">
        <v>2</v>
      </c>
      <c r="AV150" s="6">
        <v>3</v>
      </c>
      <c r="AW150">
        <v>0</v>
      </c>
      <c r="AX150" s="6">
        <v>1</v>
      </c>
    </row>
    <row r="151" spans="1:55" x14ac:dyDescent="0.35">
      <c r="A151" s="7">
        <v>4021107</v>
      </c>
      <c r="B151" s="8">
        <v>4</v>
      </c>
      <c r="C151" s="8">
        <v>2</v>
      </c>
      <c r="D151" s="8">
        <v>11</v>
      </c>
      <c r="E151" s="8" t="s">
        <v>193</v>
      </c>
      <c r="F151">
        <v>0</v>
      </c>
      <c r="G151" s="21">
        <v>0</v>
      </c>
      <c r="H151" s="21">
        <v>0</v>
      </c>
      <c r="I151" s="6">
        <v>0</v>
      </c>
      <c r="J151" s="6">
        <v>0</v>
      </c>
      <c r="K151" s="21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>
        <f t="shared" si="74"/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0</v>
      </c>
      <c r="Z151" s="6">
        <v>0</v>
      </c>
      <c r="AA151" s="6">
        <v>0</v>
      </c>
      <c r="AB151" s="6">
        <f t="shared" si="75"/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>
        <v>0</v>
      </c>
      <c r="AX151">
        <v>0</v>
      </c>
    </row>
    <row r="152" spans="1:55" s="6" customFormat="1" x14ac:dyDescent="0.35">
      <c r="A152" s="6">
        <v>4021108</v>
      </c>
      <c r="B152" s="6">
        <v>4</v>
      </c>
      <c r="C152" s="6">
        <v>2</v>
      </c>
      <c r="D152" s="6">
        <v>11</v>
      </c>
      <c r="E152" s="6" t="s">
        <v>162</v>
      </c>
      <c r="F152" s="6">
        <v>2160000</v>
      </c>
      <c r="G152" s="21">
        <v>600000</v>
      </c>
      <c r="H152" s="21">
        <v>0</v>
      </c>
      <c r="I152" s="6">
        <v>0</v>
      </c>
      <c r="J152" s="6">
        <v>1200000</v>
      </c>
      <c r="K152" s="21">
        <v>0</v>
      </c>
      <c r="L152" s="6">
        <v>0</v>
      </c>
      <c r="M152" s="6">
        <v>0</v>
      </c>
      <c r="N152" s="6">
        <v>0</v>
      </c>
      <c r="O152" s="6">
        <v>360000</v>
      </c>
      <c r="P152" s="6">
        <v>0</v>
      </c>
      <c r="Q152" s="6">
        <f t="shared" si="74"/>
        <v>2160000</v>
      </c>
      <c r="R152" s="6">
        <f t="shared" ref="R152:AA153" si="78">100/$F152*G152</f>
        <v>27.777777777777775</v>
      </c>
      <c r="S152" s="6">
        <f t="shared" si="78"/>
        <v>0</v>
      </c>
      <c r="T152" s="6">
        <f t="shared" si="78"/>
        <v>0</v>
      </c>
      <c r="U152" s="6">
        <f t="shared" si="78"/>
        <v>55.55555555555555</v>
      </c>
      <c r="V152" s="6">
        <f t="shared" si="78"/>
        <v>0</v>
      </c>
      <c r="W152" s="6">
        <f t="shared" si="78"/>
        <v>0</v>
      </c>
      <c r="X152" s="6">
        <f t="shared" si="78"/>
        <v>0</v>
      </c>
      <c r="Y152" s="6">
        <f t="shared" si="78"/>
        <v>0</v>
      </c>
      <c r="Z152" s="6">
        <f t="shared" si="78"/>
        <v>16.666666666666664</v>
      </c>
      <c r="AA152" s="6">
        <f t="shared" si="78"/>
        <v>0</v>
      </c>
      <c r="AB152" s="6">
        <f t="shared" si="75"/>
        <v>100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>
        <v>0</v>
      </c>
      <c r="AM152">
        <v>0</v>
      </c>
      <c r="AN152">
        <v>0</v>
      </c>
      <c r="AO152" s="6">
        <v>0</v>
      </c>
      <c r="AP152" s="6">
        <v>11</v>
      </c>
      <c r="AQ152" s="6">
        <v>11</v>
      </c>
      <c r="AR152" s="6">
        <v>11</v>
      </c>
      <c r="AS152" s="6">
        <v>11</v>
      </c>
      <c r="AT152" s="6">
        <v>11</v>
      </c>
      <c r="AU152" s="6">
        <v>11</v>
      </c>
      <c r="AV152" s="6">
        <v>0</v>
      </c>
      <c r="AW152">
        <v>0</v>
      </c>
      <c r="AX152" s="6">
        <v>1</v>
      </c>
    </row>
    <row r="153" spans="1:55" s="6" customFormat="1" x14ac:dyDescent="0.35">
      <c r="A153" s="6">
        <v>4021109</v>
      </c>
      <c r="B153" s="6">
        <v>4</v>
      </c>
      <c r="C153" s="6">
        <v>2</v>
      </c>
      <c r="D153" s="6">
        <v>11</v>
      </c>
      <c r="E153" s="6" t="s">
        <v>163</v>
      </c>
      <c r="F153" s="6">
        <v>540000</v>
      </c>
      <c r="G153" s="21">
        <v>420000</v>
      </c>
      <c r="H153" s="21">
        <v>0</v>
      </c>
      <c r="I153" s="6">
        <v>0</v>
      </c>
      <c r="J153" s="6">
        <v>0</v>
      </c>
      <c r="K153" s="21">
        <v>0</v>
      </c>
      <c r="L153" s="6">
        <v>0</v>
      </c>
      <c r="M153" s="6">
        <v>0</v>
      </c>
      <c r="N153" s="6">
        <v>120000</v>
      </c>
      <c r="O153" s="6">
        <v>0</v>
      </c>
      <c r="P153" s="6">
        <v>0</v>
      </c>
      <c r="Q153" s="6">
        <f t="shared" si="74"/>
        <v>540000</v>
      </c>
      <c r="R153" s="6">
        <f t="shared" si="78"/>
        <v>77.777777777777771</v>
      </c>
      <c r="S153" s="6">
        <f t="shared" si="78"/>
        <v>0</v>
      </c>
      <c r="T153" s="6">
        <f t="shared" si="78"/>
        <v>0</v>
      </c>
      <c r="U153" s="6">
        <f t="shared" si="78"/>
        <v>0</v>
      </c>
      <c r="V153" s="6">
        <f t="shared" si="78"/>
        <v>0</v>
      </c>
      <c r="W153" s="6">
        <f t="shared" si="78"/>
        <v>0</v>
      </c>
      <c r="X153" s="6">
        <f t="shared" si="78"/>
        <v>0</v>
      </c>
      <c r="Y153" s="6">
        <f t="shared" si="78"/>
        <v>22.222222222222221</v>
      </c>
      <c r="Z153" s="6">
        <f t="shared" si="78"/>
        <v>0</v>
      </c>
      <c r="AA153" s="6">
        <f t="shared" si="78"/>
        <v>0</v>
      </c>
      <c r="AB153" s="6">
        <f t="shared" si="75"/>
        <v>100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>
        <v>0</v>
      </c>
      <c r="AM153">
        <v>0</v>
      </c>
      <c r="AN153">
        <v>0</v>
      </c>
      <c r="AO153" s="6">
        <v>0</v>
      </c>
      <c r="AP153" s="6">
        <v>1</v>
      </c>
      <c r="AQ153" s="6">
        <v>0</v>
      </c>
      <c r="AR153" s="6">
        <v>0</v>
      </c>
      <c r="AS153" s="6">
        <v>1</v>
      </c>
      <c r="AT153" s="6">
        <v>0</v>
      </c>
      <c r="AU153" s="6">
        <v>0</v>
      </c>
      <c r="AV153" s="6">
        <v>0</v>
      </c>
      <c r="AW153">
        <v>0</v>
      </c>
      <c r="AX153" s="6">
        <v>1</v>
      </c>
    </row>
    <row r="154" spans="1:55" s="19" customFormat="1" x14ac:dyDescent="0.35">
      <c r="F154" s="19">
        <f t="shared" ref="F154:P154" si="79">MIN(F2:F153)</f>
        <v>0</v>
      </c>
      <c r="G154" s="19">
        <f t="shared" si="79"/>
        <v>0</v>
      </c>
      <c r="H154" s="19">
        <f t="shared" si="79"/>
        <v>0</v>
      </c>
      <c r="I154" s="19">
        <f t="shared" si="79"/>
        <v>0</v>
      </c>
      <c r="J154" s="19">
        <f t="shared" si="79"/>
        <v>0</v>
      </c>
      <c r="K154" s="19">
        <f t="shared" si="79"/>
        <v>0</v>
      </c>
      <c r="L154" s="19">
        <f t="shared" si="79"/>
        <v>0</v>
      </c>
      <c r="M154" s="19">
        <f t="shared" si="79"/>
        <v>0</v>
      </c>
      <c r="N154" s="19">
        <f t="shared" si="79"/>
        <v>0</v>
      </c>
      <c r="O154" s="19">
        <f t="shared" si="79"/>
        <v>0</v>
      </c>
      <c r="P154" s="19">
        <f t="shared" si="79"/>
        <v>0</v>
      </c>
      <c r="R154" s="19">
        <f t="shared" ref="R154:AB154" si="80">AVERAGE(R2:R153)</f>
        <v>28.899530838602722</v>
      </c>
      <c r="S154" s="19">
        <f t="shared" si="80"/>
        <v>8.4348208244525988</v>
      </c>
      <c r="T154" s="19">
        <f t="shared" si="80"/>
        <v>5.2844221805621432</v>
      </c>
      <c r="U154" s="19">
        <f t="shared" si="80"/>
        <v>1.953106371687956</v>
      </c>
      <c r="V154" s="19">
        <f t="shared" si="80"/>
        <v>7.1113305552097366</v>
      </c>
      <c r="W154" s="19">
        <f t="shared" si="80"/>
        <v>2.7931042018696814</v>
      </c>
      <c r="X154" s="19">
        <f t="shared" si="80"/>
        <v>2.5210530641198652</v>
      </c>
      <c r="Y154" s="19">
        <f t="shared" si="80"/>
        <v>1.5367236596739113</v>
      </c>
      <c r="Z154" s="19">
        <f t="shared" si="80"/>
        <v>8.4118881204794551</v>
      </c>
      <c r="AA154" s="19">
        <f t="shared" si="80"/>
        <v>13.159483127977404</v>
      </c>
      <c r="AB154" s="19">
        <f t="shared" si="80"/>
        <v>80.105462944635491</v>
      </c>
      <c r="AC154" s="19">
        <f t="shared" ref="AC154:AW154" si="81">COUNTIF(AC$2:AC$153,1)</f>
        <v>67</v>
      </c>
      <c r="AD154" s="19">
        <f t="shared" si="81"/>
        <v>7</v>
      </c>
      <c r="AE154" s="19">
        <f t="shared" si="81"/>
        <v>0</v>
      </c>
      <c r="AF154" s="19">
        <f t="shared" si="81"/>
        <v>0</v>
      </c>
      <c r="AG154" s="19">
        <f t="shared" si="81"/>
        <v>3</v>
      </c>
      <c r="AH154" s="19">
        <f t="shared" si="81"/>
        <v>0</v>
      </c>
      <c r="AI154" s="19">
        <f t="shared" si="81"/>
        <v>0</v>
      </c>
      <c r="AJ154" s="19">
        <f t="shared" si="81"/>
        <v>9</v>
      </c>
      <c r="AK154" s="19">
        <f t="shared" si="81"/>
        <v>5</v>
      </c>
      <c r="AL154" s="19">
        <f t="shared" si="81"/>
        <v>12</v>
      </c>
      <c r="AM154" s="19">
        <f t="shared" si="81"/>
        <v>61</v>
      </c>
      <c r="AN154" s="19">
        <f t="shared" si="81"/>
        <v>54</v>
      </c>
      <c r="AO154" s="19">
        <f t="shared" si="81"/>
        <v>1</v>
      </c>
      <c r="AP154" s="19">
        <f t="shared" si="81"/>
        <v>20</v>
      </c>
      <c r="AQ154" s="19">
        <f t="shared" si="81"/>
        <v>6</v>
      </c>
      <c r="AR154" s="19">
        <f t="shared" si="81"/>
        <v>15</v>
      </c>
      <c r="AS154" s="19">
        <f t="shared" si="81"/>
        <v>32</v>
      </c>
      <c r="AT154" s="19">
        <f t="shared" si="81"/>
        <v>4</v>
      </c>
      <c r="AU154" s="19">
        <f t="shared" si="81"/>
        <v>23</v>
      </c>
      <c r="AV154" s="19">
        <f t="shared" si="81"/>
        <v>7</v>
      </c>
      <c r="AW154" s="19">
        <f t="shared" si="81"/>
        <v>0</v>
      </c>
    </row>
    <row r="155" spans="1:55" x14ac:dyDescent="0.35">
      <c r="F155">
        <f t="shared" ref="F155:P155" si="82">MAX(F2:F153)</f>
        <v>30000000</v>
      </c>
      <c r="G155">
        <f t="shared" si="82"/>
        <v>4500000</v>
      </c>
      <c r="H155">
        <f t="shared" si="82"/>
        <v>18000000</v>
      </c>
      <c r="I155">
        <f t="shared" si="82"/>
        <v>1500000</v>
      </c>
      <c r="J155">
        <f t="shared" si="82"/>
        <v>4000000</v>
      </c>
      <c r="K155">
        <f t="shared" si="82"/>
        <v>16000000</v>
      </c>
      <c r="L155">
        <f t="shared" si="82"/>
        <v>8400000</v>
      </c>
      <c r="M155">
        <f t="shared" si="82"/>
        <v>2700000</v>
      </c>
      <c r="N155">
        <f t="shared" si="82"/>
        <v>500000</v>
      </c>
      <c r="O155">
        <f t="shared" si="82"/>
        <v>11800000</v>
      </c>
      <c r="P155">
        <f t="shared" si="82"/>
        <v>6600000</v>
      </c>
      <c r="AA155" s="6">
        <f>COUNTIF(AA$2:AA$153,0)</f>
        <v>85</v>
      </c>
      <c r="AB155" s="6"/>
      <c r="AC155" s="6">
        <f t="shared" ref="AC155:AO155" si="83">COUNTIF(AC$2:AC$153,0)</f>
        <v>85</v>
      </c>
      <c r="AD155" s="6">
        <f t="shared" si="83"/>
        <v>145</v>
      </c>
      <c r="AE155" s="6">
        <f t="shared" si="83"/>
        <v>152</v>
      </c>
      <c r="AF155" s="6">
        <f t="shared" si="83"/>
        <v>152</v>
      </c>
      <c r="AG155" s="6">
        <f t="shared" si="83"/>
        <v>149</v>
      </c>
      <c r="AH155" s="6">
        <f t="shared" si="83"/>
        <v>152</v>
      </c>
      <c r="AI155" s="6">
        <f t="shared" si="83"/>
        <v>152</v>
      </c>
      <c r="AJ155" s="6">
        <f t="shared" si="83"/>
        <v>143</v>
      </c>
      <c r="AK155" s="6">
        <f t="shared" si="83"/>
        <v>147</v>
      </c>
      <c r="AL155" s="6">
        <f t="shared" si="83"/>
        <v>140</v>
      </c>
      <c r="AM155" s="6">
        <f t="shared" si="83"/>
        <v>91</v>
      </c>
      <c r="AN155" s="6">
        <f t="shared" si="83"/>
        <v>98</v>
      </c>
      <c r="AO155" s="6">
        <f t="shared" si="83"/>
        <v>151</v>
      </c>
      <c r="AP155" s="6">
        <f t="shared" ref="AP155:AW155" si="84">COUNTIF(AP$2:AP$153,2)</f>
        <v>18</v>
      </c>
      <c r="AQ155" s="6">
        <f t="shared" si="84"/>
        <v>7</v>
      </c>
      <c r="AR155" s="6">
        <f t="shared" si="84"/>
        <v>12</v>
      </c>
      <c r="AS155" s="6">
        <f t="shared" si="84"/>
        <v>26</v>
      </c>
      <c r="AT155" s="6">
        <f t="shared" si="84"/>
        <v>9</v>
      </c>
      <c r="AU155" s="6">
        <f t="shared" si="84"/>
        <v>13</v>
      </c>
      <c r="AV155" s="6">
        <f t="shared" si="84"/>
        <v>1</v>
      </c>
      <c r="AW155" s="6">
        <f t="shared" si="84"/>
        <v>10</v>
      </c>
    </row>
    <row r="156" spans="1:55" x14ac:dyDescent="0.35">
      <c r="P156" s="6"/>
      <c r="AC156">
        <f t="shared" ref="AC156:AO156" si="85">SUBTOTAL(9,AC154:AC155)</f>
        <v>152</v>
      </c>
      <c r="AD156">
        <f t="shared" si="85"/>
        <v>152</v>
      </c>
      <c r="AE156">
        <f t="shared" si="85"/>
        <v>152</v>
      </c>
      <c r="AF156">
        <f t="shared" si="85"/>
        <v>152</v>
      </c>
      <c r="AG156">
        <f t="shared" si="85"/>
        <v>152</v>
      </c>
      <c r="AH156">
        <f t="shared" si="85"/>
        <v>152</v>
      </c>
      <c r="AI156">
        <f t="shared" si="85"/>
        <v>152</v>
      </c>
      <c r="AJ156">
        <f t="shared" si="85"/>
        <v>152</v>
      </c>
      <c r="AK156">
        <f t="shared" si="85"/>
        <v>152</v>
      </c>
      <c r="AL156">
        <f t="shared" si="85"/>
        <v>152</v>
      </c>
      <c r="AM156">
        <f t="shared" si="85"/>
        <v>152</v>
      </c>
      <c r="AN156">
        <f t="shared" si="85"/>
        <v>152</v>
      </c>
      <c r="AO156">
        <f t="shared" si="85"/>
        <v>152</v>
      </c>
      <c r="AP156" s="6">
        <f t="shared" ref="AP156:AW156" si="86">COUNTIF(AP$2:AP$153,3)</f>
        <v>2</v>
      </c>
      <c r="AQ156" s="6">
        <f t="shared" si="86"/>
        <v>1</v>
      </c>
      <c r="AR156" s="6">
        <f t="shared" si="86"/>
        <v>3</v>
      </c>
      <c r="AS156" s="6">
        <f t="shared" si="86"/>
        <v>2</v>
      </c>
      <c r="AT156" s="6">
        <f t="shared" si="86"/>
        <v>1</v>
      </c>
      <c r="AU156" s="6">
        <f t="shared" si="86"/>
        <v>3</v>
      </c>
      <c r="AV156" s="6">
        <f t="shared" si="86"/>
        <v>39</v>
      </c>
      <c r="AW156" s="6">
        <f t="shared" si="86"/>
        <v>2</v>
      </c>
      <c r="AY156" t="s">
        <v>246</v>
      </c>
      <c r="AZ156">
        <v>7</v>
      </c>
      <c r="BB156" t="s">
        <v>263</v>
      </c>
      <c r="BC156">
        <v>124</v>
      </c>
    </row>
    <row r="157" spans="1:55" ht="15" thickBot="1" x14ac:dyDescent="0.4">
      <c r="AP157" s="6">
        <f t="shared" ref="AP157:AW157" si="87">COUNTIF(AP$2:AP$153,4)</f>
        <v>1</v>
      </c>
      <c r="AQ157" s="6">
        <f t="shared" si="87"/>
        <v>1</v>
      </c>
      <c r="AR157" s="6">
        <f t="shared" si="87"/>
        <v>0</v>
      </c>
      <c r="AS157" s="6">
        <f t="shared" si="87"/>
        <v>1</v>
      </c>
      <c r="AT157" s="6">
        <f t="shared" si="87"/>
        <v>0</v>
      </c>
      <c r="AU157" s="6">
        <f t="shared" si="87"/>
        <v>0</v>
      </c>
      <c r="AV157" s="6">
        <f t="shared" si="87"/>
        <v>1</v>
      </c>
      <c r="AW157" s="6">
        <f t="shared" si="87"/>
        <v>5</v>
      </c>
      <c r="AY157" t="s">
        <v>260</v>
      </c>
      <c r="AZ157">
        <v>8</v>
      </c>
      <c r="BB157" t="s">
        <v>265</v>
      </c>
      <c r="BC157">
        <v>17</v>
      </c>
    </row>
    <row r="158" spans="1:55" ht="16" thickBot="1" x14ac:dyDescent="0.4">
      <c r="G158" s="12" t="s">
        <v>208</v>
      </c>
      <c r="H158" s="13">
        <v>2835250</v>
      </c>
      <c r="AP158" s="6">
        <f t="shared" ref="AP158:AW158" si="88">COUNTIF(AP$2:AP$153,5)</f>
        <v>0</v>
      </c>
      <c r="AQ158" s="6">
        <f t="shared" si="88"/>
        <v>0</v>
      </c>
      <c r="AR158" s="6">
        <f t="shared" si="88"/>
        <v>0</v>
      </c>
      <c r="AS158" s="6">
        <f t="shared" si="88"/>
        <v>0</v>
      </c>
      <c r="AT158" s="6">
        <f t="shared" si="88"/>
        <v>0</v>
      </c>
      <c r="AU158" s="6">
        <f t="shared" si="88"/>
        <v>0</v>
      </c>
      <c r="AV158" s="6">
        <f t="shared" si="88"/>
        <v>5</v>
      </c>
      <c r="AW158" s="6">
        <f t="shared" si="88"/>
        <v>3</v>
      </c>
      <c r="AY158" t="s">
        <v>255</v>
      </c>
      <c r="AZ158">
        <v>41</v>
      </c>
      <c r="BB158" t="s">
        <v>264</v>
      </c>
      <c r="BC158">
        <v>2</v>
      </c>
    </row>
    <row r="159" spans="1:55" ht="19.5" customHeight="1" thickBot="1" x14ac:dyDescent="0.4">
      <c r="G159" s="14" t="s">
        <v>209</v>
      </c>
      <c r="H159" s="15">
        <v>714039.5</v>
      </c>
      <c r="I159" s="16">
        <v>26</v>
      </c>
      <c r="K159" s="14" t="s">
        <v>209</v>
      </c>
      <c r="L159" s="16">
        <v>26</v>
      </c>
      <c r="AP159" s="6">
        <f t="shared" ref="AP159:AW159" si="89">COUNTIF(AP$2:AP$153,6)</f>
        <v>3</v>
      </c>
      <c r="AQ159" s="6">
        <f t="shared" si="89"/>
        <v>1</v>
      </c>
      <c r="AR159" s="6">
        <f t="shared" si="89"/>
        <v>1</v>
      </c>
      <c r="AS159" s="6">
        <f t="shared" si="89"/>
        <v>3</v>
      </c>
      <c r="AT159" s="6">
        <f t="shared" si="89"/>
        <v>1</v>
      </c>
      <c r="AU159" s="6">
        <f t="shared" si="89"/>
        <v>1</v>
      </c>
      <c r="AV159" s="6">
        <f t="shared" si="89"/>
        <v>4</v>
      </c>
      <c r="AW159" s="6">
        <f t="shared" si="89"/>
        <v>1</v>
      </c>
      <c r="AY159" t="s">
        <v>259</v>
      </c>
      <c r="AZ159">
        <v>5</v>
      </c>
      <c r="BB159" t="s">
        <v>266</v>
      </c>
      <c r="BC159">
        <v>4</v>
      </c>
    </row>
    <row r="160" spans="1:55" ht="16" thickBot="1" x14ac:dyDescent="0.4">
      <c r="G160" s="14" t="s">
        <v>210</v>
      </c>
      <c r="H160" s="15">
        <v>436381.6</v>
      </c>
      <c r="I160" s="16">
        <v>16</v>
      </c>
      <c r="K160" s="14" t="s">
        <v>210</v>
      </c>
      <c r="L160" s="16">
        <v>16</v>
      </c>
      <c r="AB160" t="s">
        <v>219</v>
      </c>
      <c r="AC160">
        <v>67</v>
      </c>
      <c r="AP160" s="6">
        <f t="shared" ref="AP160:AW160" si="90">COUNTIF(AP$2:AP$153,7)</f>
        <v>0</v>
      </c>
      <c r="AQ160" s="6">
        <f t="shared" si="90"/>
        <v>0</v>
      </c>
      <c r="AR160" s="6">
        <f t="shared" si="90"/>
        <v>0</v>
      </c>
      <c r="AS160" s="6">
        <f t="shared" si="90"/>
        <v>0</v>
      </c>
      <c r="AT160" s="6">
        <f t="shared" si="90"/>
        <v>0</v>
      </c>
      <c r="AU160" s="6">
        <f t="shared" si="90"/>
        <v>0</v>
      </c>
      <c r="AV160" s="6">
        <f t="shared" si="90"/>
        <v>3</v>
      </c>
      <c r="AW160" s="6">
        <f t="shared" si="90"/>
        <v>2</v>
      </c>
      <c r="AY160" t="s">
        <v>247</v>
      </c>
      <c r="AZ160">
        <v>4</v>
      </c>
      <c r="BB160" t="s">
        <v>267</v>
      </c>
      <c r="BC160">
        <v>1</v>
      </c>
    </row>
    <row r="161" spans="7:55" ht="16" thickBot="1" x14ac:dyDescent="0.4">
      <c r="G161" s="14" t="s">
        <v>211</v>
      </c>
      <c r="H161" s="15">
        <v>122625</v>
      </c>
      <c r="I161" s="16">
        <v>5</v>
      </c>
      <c r="K161" s="14" t="s">
        <v>211</v>
      </c>
      <c r="L161" s="16">
        <v>5</v>
      </c>
      <c r="AB161" t="s">
        <v>220</v>
      </c>
      <c r="AC161">
        <v>7</v>
      </c>
      <c r="AE161" t="s">
        <v>222</v>
      </c>
      <c r="AF161">
        <v>9</v>
      </c>
      <c r="AP161" s="6">
        <f t="shared" ref="AP161:AW161" si="91">COUNTIF(AP$2:AP$153,8)</f>
        <v>0</v>
      </c>
      <c r="AQ161" s="6">
        <f t="shared" si="91"/>
        <v>0</v>
      </c>
      <c r="AR161" s="6">
        <f t="shared" si="91"/>
        <v>0</v>
      </c>
      <c r="AS161" s="6">
        <f t="shared" si="91"/>
        <v>0</v>
      </c>
      <c r="AT161" s="6">
        <f t="shared" si="91"/>
        <v>0</v>
      </c>
      <c r="AU161" s="6">
        <f t="shared" si="91"/>
        <v>0</v>
      </c>
      <c r="AV161" s="6">
        <f t="shared" si="91"/>
        <v>4</v>
      </c>
      <c r="AW161" s="6">
        <f t="shared" si="91"/>
        <v>1</v>
      </c>
      <c r="AY161" t="s">
        <v>248</v>
      </c>
      <c r="AZ161">
        <v>3</v>
      </c>
      <c r="BB161" t="s">
        <v>268</v>
      </c>
      <c r="BC161">
        <v>1</v>
      </c>
    </row>
    <row r="162" spans="7:55" ht="16" thickBot="1" x14ac:dyDescent="0.4">
      <c r="G162" s="14" t="s">
        <v>212</v>
      </c>
      <c r="H162" s="15">
        <v>75453.95</v>
      </c>
      <c r="I162" s="16">
        <v>3</v>
      </c>
      <c r="K162" s="14" t="s">
        <v>212</v>
      </c>
      <c r="L162" s="16">
        <v>3</v>
      </c>
      <c r="AB162" s="6" t="s">
        <v>221</v>
      </c>
      <c r="AC162" s="6">
        <v>3</v>
      </c>
      <c r="AE162" t="s">
        <v>223</v>
      </c>
      <c r="AF162">
        <v>5</v>
      </c>
      <c r="AP162" s="6">
        <f t="shared" ref="AP162:AW162" si="92">COUNTIF(AP$2:AP$153,9)</f>
        <v>0</v>
      </c>
      <c r="AQ162" s="6">
        <f t="shared" si="92"/>
        <v>0</v>
      </c>
      <c r="AR162" s="6">
        <f t="shared" si="92"/>
        <v>0</v>
      </c>
      <c r="AS162" s="6">
        <f t="shared" si="92"/>
        <v>0</v>
      </c>
      <c r="AT162" s="6">
        <f t="shared" si="92"/>
        <v>0</v>
      </c>
      <c r="AU162" s="6">
        <f t="shared" si="92"/>
        <v>0</v>
      </c>
      <c r="AV162" s="6">
        <f t="shared" si="92"/>
        <v>6</v>
      </c>
      <c r="AW162" s="6">
        <f t="shared" si="92"/>
        <v>1</v>
      </c>
      <c r="AY162" t="s">
        <v>254</v>
      </c>
      <c r="AZ162">
        <v>4</v>
      </c>
      <c r="BB162" s="6" t="s">
        <v>269</v>
      </c>
      <c r="BC162">
        <v>3</v>
      </c>
    </row>
    <row r="163" spans="7:55" ht="16" thickBot="1" x14ac:dyDescent="0.4">
      <c r="G163" s="14" t="s">
        <v>213</v>
      </c>
      <c r="H163" s="15">
        <v>484473.7</v>
      </c>
      <c r="I163" s="16">
        <f>100/2835250*H163</f>
        <v>17.087512565029538</v>
      </c>
      <c r="K163" s="14" t="s">
        <v>213</v>
      </c>
      <c r="L163" s="16">
        <v>17.087512565029538</v>
      </c>
      <c r="AE163" t="s">
        <v>224</v>
      </c>
      <c r="AF163">
        <v>12</v>
      </c>
      <c r="AP163" s="6">
        <f t="shared" ref="AP163:AW163" si="93">COUNTIF(AP$2:AP$153,10)</f>
        <v>0</v>
      </c>
      <c r="AQ163" s="6">
        <f t="shared" si="93"/>
        <v>0</v>
      </c>
      <c r="AR163" s="6">
        <f t="shared" si="93"/>
        <v>0</v>
      </c>
      <c r="AS163" s="6">
        <f t="shared" si="93"/>
        <v>0</v>
      </c>
      <c r="AT163" s="6">
        <f t="shared" si="93"/>
        <v>0</v>
      </c>
      <c r="AU163" s="6">
        <f t="shared" si="93"/>
        <v>0</v>
      </c>
      <c r="AV163" s="6">
        <f t="shared" si="93"/>
        <v>2</v>
      </c>
      <c r="AW163" s="6">
        <f t="shared" si="93"/>
        <v>3</v>
      </c>
      <c r="AY163" s="6" t="s">
        <v>249</v>
      </c>
      <c r="AZ163">
        <v>3</v>
      </c>
    </row>
    <row r="164" spans="7:55" s="6" customFormat="1" ht="16" thickBot="1" x14ac:dyDescent="0.4">
      <c r="G164" s="14" t="s">
        <v>214</v>
      </c>
      <c r="H164" s="15">
        <v>145855.29999999999</v>
      </c>
      <c r="I164" s="16">
        <f>100/2835250*H164</f>
        <v>5.1443541133938799</v>
      </c>
      <c r="K164" s="14" t="s">
        <v>214</v>
      </c>
      <c r="L164" s="18">
        <v>5.1443541133938799</v>
      </c>
      <c r="AE164" s="6" t="s">
        <v>225</v>
      </c>
      <c r="AF164" s="6">
        <v>61</v>
      </c>
      <c r="AP164" s="6">
        <f t="shared" ref="AP164:AW164" si="94">COUNTIF(AP$2:AP$153,11)</f>
        <v>38</v>
      </c>
      <c r="AQ164" s="6">
        <f t="shared" si="94"/>
        <v>8</v>
      </c>
      <c r="AR164" s="6">
        <f t="shared" si="94"/>
        <v>25</v>
      </c>
      <c r="AS164" s="6">
        <f t="shared" si="94"/>
        <v>34</v>
      </c>
      <c r="AT164" s="6">
        <f t="shared" si="94"/>
        <v>6</v>
      </c>
      <c r="AU164" s="6">
        <f t="shared" si="94"/>
        <v>19</v>
      </c>
      <c r="AV164" s="6">
        <f t="shared" si="94"/>
        <v>3</v>
      </c>
      <c r="AW164" s="6">
        <f t="shared" si="94"/>
        <v>0</v>
      </c>
      <c r="AY164" s="6" t="s">
        <v>250</v>
      </c>
      <c r="AZ164">
        <v>4</v>
      </c>
    </row>
    <row r="165" spans="7:55" ht="19.5" customHeight="1" thickBot="1" x14ac:dyDescent="0.4">
      <c r="G165" s="14" t="s">
        <v>215</v>
      </c>
      <c r="H165" s="15">
        <v>66019.740000000005</v>
      </c>
      <c r="I165" s="16">
        <f>100/2835250*H165</f>
        <v>2.3285332863063224</v>
      </c>
      <c r="K165" s="14" t="s">
        <v>215</v>
      </c>
      <c r="L165" s="16">
        <v>2.3285332863063224</v>
      </c>
      <c r="AB165" s="6"/>
      <c r="AC165" s="6"/>
      <c r="AE165" s="6" t="s">
        <v>226</v>
      </c>
      <c r="AF165" s="6">
        <v>54</v>
      </c>
      <c r="AP165" s="6">
        <f t="shared" ref="AP165:AW165" si="95">COUNTIF(AP$2:AP$153,12)</f>
        <v>8</v>
      </c>
      <c r="AQ165" s="6">
        <f t="shared" si="95"/>
        <v>5</v>
      </c>
      <c r="AR165" s="6">
        <f t="shared" si="95"/>
        <v>2</v>
      </c>
      <c r="AS165" s="6">
        <f t="shared" si="95"/>
        <v>11</v>
      </c>
      <c r="AT165" s="6">
        <f t="shared" si="95"/>
        <v>4</v>
      </c>
      <c r="AU165" s="6">
        <f t="shared" si="95"/>
        <v>1</v>
      </c>
      <c r="AV165" s="6">
        <f t="shared" si="95"/>
        <v>4</v>
      </c>
      <c r="AW165" s="6">
        <f t="shared" si="95"/>
        <v>0</v>
      </c>
      <c r="AY165" s="6" t="s">
        <v>251</v>
      </c>
      <c r="AZ165">
        <v>2</v>
      </c>
    </row>
    <row r="166" spans="7:55" ht="16" thickBot="1" x14ac:dyDescent="0.4">
      <c r="G166" s="14" t="s">
        <v>216</v>
      </c>
      <c r="H166" s="15">
        <v>33282.89</v>
      </c>
      <c r="I166" s="22">
        <f>100/2835250*H166</f>
        <v>1.1738961290891456</v>
      </c>
      <c r="J166" s="20"/>
      <c r="K166" s="14" t="s">
        <v>216</v>
      </c>
      <c r="L166" s="22">
        <v>1.1738961290891456</v>
      </c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1" t="s">
        <v>227</v>
      </c>
      <c r="AF166" s="21">
        <v>1</v>
      </c>
      <c r="AG166" s="20"/>
      <c r="AH166" s="20"/>
      <c r="AI166" s="20"/>
      <c r="AJ166" s="20"/>
      <c r="AK166" s="20"/>
      <c r="AL166" s="20"/>
      <c r="AM166" s="20"/>
      <c r="AN166" s="20"/>
      <c r="AO166" s="20"/>
      <c r="AP166" s="21">
        <f t="shared" ref="AP166:AW166" si="96">COUNTIF(AP$2:AP$153,13)</f>
        <v>0</v>
      </c>
      <c r="AQ166" s="21">
        <f t="shared" si="96"/>
        <v>1</v>
      </c>
      <c r="AR166" s="21">
        <f t="shared" si="96"/>
        <v>1</v>
      </c>
      <c r="AS166" s="21">
        <f t="shared" si="96"/>
        <v>0</v>
      </c>
      <c r="AT166" s="21">
        <f t="shared" si="96"/>
        <v>1</v>
      </c>
      <c r="AU166" s="21">
        <f t="shared" si="96"/>
        <v>1</v>
      </c>
      <c r="AV166" s="21">
        <f t="shared" si="96"/>
        <v>2</v>
      </c>
      <c r="AW166" s="21">
        <f t="shared" si="96"/>
        <v>0</v>
      </c>
      <c r="AY166" s="6" t="s">
        <v>252</v>
      </c>
      <c r="AZ166">
        <v>1</v>
      </c>
    </row>
    <row r="167" spans="7:55" ht="16" thickBot="1" x14ac:dyDescent="0.4">
      <c r="G167" s="14" t="s">
        <v>217</v>
      </c>
      <c r="H167" s="15">
        <v>336842.1</v>
      </c>
      <c r="I167" s="16">
        <v>12</v>
      </c>
      <c r="K167" s="14" t="s">
        <v>217</v>
      </c>
      <c r="L167" s="16">
        <v>12</v>
      </c>
      <c r="AP167" s="6">
        <f t="shared" ref="AP167:AW167" si="97">COUNTIF(AP$2:AP$153,14)</f>
        <v>14</v>
      </c>
      <c r="AQ167" s="6">
        <f t="shared" si="97"/>
        <v>4</v>
      </c>
      <c r="AR167" s="6">
        <f t="shared" si="97"/>
        <v>7</v>
      </c>
      <c r="AS167" s="6">
        <f t="shared" si="97"/>
        <v>12</v>
      </c>
      <c r="AT167" s="6">
        <f t="shared" si="97"/>
        <v>4</v>
      </c>
      <c r="AU167" s="6">
        <f t="shared" si="97"/>
        <v>6</v>
      </c>
      <c r="AV167" s="6">
        <f t="shared" si="97"/>
        <v>1</v>
      </c>
      <c r="AW167" s="6">
        <f t="shared" si="97"/>
        <v>0</v>
      </c>
      <c r="AY167" s="6" t="s">
        <v>256</v>
      </c>
      <c r="AZ167">
        <v>2</v>
      </c>
    </row>
    <row r="168" spans="7:55" ht="16" thickBot="1" x14ac:dyDescent="0.4">
      <c r="G168" s="14" t="s">
        <v>218</v>
      </c>
      <c r="H168" s="15">
        <v>324500</v>
      </c>
      <c r="I168" s="16">
        <v>12</v>
      </c>
      <c r="K168" s="14" t="s">
        <v>218</v>
      </c>
      <c r="L168" s="16">
        <v>12</v>
      </c>
      <c r="AP168" s="6">
        <f t="shared" ref="AP168:AW168" si="98">COUNTIF(AP$2:AP$153,15)</f>
        <v>1</v>
      </c>
      <c r="AQ168" s="6">
        <f t="shared" si="98"/>
        <v>0</v>
      </c>
      <c r="AR168" s="6">
        <f t="shared" si="98"/>
        <v>2</v>
      </c>
      <c r="AS168" s="6">
        <f t="shared" si="98"/>
        <v>2</v>
      </c>
      <c r="AT168" s="6">
        <f t="shared" si="98"/>
        <v>0</v>
      </c>
      <c r="AU168" s="6">
        <f t="shared" si="98"/>
        <v>2</v>
      </c>
      <c r="AV168" s="6">
        <f t="shared" si="98"/>
        <v>2</v>
      </c>
      <c r="AW168" s="6">
        <f t="shared" si="98"/>
        <v>0</v>
      </c>
      <c r="AY168" s="6" t="s">
        <v>257</v>
      </c>
      <c r="AZ168">
        <v>1</v>
      </c>
    </row>
    <row r="169" spans="7:55" x14ac:dyDescent="0.35">
      <c r="I169" s="17">
        <f>SUM(I159:I168)</f>
        <v>99.734296093818884</v>
      </c>
      <c r="AP169" s="6"/>
      <c r="AQ169" s="6"/>
      <c r="AR169" s="6"/>
      <c r="AS169" s="6"/>
      <c r="AT169" s="6"/>
      <c r="AU169" s="6"/>
      <c r="AV169" s="6">
        <f>COUNTIF(AV$2:AV$153,16)</f>
        <v>1</v>
      </c>
      <c r="AW169" s="6">
        <f>COUNTIF(AW$2:AW$153,15)</f>
        <v>0</v>
      </c>
      <c r="AY169" s="6" t="s">
        <v>258</v>
      </c>
      <c r="AZ169">
        <v>1</v>
      </c>
    </row>
    <row r="170" spans="7:55" x14ac:dyDescent="0.35">
      <c r="I170" s="16">
        <f>SUM(I159:I168)</f>
        <v>99.734296093818884</v>
      </c>
      <c r="AP170" s="6">
        <f t="shared" ref="AP170:AU170" si="99">COUNTIF(AP$2:AP$153,0)</f>
        <v>47</v>
      </c>
      <c r="AQ170" s="6">
        <f t="shared" si="99"/>
        <v>118</v>
      </c>
      <c r="AR170" s="6">
        <f t="shared" si="99"/>
        <v>84</v>
      </c>
      <c r="AS170" s="6">
        <f t="shared" si="99"/>
        <v>29</v>
      </c>
      <c r="AT170" s="6">
        <f t="shared" si="99"/>
        <v>122</v>
      </c>
      <c r="AU170" s="6">
        <f t="shared" si="99"/>
        <v>83</v>
      </c>
      <c r="AV170" s="6">
        <f>COUNTIF(AV$2:AV$153,17)</f>
        <v>1</v>
      </c>
      <c r="AW170" s="6">
        <f>COUNTIF(AW$2:AW$153,15)</f>
        <v>0</v>
      </c>
      <c r="AY170" s="6" t="s">
        <v>253</v>
      </c>
      <c r="AZ170">
        <v>4</v>
      </c>
    </row>
    <row r="171" spans="7:55" x14ac:dyDescent="0.35">
      <c r="AP171">
        <f t="shared" ref="AP171:AU171" si="100">SUBTOTAL(9,AP154:AP170)</f>
        <v>152</v>
      </c>
      <c r="AQ171">
        <f t="shared" si="100"/>
        <v>152</v>
      </c>
      <c r="AR171">
        <f t="shared" si="100"/>
        <v>152</v>
      </c>
      <c r="AS171">
        <f t="shared" si="100"/>
        <v>152</v>
      </c>
      <c r="AT171">
        <f t="shared" si="100"/>
        <v>152</v>
      </c>
      <c r="AU171">
        <f t="shared" si="100"/>
        <v>152</v>
      </c>
      <c r="AV171" s="6">
        <f>COUNTIF(AV$2:AV$153,18)</f>
        <v>4</v>
      </c>
      <c r="AW171" s="6">
        <f>COUNTIF(AW$2:AW$153,15)</f>
        <v>0</v>
      </c>
    </row>
    <row r="172" spans="7:55" x14ac:dyDescent="0.35">
      <c r="AV172" s="6">
        <f>COUNTIF(AV$2:AV$153,0)</f>
        <v>62</v>
      </c>
      <c r="AW172" s="6">
        <f>COUNTIF(AW$2:AW$153,0)</f>
        <v>124</v>
      </c>
    </row>
    <row r="173" spans="7:55" x14ac:dyDescent="0.35">
      <c r="AV173">
        <f>SUM(AV154:AV172)</f>
        <v>152</v>
      </c>
      <c r="AW173">
        <f>SUM(AW154:AW172)</f>
        <v>152</v>
      </c>
    </row>
    <row r="174" spans="7:55" x14ac:dyDescent="0.35">
      <c r="AN174" t="s">
        <v>238</v>
      </c>
      <c r="AO174" t="s">
        <v>239</v>
      </c>
      <c r="AP174" t="s">
        <v>240</v>
      </c>
      <c r="AQ174" t="s">
        <v>241</v>
      </c>
      <c r="AR174" t="s">
        <v>242</v>
      </c>
      <c r="AS174" t="s">
        <v>243</v>
      </c>
    </row>
    <row r="175" spans="7:55" x14ac:dyDescent="0.35">
      <c r="AM175" t="s">
        <v>228</v>
      </c>
      <c r="AN175">
        <v>20</v>
      </c>
      <c r="AO175">
        <v>6</v>
      </c>
      <c r="AP175">
        <v>15</v>
      </c>
      <c r="AQ175">
        <v>27</v>
      </c>
      <c r="AR175">
        <v>4</v>
      </c>
      <c r="AS175">
        <v>23</v>
      </c>
    </row>
    <row r="176" spans="7:55" x14ac:dyDescent="0.35">
      <c r="AM176" t="s">
        <v>229</v>
      </c>
      <c r="AN176">
        <v>18</v>
      </c>
      <c r="AO176">
        <v>7</v>
      </c>
      <c r="AP176">
        <v>12</v>
      </c>
      <c r="AQ176">
        <v>25</v>
      </c>
      <c r="AR176">
        <v>9</v>
      </c>
      <c r="AS176">
        <v>13</v>
      </c>
    </row>
    <row r="177" spans="39:45" x14ac:dyDescent="0.35">
      <c r="AM177" t="s">
        <v>230</v>
      </c>
      <c r="AN177">
        <v>2</v>
      </c>
      <c r="AO177">
        <v>1</v>
      </c>
      <c r="AP177">
        <v>3</v>
      </c>
      <c r="AQ177">
        <v>2</v>
      </c>
      <c r="AR177">
        <v>1</v>
      </c>
      <c r="AS177">
        <v>3</v>
      </c>
    </row>
    <row r="178" spans="39:45" x14ac:dyDescent="0.35">
      <c r="AM178" t="s">
        <v>231</v>
      </c>
      <c r="AN178">
        <v>1</v>
      </c>
      <c r="AO178">
        <v>1</v>
      </c>
      <c r="AP178">
        <v>0</v>
      </c>
      <c r="AQ178">
        <v>0</v>
      </c>
      <c r="AR178">
        <v>0</v>
      </c>
      <c r="AS178">
        <v>0</v>
      </c>
    </row>
    <row r="179" spans="39:45" x14ac:dyDescent="0.35">
      <c r="AM179" t="s">
        <v>232</v>
      </c>
      <c r="AN179">
        <v>3</v>
      </c>
      <c r="AO179">
        <v>1</v>
      </c>
      <c r="AP179">
        <v>1</v>
      </c>
      <c r="AQ179">
        <v>3</v>
      </c>
      <c r="AR179">
        <v>1</v>
      </c>
      <c r="AS179">
        <v>1</v>
      </c>
    </row>
    <row r="180" spans="39:45" x14ac:dyDescent="0.35">
      <c r="AM180" t="s">
        <v>233</v>
      </c>
      <c r="AN180">
        <v>38</v>
      </c>
      <c r="AO180">
        <v>8</v>
      </c>
      <c r="AP180">
        <v>25</v>
      </c>
      <c r="AQ180">
        <v>28</v>
      </c>
      <c r="AR180">
        <v>6</v>
      </c>
      <c r="AS180">
        <v>19</v>
      </c>
    </row>
    <row r="181" spans="39:45" x14ac:dyDescent="0.35">
      <c r="AM181" t="s">
        <v>234</v>
      </c>
      <c r="AN181">
        <v>8</v>
      </c>
      <c r="AO181">
        <v>5</v>
      </c>
      <c r="AP181">
        <v>2</v>
      </c>
      <c r="AQ181">
        <v>7</v>
      </c>
      <c r="AR181">
        <v>4</v>
      </c>
      <c r="AS181">
        <v>1</v>
      </c>
    </row>
    <row r="182" spans="39:45" x14ac:dyDescent="0.35">
      <c r="AM182" t="s">
        <v>235</v>
      </c>
      <c r="AN182">
        <v>0</v>
      </c>
      <c r="AO182">
        <v>1</v>
      </c>
      <c r="AP182">
        <v>1</v>
      </c>
      <c r="AQ182">
        <v>0</v>
      </c>
      <c r="AR182">
        <v>1</v>
      </c>
      <c r="AS182">
        <v>1</v>
      </c>
    </row>
    <row r="183" spans="39:45" x14ac:dyDescent="0.35">
      <c r="AM183" t="s">
        <v>236</v>
      </c>
      <c r="AN183">
        <v>14</v>
      </c>
      <c r="AO183">
        <v>4</v>
      </c>
      <c r="AP183">
        <v>7</v>
      </c>
      <c r="AQ183">
        <v>10</v>
      </c>
      <c r="AR183">
        <v>4</v>
      </c>
      <c r="AS183">
        <v>6</v>
      </c>
    </row>
    <row r="184" spans="39:45" x14ac:dyDescent="0.35">
      <c r="AM184" t="s">
        <v>237</v>
      </c>
      <c r="AN184">
        <v>1</v>
      </c>
      <c r="AO184">
        <v>0</v>
      </c>
      <c r="AP184">
        <v>2</v>
      </c>
      <c r="AQ184">
        <v>1</v>
      </c>
      <c r="AR184">
        <v>0</v>
      </c>
      <c r="AS184">
        <v>2</v>
      </c>
    </row>
    <row r="185" spans="39:45" x14ac:dyDescent="0.35">
      <c r="AM185" t="s">
        <v>244</v>
      </c>
      <c r="AN185">
        <v>47</v>
      </c>
      <c r="AO185">
        <v>118</v>
      </c>
      <c r="AP185">
        <v>84</v>
      </c>
      <c r="AQ185">
        <v>49</v>
      </c>
      <c r="AR185">
        <v>122</v>
      </c>
      <c r="AS185">
        <v>83</v>
      </c>
    </row>
    <row r="186" spans="39:45" x14ac:dyDescent="0.35">
      <c r="AM186" t="s">
        <v>245</v>
      </c>
      <c r="AN186">
        <f t="shared" ref="AN186:AS186" si="101">SUM(AN175:AN185)</f>
        <v>152</v>
      </c>
      <c r="AO186">
        <f t="shared" si="101"/>
        <v>152</v>
      </c>
      <c r="AP186">
        <f t="shared" si="101"/>
        <v>152</v>
      </c>
      <c r="AQ186">
        <f t="shared" si="101"/>
        <v>152</v>
      </c>
      <c r="AR186">
        <f t="shared" si="101"/>
        <v>152</v>
      </c>
      <c r="AS186">
        <f t="shared" si="101"/>
        <v>152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10" workbookViewId="0">
      <selection sqref="A1:B16"/>
    </sheetView>
  </sheetViews>
  <sheetFormatPr defaultRowHeight="14.5" x14ac:dyDescent="0.35"/>
  <cols>
    <col min="1" max="1" width="36" customWidth="1"/>
  </cols>
  <sheetData>
    <row r="1" spans="1:2" x14ac:dyDescent="0.35">
      <c r="A1" s="6" t="s">
        <v>217</v>
      </c>
      <c r="B1">
        <v>1</v>
      </c>
    </row>
    <row r="2" spans="1:2" x14ac:dyDescent="0.35">
      <c r="A2" s="6" t="s">
        <v>257</v>
      </c>
      <c r="B2">
        <v>1</v>
      </c>
    </row>
    <row r="3" spans="1:2" x14ac:dyDescent="0.35">
      <c r="A3" s="6" t="s">
        <v>258</v>
      </c>
      <c r="B3">
        <v>1</v>
      </c>
    </row>
    <row r="4" spans="1:2" x14ac:dyDescent="0.35">
      <c r="A4" s="6" t="s">
        <v>251</v>
      </c>
      <c r="B4">
        <v>2</v>
      </c>
    </row>
    <row r="5" spans="1:2" x14ac:dyDescent="0.35">
      <c r="A5" s="6" t="s">
        <v>256</v>
      </c>
      <c r="B5">
        <v>2</v>
      </c>
    </row>
    <row r="6" spans="1:2" x14ac:dyDescent="0.35">
      <c r="A6" t="s">
        <v>248</v>
      </c>
      <c r="B6">
        <v>3</v>
      </c>
    </row>
    <row r="7" spans="1:2" x14ac:dyDescent="0.35">
      <c r="A7" s="6" t="s">
        <v>249</v>
      </c>
      <c r="B7">
        <v>3</v>
      </c>
    </row>
    <row r="8" spans="1:2" x14ac:dyDescent="0.35">
      <c r="A8" t="s">
        <v>247</v>
      </c>
      <c r="B8">
        <v>4</v>
      </c>
    </row>
    <row r="9" spans="1:2" x14ac:dyDescent="0.35">
      <c r="A9" t="s">
        <v>261</v>
      </c>
      <c r="B9">
        <v>4</v>
      </c>
    </row>
    <row r="10" spans="1:2" x14ac:dyDescent="0.35">
      <c r="A10" s="6" t="s">
        <v>250</v>
      </c>
      <c r="B10">
        <v>4</v>
      </c>
    </row>
    <row r="11" spans="1:2" x14ac:dyDescent="0.35">
      <c r="A11" s="6" t="s">
        <v>262</v>
      </c>
      <c r="B11">
        <v>4</v>
      </c>
    </row>
    <row r="12" spans="1:2" x14ac:dyDescent="0.35">
      <c r="A12" t="s">
        <v>259</v>
      </c>
      <c r="B12">
        <v>5</v>
      </c>
    </row>
    <row r="13" spans="1:2" x14ac:dyDescent="0.35">
      <c r="A13" t="s">
        <v>246</v>
      </c>
      <c r="B13">
        <v>7</v>
      </c>
    </row>
    <row r="14" spans="1:2" x14ac:dyDescent="0.35">
      <c r="A14" t="s">
        <v>260</v>
      </c>
      <c r="B14">
        <v>8</v>
      </c>
    </row>
    <row r="15" spans="1:2" x14ac:dyDescent="0.35">
      <c r="A15" t="s">
        <v>255</v>
      </c>
      <c r="B15">
        <v>41</v>
      </c>
    </row>
    <row r="16" spans="1:2" x14ac:dyDescent="0.35">
      <c r="A16" t="s">
        <v>263</v>
      </c>
      <c r="B16">
        <v>62</v>
      </c>
    </row>
  </sheetData>
  <sortState ref="A1:B15">
    <sortCondition ref="B1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Q34" sqref="Q34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714039.47368421056</v>
      </c>
    </row>
    <row r="4" spans="1:2" x14ac:dyDescent="0.35">
      <c r="A4" s="9" t="s">
        <v>196</v>
      </c>
      <c r="B4" s="9">
        <v>72840.789227265152</v>
      </c>
    </row>
    <row r="5" spans="1:2" x14ac:dyDescent="0.35">
      <c r="A5" s="9" t="s">
        <v>197</v>
      </c>
      <c r="B5" s="9">
        <v>410000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898041.56219973008</v>
      </c>
    </row>
    <row r="8" spans="1:2" x14ac:dyDescent="0.35">
      <c r="A8" s="9" t="s">
        <v>200</v>
      </c>
      <c r="B8" s="9">
        <v>806478647438.13171</v>
      </c>
    </row>
    <row r="9" spans="1:2" x14ac:dyDescent="0.35">
      <c r="A9" s="9" t="s">
        <v>201</v>
      </c>
      <c r="B9" s="9">
        <v>2.9170892015618604</v>
      </c>
    </row>
    <row r="10" spans="1:2" x14ac:dyDescent="0.35">
      <c r="A10" s="9" t="s">
        <v>202</v>
      </c>
      <c r="B10" s="9">
        <v>1.5943108405286894</v>
      </c>
    </row>
    <row r="11" spans="1:2" x14ac:dyDescent="0.35">
      <c r="A11" s="9" t="s">
        <v>203</v>
      </c>
      <c r="B11" s="9">
        <v>4500000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4500000</v>
      </c>
    </row>
    <row r="14" spans="1:2" x14ac:dyDescent="0.35">
      <c r="A14" s="9" t="s">
        <v>206</v>
      </c>
      <c r="B14" s="9">
        <v>108534000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Z29" sqref="Z29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436381.57894736843</v>
      </c>
    </row>
    <row r="4" spans="1:2" x14ac:dyDescent="0.35">
      <c r="A4" s="9" t="s">
        <v>196</v>
      </c>
      <c r="B4" s="9">
        <v>136625.84702438855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1684436.5691292761</v>
      </c>
    </row>
    <row r="8" spans="1:2" x14ac:dyDescent="0.35">
      <c r="A8" s="9" t="s">
        <v>200</v>
      </c>
      <c r="B8" s="9">
        <v>2837326555420.0068</v>
      </c>
    </row>
    <row r="9" spans="1:2" x14ac:dyDescent="0.35">
      <c r="A9" s="9" t="s">
        <v>201</v>
      </c>
      <c r="B9" s="9">
        <v>79.504341871682144</v>
      </c>
    </row>
    <row r="10" spans="1:2" x14ac:dyDescent="0.35">
      <c r="A10" s="9" t="s">
        <v>202</v>
      </c>
      <c r="B10" s="9">
        <v>8.070485631742331</v>
      </c>
    </row>
    <row r="11" spans="1:2" x14ac:dyDescent="0.35">
      <c r="A11" s="9" t="s">
        <v>203</v>
      </c>
      <c r="B11" s="9">
        <v>18000000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18000000</v>
      </c>
    </row>
    <row r="14" spans="1:2" x14ac:dyDescent="0.35">
      <c r="A14" s="9" t="s">
        <v>206</v>
      </c>
      <c r="B14" s="9">
        <v>66330000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122625</v>
      </c>
    </row>
    <row r="4" spans="1:2" x14ac:dyDescent="0.35">
      <c r="A4" s="9" t="s">
        <v>196</v>
      </c>
      <c r="B4" s="9">
        <v>24762.87475706081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305297.22381238529</v>
      </c>
    </row>
    <row r="8" spans="1:2" x14ac:dyDescent="0.35">
      <c r="A8" s="9" t="s">
        <v>200</v>
      </c>
      <c r="B8" s="9">
        <v>93206394867.549667</v>
      </c>
    </row>
    <row r="9" spans="1:2" x14ac:dyDescent="0.35">
      <c r="A9" s="9" t="s">
        <v>201</v>
      </c>
      <c r="B9" s="9">
        <v>8.2039754032551109</v>
      </c>
    </row>
    <row r="10" spans="1:2" x14ac:dyDescent="0.35">
      <c r="A10" s="9" t="s">
        <v>202</v>
      </c>
      <c r="B10" s="9">
        <v>2.9307248240152894</v>
      </c>
    </row>
    <row r="11" spans="1:2" x14ac:dyDescent="0.35">
      <c r="A11" s="9" t="s">
        <v>203</v>
      </c>
      <c r="B11" s="9">
        <v>1500000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1500000</v>
      </c>
    </row>
    <row r="14" spans="1:2" x14ac:dyDescent="0.35">
      <c r="A14" s="9" t="s">
        <v>206</v>
      </c>
      <c r="B14" s="9">
        <v>18639000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75453.947368421053</v>
      </c>
    </row>
    <row r="4" spans="1:2" x14ac:dyDescent="0.35">
      <c r="A4" s="9" t="s">
        <v>196</v>
      </c>
      <c r="B4" s="9">
        <v>29886.376904366174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368464.00057456689</v>
      </c>
    </row>
    <row r="8" spans="1:2" x14ac:dyDescent="0.35">
      <c r="A8" s="9" t="s">
        <v>200</v>
      </c>
      <c r="B8" s="9">
        <v>135765719719.41443</v>
      </c>
    </row>
    <row r="9" spans="1:2" x14ac:dyDescent="0.35">
      <c r="A9" s="9" t="s">
        <v>201</v>
      </c>
      <c r="B9" s="9">
        <v>87.671350676000628</v>
      </c>
    </row>
    <row r="10" spans="1:2" x14ac:dyDescent="0.35">
      <c r="A10" s="9" t="s">
        <v>202</v>
      </c>
      <c r="B10" s="9">
        <v>8.7332075294484763</v>
      </c>
    </row>
    <row r="11" spans="1:2" x14ac:dyDescent="0.35">
      <c r="A11" s="9" t="s">
        <v>203</v>
      </c>
      <c r="B11" s="9">
        <v>4000000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4000000</v>
      </c>
    </row>
    <row r="14" spans="1:2" x14ac:dyDescent="0.35">
      <c r="A14" s="9" t="s">
        <v>206</v>
      </c>
      <c r="B14" s="9">
        <v>11469000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484473.68421052629</v>
      </c>
    </row>
    <row r="4" spans="1:2" x14ac:dyDescent="0.35">
      <c r="A4" s="9" t="s">
        <v>196</v>
      </c>
      <c r="B4" s="9">
        <v>143876.93796709663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1773834.0222173384</v>
      </c>
    </row>
    <row r="8" spans="1:2" x14ac:dyDescent="0.35">
      <c r="A8" s="9" t="s">
        <v>200</v>
      </c>
      <c r="B8" s="9">
        <v>3146487138375.7407</v>
      </c>
    </row>
    <row r="9" spans="1:2" x14ac:dyDescent="0.35">
      <c r="A9" s="9" t="s">
        <v>201</v>
      </c>
      <c r="B9" s="9">
        <v>45.912173346385551</v>
      </c>
    </row>
    <row r="10" spans="1:2" x14ac:dyDescent="0.35">
      <c r="A10" s="9" t="s">
        <v>202</v>
      </c>
      <c r="B10" s="9">
        <v>6.279050716530266</v>
      </c>
    </row>
    <row r="11" spans="1:2" x14ac:dyDescent="0.35">
      <c r="A11" s="9" t="s">
        <v>203</v>
      </c>
      <c r="B11" s="9">
        <v>16000000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16000000</v>
      </c>
    </row>
    <row r="14" spans="1:2" x14ac:dyDescent="0.35">
      <c r="A14" s="9" t="s">
        <v>206</v>
      </c>
      <c r="B14" s="9">
        <v>73640000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145855.26315789475</v>
      </c>
    </row>
    <row r="4" spans="1:2" x14ac:dyDescent="0.35">
      <c r="A4" s="9" t="s">
        <v>196</v>
      </c>
      <c r="B4" s="9">
        <v>64893.029661907298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800055.00148588489</v>
      </c>
    </row>
    <row r="8" spans="1:2" x14ac:dyDescent="0.35">
      <c r="A8" s="9" t="s">
        <v>200</v>
      </c>
      <c r="B8" s="9">
        <v>640088005402.57922</v>
      </c>
    </row>
    <row r="9" spans="1:2" x14ac:dyDescent="0.35">
      <c r="A9" s="9" t="s">
        <v>201</v>
      </c>
      <c r="B9" s="9">
        <v>77.514396772129373</v>
      </c>
    </row>
    <row r="10" spans="1:2" x14ac:dyDescent="0.35">
      <c r="A10" s="9" t="s">
        <v>202</v>
      </c>
      <c r="B10" s="9">
        <v>8.1402769171043428</v>
      </c>
    </row>
    <row r="11" spans="1:2" x14ac:dyDescent="0.35">
      <c r="A11" s="9" t="s">
        <v>203</v>
      </c>
      <c r="B11" s="9">
        <v>8400000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8400000</v>
      </c>
    </row>
    <row r="14" spans="1:2" x14ac:dyDescent="0.35">
      <c r="A14" s="9" t="s">
        <v>206</v>
      </c>
      <c r="B14" s="9">
        <v>22170000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66019.736842105267</v>
      </c>
    </row>
    <row r="4" spans="1:2" x14ac:dyDescent="0.35">
      <c r="A4" s="9" t="s">
        <v>196</v>
      </c>
      <c r="B4" s="9">
        <v>21324.609595856953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262907.44400109438</v>
      </c>
    </row>
    <row r="8" spans="1:2" x14ac:dyDescent="0.35">
      <c r="A8" s="9" t="s">
        <v>200</v>
      </c>
      <c r="B8" s="9">
        <v>69120324111.188568</v>
      </c>
    </row>
    <row r="9" spans="1:2" x14ac:dyDescent="0.35">
      <c r="A9" s="9" t="s">
        <v>201</v>
      </c>
      <c r="B9" s="9">
        <v>70.122255282083231</v>
      </c>
    </row>
    <row r="10" spans="1:2" x14ac:dyDescent="0.35">
      <c r="A10" s="9" t="s">
        <v>202</v>
      </c>
      <c r="B10" s="9">
        <v>7.652675962423765</v>
      </c>
    </row>
    <row r="11" spans="1:2" x14ac:dyDescent="0.35">
      <c r="A11" s="9" t="s">
        <v>203</v>
      </c>
      <c r="B11" s="9">
        <v>2700000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2700000</v>
      </c>
    </row>
    <row r="14" spans="1:2" x14ac:dyDescent="0.35">
      <c r="A14" s="9" t="s">
        <v>206</v>
      </c>
      <c r="B14" s="9">
        <v>10035000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B15"/>
    </sheetView>
  </sheetViews>
  <sheetFormatPr defaultRowHeight="14.5" x14ac:dyDescent="0.35"/>
  <sheetData>
    <row r="1" spans="1:2" x14ac:dyDescent="0.35">
      <c r="A1" s="11" t="s">
        <v>194</v>
      </c>
      <c r="B1" s="11"/>
    </row>
    <row r="2" spans="1:2" x14ac:dyDescent="0.35">
      <c r="A2" s="9"/>
      <c r="B2" s="9"/>
    </row>
    <row r="3" spans="1:2" x14ac:dyDescent="0.35">
      <c r="A3" s="9" t="s">
        <v>195</v>
      </c>
      <c r="B3" s="9">
        <v>33282.894736842107</v>
      </c>
    </row>
    <row r="4" spans="1:2" x14ac:dyDescent="0.35">
      <c r="A4" s="9" t="s">
        <v>196</v>
      </c>
      <c r="B4" s="9">
        <v>7069.1661916451758</v>
      </c>
    </row>
    <row r="5" spans="1:2" x14ac:dyDescent="0.35">
      <c r="A5" s="9" t="s">
        <v>197</v>
      </c>
      <c r="B5" s="9">
        <v>0</v>
      </c>
    </row>
    <row r="6" spans="1:2" x14ac:dyDescent="0.35">
      <c r="A6" s="9" t="s">
        <v>198</v>
      </c>
      <c r="B6" s="9">
        <v>0</v>
      </c>
    </row>
    <row r="7" spans="1:2" x14ac:dyDescent="0.35">
      <c r="A7" s="9" t="s">
        <v>199</v>
      </c>
      <c r="B7" s="9">
        <v>87154.534122184778</v>
      </c>
    </row>
    <row r="8" spans="1:2" x14ac:dyDescent="0.35">
      <c r="A8" s="9" t="s">
        <v>200</v>
      </c>
      <c r="B8" s="9">
        <v>7595912818.0550718</v>
      </c>
    </row>
    <row r="9" spans="1:2" x14ac:dyDescent="0.35">
      <c r="A9" s="9" t="s">
        <v>201</v>
      </c>
      <c r="B9" s="9">
        <v>12.291843569003248</v>
      </c>
    </row>
    <row r="10" spans="1:2" x14ac:dyDescent="0.35">
      <c r="A10" s="9" t="s">
        <v>202</v>
      </c>
      <c r="B10" s="9">
        <v>3.3561067999770162</v>
      </c>
    </row>
    <row r="11" spans="1:2" x14ac:dyDescent="0.35">
      <c r="A11" s="9" t="s">
        <v>203</v>
      </c>
      <c r="B11" s="9">
        <v>500000</v>
      </c>
    </row>
    <row r="12" spans="1:2" x14ac:dyDescent="0.35">
      <c r="A12" s="9" t="s">
        <v>204</v>
      </c>
      <c r="B12" s="9">
        <v>0</v>
      </c>
    </row>
    <row r="13" spans="1:2" x14ac:dyDescent="0.35">
      <c r="A13" s="9" t="s">
        <v>205</v>
      </c>
      <c r="B13" s="9">
        <v>500000</v>
      </c>
    </row>
    <row r="14" spans="1:2" x14ac:dyDescent="0.35">
      <c r="A14" s="9" t="s">
        <v>206</v>
      </c>
      <c r="B14" s="9">
        <v>5059000</v>
      </c>
    </row>
    <row r="15" spans="1:2" ht="15" thickBot="1" x14ac:dyDescent="0.4">
      <c r="A15" s="10" t="s">
        <v>207</v>
      </c>
      <c r="B15" s="10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Total remittance</vt:lpstr>
      <vt:lpstr>Daily food</vt:lpstr>
      <vt:lpstr>Debt return</vt:lpstr>
      <vt:lpstr>Education</vt:lpstr>
      <vt:lpstr>Health care</vt:lpstr>
      <vt:lpstr>Buy house</vt:lpstr>
      <vt:lpstr>by land</vt:lpstr>
      <vt:lpstr>Buy other household luxury good</vt:lpstr>
      <vt:lpstr>Social</vt:lpstr>
      <vt:lpstr>Saving</vt:lpstr>
      <vt:lpstr>Investment</vt:lpstr>
      <vt:lpstr>ForBoxPlot</vt:lpstr>
      <vt:lpstr>ForBoxPlot2</vt:lpstr>
      <vt:lpstr>ForBoxPlot3</vt:lpstr>
      <vt:lpstr>Sheet1</vt:lpstr>
      <vt:lpstr>Sheet2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 Mon Thida Kyaw</dc:creator>
  <cp:lastModifiedBy>Ei Mon Thida Kyaw</cp:lastModifiedBy>
  <dcterms:created xsi:type="dcterms:W3CDTF">2019-09-03T23:29:46Z</dcterms:created>
  <dcterms:modified xsi:type="dcterms:W3CDTF">2021-10-07T10:10:58Z</dcterms:modified>
</cp:coreProperties>
</file>