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6.xml" ContentType="application/vnd.openxmlformats-officedocument.drawing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8.xml" ContentType="application/vnd.openxmlformats-officedocument.drawing+xml"/>
  <Override PartName="/xl/charts/chart39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0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1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2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9.xml" ContentType="application/vnd.openxmlformats-officedocument.drawing+xml"/>
  <Override PartName="/xl/charts/chart43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4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10.xml" ContentType="application/vnd.openxmlformats-officedocument.drawingml.chartshapes+xml"/>
  <Override PartName="/xl/charts/chart4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11.xml" ContentType="application/vnd.openxmlformats-officedocument.drawing+xml"/>
  <Override PartName="/xl/charts/chart46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7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2.xml" ContentType="application/vnd.openxmlformats-officedocument.drawing+xml"/>
  <Override PartName="/xl/charts/chart48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eimonthi\ownCloud\Thesis1\Chapter 5\data for analysis\"/>
    </mc:Choice>
  </mc:AlternateContent>
  <xr:revisionPtr revIDLastSave="0" documentId="13_ncr:1_{DF6DDD92-4EEB-40CA-944D-36290E464CD3}" xr6:coauthVersionLast="36" xr6:coauthVersionMax="36" xr10:uidLastSave="{00000000-0000-0000-0000-000000000000}"/>
  <bookViews>
    <workbookView xWindow="0" yWindow="0" windowWidth="19200" windowHeight="7050" firstSheet="9" activeTab="9" xr2:uid="{00000000-000D-0000-FFFF-FFFF00000000}"/>
  </bookViews>
  <sheets>
    <sheet name="Labour force " sheetId="1" r:id="rId1"/>
    <sheet name="Labour force million" sheetId="4" r:id="rId2"/>
    <sheet name="Women labour force &amp; participa" sheetId="15" r:id="rId3"/>
    <sheet name="Sheet3" sheetId="3" r:id="rId4"/>
    <sheet name="Expoential smoothing " sheetId="2" r:id="rId5"/>
    <sheet name="Sheet6" sheetId="6" r:id="rId6"/>
    <sheet name="labour stastistic " sheetId="7" r:id="rId7"/>
    <sheet name="Labour force forecasting  " sheetId="8" r:id="rId8"/>
    <sheet name="employment and umemployment rat" sheetId="11" r:id="rId9"/>
    <sheet name="GDP Rate" sheetId="12" r:id="rId10"/>
    <sheet name="labour force participation rate" sheetId="9" r:id="rId11"/>
    <sheet name="Working age population " sheetId="10" r:id="rId12"/>
    <sheet name="Employment in sector" sheetId="13" r:id="rId13"/>
    <sheet name="women and men labour participat" sheetId="16" r:id="rId14"/>
    <sheet name="Labour wage rate " sheetId="1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6" l="1"/>
  <c r="H23" i="16"/>
  <c r="K75" i="15"/>
  <c r="L9" i="11"/>
  <c r="H64" i="9"/>
  <c r="R6" i="13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4" i="16"/>
  <c r="Q6" i="13" l="1"/>
  <c r="Q7" i="13"/>
  <c r="Q8" i="13"/>
  <c r="P6" i="13"/>
  <c r="R8" i="13"/>
  <c r="R7" i="13"/>
  <c r="G114" i="11" l="1"/>
  <c r="G115" i="11"/>
  <c r="G116" i="11"/>
  <c r="G117" i="11"/>
  <c r="G118" i="11"/>
  <c r="G113" i="11"/>
  <c r="G103" i="11"/>
  <c r="G104" i="11"/>
  <c r="G105" i="11"/>
  <c r="G106" i="11"/>
  <c r="G107" i="11"/>
  <c r="G102" i="11"/>
  <c r="G54" i="11"/>
  <c r="D114" i="11"/>
  <c r="D115" i="11" s="1"/>
  <c r="D116" i="11" s="1"/>
  <c r="D117" i="11" s="1"/>
  <c r="D118" i="11" s="1"/>
  <c r="D119" i="11" s="1"/>
  <c r="D120" i="11" s="1"/>
  <c r="D113" i="11"/>
  <c r="D102" i="11"/>
  <c r="D103" i="11" s="1"/>
  <c r="D104" i="11" s="1"/>
  <c r="D105" i="11" s="1"/>
  <c r="D106" i="11" s="1"/>
  <c r="D107" i="11" s="1"/>
  <c r="D108" i="11" s="1"/>
  <c r="D109" i="11" s="1"/>
  <c r="K99" i="15" l="1"/>
  <c r="L99" i="15"/>
  <c r="L75" i="15"/>
  <c r="H97" i="11"/>
  <c r="H72" i="11"/>
  <c r="I51" i="10"/>
  <c r="G62" i="8"/>
  <c r="I18" i="9"/>
  <c r="H18" i="8"/>
  <c r="J81" i="15" l="1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80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57" i="15"/>
  <c r="G79" i="11" l="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78" i="11"/>
  <c r="D78" i="11"/>
  <c r="D79" i="11" s="1"/>
  <c r="D80" i="11" s="1"/>
  <c r="D81" i="11" s="1"/>
  <c r="D82" i="11" s="1"/>
  <c r="D83" i="11" s="1"/>
  <c r="D84" i="11" s="1"/>
  <c r="D85" i="11" s="1"/>
  <c r="D86" i="11" s="1"/>
  <c r="D87" i="11" s="1"/>
  <c r="D88" i="11" s="1"/>
  <c r="D89" i="11" s="1"/>
  <c r="D90" i="11" s="1"/>
  <c r="D91" i="11" s="1"/>
  <c r="D92" i="11" s="1"/>
  <c r="D93" i="11" s="1"/>
  <c r="D94" i="11" s="1"/>
  <c r="D95" i="11" s="1"/>
  <c r="D96" i="11" s="1"/>
  <c r="D97" i="11" s="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53" i="11"/>
  <c r="D54" i="1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D70" i="11" s="1"/>
  <c r="D71" i="11" s="1"/>
  <c r="D72" i="11" s="1"/>
  <c r="D53" i="11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33" i="10"/>
  <c r="E33" i="10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46" i="9"/>
  <c r="D46" i="9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43" i="8"/>
  <c r="C44" i="8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43" i="8"/>
  <c r="P18" i="15" l="1"/>
  <c r="O18" i="15"/>
  <c r="N18" i="15"/>
  <c r="M18" i="15"/>
  <c r="H4" i="15" l="1"/>
  <c r="I4" i="15"/>
  <c r="K4" i="15"/>
  <c r="L4" i="15"/>
  <c r="H5" i="15"/>
  <c r="I5" i="15"/>
  <c r="K5" i="15"/>
  <c r="L5" i="15"/>
  <c r="H6" i="15"/>
  <c r="I6" i="15"/>
  <c r="K6" i="15"/>
  <c r="L6" i="15"/>
  <c r="H7" i="15"/>
  <c r="I7" i="15"/>
  <c r="K7" i="15"/>
  <c r="L7" i="15"/>
  <c r="H8" i="15"/>
  <c r="I8" i="15"/>
  <c r="K8" i="15"/>
  <c r="L8" i="15"/>
  <c r="H9" i="15"/>
  <c r="I9" i="15"/>
  <c r="K9" i="15"/>
  <c r="L9" i="15"/>
  <c r="H10" i="15"/>
  <c r="I10" i="15"/>
  <c r="K10" i="15"/>
  <c r="L10" i="15"/>
  <c r="H11" i="15"/>
  <c r="I11" i="15"/>
  <c r="K11" i="15"/>
  <c r="L11" i="15"/>
  <c r="H12" i="15"/>
  <c r="I12" i="15"/>
  <c r="K12" i="15"/>
  <c r="L12" i="15"/>
  <c r="H13" i="15"/>
  <c r="I13" i="15"/>
  <c r="K13" i="15"/>
  <c r="L13" i="15"/>
  <c r="H14" i="15"/>
  <c r="I14" i="15"/>
  <c r="K14" i="15"/>
  <c r="L14" i="15"/>
  <c r="H15" i="15"/>
  <c r="I15" i="15"/>
  <c r="K15" i="15"/>
  <c r="L15" i="15"/>
  <c r="H16" i="15"/>
  <c r="I16" i="15"/>
  <c r="K16" i="15"/>
  <c r="L16" i="15"/>
  <c r="H17" i="15"/>
  <c r="I17" i="15"/>
  <c r="K17" i="15"/>
  <c r="L17" i="15"/>
  <c r="H18" i="15"/>
  <c r="I18" i="15"/>
  <c r="K18" i="15"/>
  <c r="L18" i="15"/>
  <c r="I3" i="15"/>
  <c r="K3" i="15"/>
  <c r="L3" i="15"/>
  <c r="H3" i="15"/>
  <c r="C6" i="13"/>
  <c r="C37" i="12" l="1"/>
  <c r="C7" i="13" l="1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D6" i="13"/>
  <c r="E6" i="13"/>
  <c r="F6" i="13"/>
  <c r="G6" i="13"/>
  <c r="H6" i="13"/>
  <c r="I6" i="13"/>
  <c r="J6" i="13"/>
  <c r="K6" i="13"/>
  <c r="L6" i="13"/>
  <c r="M6" i="13"/>
  <c r="N6" i="13"/>
  <c r="O6" i="13"/>
  <c r="F9" i="10"/>
  <c r="E4" i="10"/>
  <c r="E5" i="10"/>
  <c r="E6" i="10"/>
  <c r="E7" i="10"/>
  <c r="E8" i="10"/>
  <c r="E9" i="10"/>
  <c r="E3" i="10"/>
  <c r="G3" i="8"/>
  <c r="K4" i="11"/>
  <c r="K5" i="11"/>
  <c r="K6" i="11"/>
  <c r="K7" i="11"/>
  <c r="K8" i="11"/>
  <c r="K9" i="11"/>
  <c r="K3" i="11"/>
  <c r="H4" i="11"/>
  <c r="H5" i="11"/>
  <c r="H6" i="11"/>
  <c r="H7" i="11"/>
  <c r="H8" i="11"/>
  <c r="H9" i="11"/>
  <c r="H3" i="11"/>
  <c r="I9" i="1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C46" i="12"/>
  <c r="C38" i="12" l="1"/>
  <c r="C39" i="12"/>
  <c r="C40" i="12"/>
  <c r="C41" i="12"/>
  <c r="C42" i="12"/>
  <c r="C43" i="12"/>
  <c r="C44" i="12"/>
  <c r="C45" i="12"/>
  <c r="F3" i="11" l="1"/>
  <c r="F4" i="11" s="1"/>
  <c r="F5" i="11" s="1"/>
  <c r="F6" i="11" s="1"/>
  <c r="F7" i="11" s="1"/>
  <c r="F8" i="11" s="1"/>
  <c r="F9" i="11" s="1"/>
  <c r="F10" i="11" s="1"/>
  <c r="C3" i="11"/>
  <c r="C4" i="11" s="1"/>
  <c r="C5" i="11" s="1"/>
  <c r="C6" i="11" s="1"/>
  <c r="C7" i="11" s="1"/>
  <c r="C8" i="11" s="1"/>
  <c r="C9" i="11" s="1"/>
  <c r="C10" i="11" s="1"/>
  <c r="C3" i="10"/>
  <c r="C4" i="10" s="1"/>
  <c r="C5" i="10" s="1"/>
  <c r="C6" i="10" s="1"/>
  <c r="C7" i="10" s="1"/>
  <c r="C8" i="10" s="1"/>
  <c r="C9" i="10" s="1"/>
  <c r="H4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3" i="9"/>
  <c r="C3" i="9"/>
  <c r="C4" i="9" s="1"/>
  <c r="C5" i="9" l="1"/>
  <c r="D6" i="9"/>
  <c r="C6" i="9" l="1"/>
  <c r="C3" i="8"/>
  <c r="C4" i="8" s="1"/>
  <c r="C5" i="8" s="1"/>
  <c r="C7" i="9" l="1"/>
  <c r="D7" i="9"/>
  <c r="C6" i="8"/>
  <c r="D7" i="8"/>
  <c r="D6" i="8"/>
  <c r="C8" i="9" l="1"/>
  <c r="D8" i="9"/>
  <c r="C7" i="8"/>
  <c r="C9" i="9" l="1"/>
  <c r="D9" i="9"/>
  <c r="C8" i="8"/>
  <c r="D8" i="8"/>
  <c r="C10" i="9" l="1"/>
  <c r="D10" i="9"/>
  <c r="C9" i="8"/>
  <c r="D9" i="8"/>
  <c r="C2" i="2"/>
  <c r="C3" i="2" s="1"/>
  <c r="E5" i="9"/>
  <c r="E6" i="9"/>
  <c r="E7" i="9"/>
  <c r="E8" i="9"/>
  <c r="E9" i="9"/>
  <c r="E10" i="9"/>
  <c r="E11" i="9"/>
  <c r="E12" i="9"/>
  <c r="E13" i="9"/>
  <c r="E14" i="9"/>
  <c r="E15" i="9"/>
  <c r="E16" i="9"/>
  <c r="E4" i="9"/>
  <c r="F2" i="9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E21" i="8"/>
  <c r="E20" i="8"/>
  <c r="E19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2" i="8"/>
  <c r="H13" i="7"/>
  <c r="H14" i="7"/>
  <c r="H15" i="7"/>
  <c r="H16" i="7"/>
  <c r="H17" i="7"/>
  <c r="H18" i="7"/>
  <c r="H12" i="7"/>
  <c r="H11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3" i="7"/>
  <c r="C11" i="9" l="1"/>
  <c r="D11" i="9"/>
  <c r="C10" i="8"/>
  <c r="D10" i="8"/>
  <c r="C12" i="9" l="1"/>
  <c r="D12" i="9"/>
  <c r="C11" i="8"/>
  <c r="D11" i="8"/>
  <c r="C13" i="9" l="1"/>
  <c r="D13" i="9"/>
  <c r="C12" i="8"/>
  <c r="D12" i="8"/>
  <c r="C14" i="9" l="1"/>
  <c r="D14" i="9"/>
  <c r="C13" i="8"/>
  <c r="D13" i="8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5" i="9" l="1"/>
  <c r="D15" i="9"/>
  <c r="C14" i="8"/>
  <c r="D14" i="8"/>
  <c r="C16" i="9" l="1"/>
  <c r="D16" i="9"/>
  <c r="C15" i="8"/>
  <c r="D15" i="8"/>
  <c r="C17" i="9" l="1"/>
  <c r="D17" i="9"/>
  <c r="C16" i="8"/>
  <c r="D16" i="8"/>
  <c r="C18" i="9" l="1"/>
  <c r="C19" i="9" s="1"/>
  <c r="D18" i="9"/>
  <c r="C17" i="8"/>
  <c r="D17" i="8"/>
  <c r="C18" i="8" l="1"/>
  <c r="C19" i="8" s="1"/>
  <c r="D18" i="8"/>
</calcChain>
</file>

<file path=xl/sharedStrings.xml><?xml version="1.0" encoding="utf-8"?>
<sst xmlns="http://schemas.openxmlformats.org/spreadsheetml/2006/main" count="203" uniqueCount="115">
  <si>
    <t>Year</t>
  </si>
  <si>
    <t xml:space="preserve">Labour force (Million)Male </t>
  </si>
  <si>
    <t>Labour force Female</t>
  </si>
  <si>
    <t xml:space="preserve">Labour force total </t>
  </si>
  <si>
    <t>Labour force participation rate (male)</t>
  </si>
  <si>
    <t>Labour force participation rate (female)</t>
  </si>
  <si>
    <t>Labour force participation rate (total)</t>
  </si>
  <si>
    <t>Unemployment rate (Male)</t>
  </si>
  <si>
    <t>Unemployment rate (female)</t>
  </si>
  <si>
    <t>unemployment total</t>
  </si>
  <si>
    <t>Es W=0.25</t>
  </si>
  <si>
    <t>ES W=0.50</t>
  </si>
  <si>
    <t xml:space="preserve">Employment(Male) </t>
  </si>
  <si>
    <t>Employment (Female)</t>
  </si>
  <si>
    <t>Employment (total)</t>
  </si>
  <si>
    <t xml:space="preserve">Year </t>
  </si>
  <si>
    <t>1990-1995</t>
  </si>
  <si>
    <t>1995-2000</t>
  </si>
  <si>
    <t>2000-2004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</si>
  <si>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</si>
  <si>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</si>
  <si>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</si>
  <si>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</si>
  <si>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</si>
  <si>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</si>
  <si>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</si>
  <si>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</si>
  <si>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</si>
  <si>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</si>
  <si>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</si>
  <si>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2015-2017</t>
  </si>
  <si>
    <t>2017-2018</t>
  </si>
  <si>
    <t>labour force Male</t>
  </si>
  <si>
    <t>LF Female</t>
  </si>
  <si>
    <t>Lf total</t>
  </si>
  <si>
    <t>LFPR Male</t>
  </si>
  <si>
    <t>LFPR Female</t>
  </si>
  <si>
    <t>The rate of change of labour force (Male)</t>
  </si>
  <si>
    <t>The rate if change of labour force (Female)</t>
  </si>
  <si>
    <t>Labour force (Million) Female</t>
  </si>
  <si>
    <t>Employment rate(Male)</t>
  </si>
  <si>
    <t>Employment rate (Female)</t>
  </si>
  <si>
    <t xml:space="preserve">Employment rate (Total) </t>
  </si>
  <si>
    <t>Working age  population (Total)</t>
  </si>
  <si>
    <t>a</t>
  </si>
  <si>
    <t>b</t>
  </si>
  <si>
    <t xml:space="preserve">Prediction/ forecasting </t>
  </si>
  <si>
    <t xml:space="preserve">Prediction/ Forecasting </t>
  </si>
  <si>
    <t>5 Year moving average</t>
  </si>
  <si>
    <t xml:space="preserve">expoential smooting /Forecasting </t>
  </si>
  <si>
    <t>Labour force (Million)</t>
  </si>
  <si>
    <t>Rate of changing in labour force</t>
  </si>
  <si>
    <t xml:space="preserve">Exponenial smoothing/ Forecasting </t>
  </si>
  <si>
    <t>Rate of changing in labour force participation rate</t>
  </si>
  <si>
    <t>Working age  population (Million)</t>
  </si>
  <si>
    <t xml:space="preserve">Exponential Smoothing /Forecasting </t>
  </si>
  <si>
    <t>Rate of changing in working age population</t>
  </si>
  <si>
    <t xml:space="preserve">Exponential smoothing/foreasting </t>
  </si>
  <si>
    <t>Unemployment (Million)</t>
  </si>
  <si>
    <t xml:space="preserve">Employment (Million) </t>
  </si>
  <si>
    <t>Rate of changing in unemployment</t>
  </si>
  <si>
    <t xml:space="preserve">Sectors </t>
  </si>
  <si>
    <t>Agriculture</t>
  </si>
  <si>
    <t>2015-2016</t>
  </si>
  <si>
    <t>2016-2017</t>
  </si>
  <si>
    <t>Industry</t>
  </si>
  <si>
    <t>Service</t>
  </si>
  <si>
    <t>Gross Domestc Prodduct</t>
  </si>
  <si>
    <t xml:space="preserve">2005-2006 </t>
  </si>
  <si>
    <t>At 2000-2001 Constant Price</t>
  </si>
  <si>
    <t>At 2010-2011 Constant Price</t>
  </si>
  <si>
    <t>2020n(Jan- March)</t>
  </si>
  <si>
    <t>Growth rate</t>
  </si>
  <si>
    <t>C</t>
  </si>
  <si>
    <t>Rate of changing in employment</t>
  </si>
  <si>
    <t>CGRA</t>
  </si>
  <si>
    <t>Sector</t>
  </si>
  <si>
    <t>Employment in Service (%)</t>
  </si>
  <si>
    <t>Employment in agriculture (%)</t>
  </si>
  <si>
    <t>Employment in Industry(%)</t>
  </si>
  <si>
    <t>Employment in agriculture , Male (%)</t>
  </si>
  <si>
    <t>Employment in agriculture, Female (%)</t>
  </si>
  <si>
    <t>Female</t>
  </si>
  <si>
    <t>Overseas Person Employed (000')</t>
  </si>
  <si>
    <t>Male</t>
  </si>
  <si>
    <t xml:space="preserve">Annual growth rate of labour force Male </t>
  </si>
  <si>
    <t>Annual growth rate of labour force Female</t>
  </si>
  <si>
    <t xml:space="preserve">Annual growth rate of labour force participation rate Male </t>
  </si>
  <si>
    <t xml:space="preserve">Annual growth rate of labour force participation rate Female </t>
  </si>
  <si>
    <t xml:space="preserve">year </t>
  </si>
  <si>
    <t xml:space="preserve">Labour force total (Million) </t>
  </si>
  <si>
    <t>Expoential smoothing /forecasting</t>
  </si>
  <si>
    <t>Annual growth rate of labour force</t>
  </si>
  <si>
    <t>Annual growth rate of labour force participation rate</t>
  </si>
  <si>
    <t>Working age population (% of total population)</t>
  </si>
  <si>
    <t>Annual growth rate of working age population</t>
  </si>
  <si>
    <t xml:space="preserve">Uemployment rate (% of total labour force) </t>
  </si>
  <si>
    <t>Annual growth of unemployment rate</t>
  </si>
  <si>
    <t>Employment rate (% of total labour force)</t>
  </si>
  <si>
    <t>Annual growth rate of employment rate</t>
  </si>
  <si>
    <t>% of male labour force paticipation rate</t>
  </si>
  <si>
    <t>% of female labour force paticipation rate</t>
  </si>
  <si>
    <t>% of male labour force</t>
  </si>
  <si>
    <t>% of female labour force</t>
  </si>
  <si>
    <t>Annual growth rate of male labour force participation rate</t>
  </si>
  <si>
    <t>Annual growth rate of female labour force participation rate</t>
  </si>
  <si>
    <t>Annual growth rate male labour force</t>
  </si>
  <si>
    <t>Annual growth rate female labour force</t>
  </si>
  <si>
    <t xml:space="preserve">Uemployment (Million) </t>
  </si>
  <si>
    <t>Employment  (Million)</t>
  </si>
  <si>
    <t>Employment in agriculture, male (% of male employment)</t>
  </si>
  <si>
    <t>Employment in agriculture, female (% of male employment)</t>
  </si>
  <si>
    <t>Annual growth rate employment in agriculture, male (% of male employment)</t>
  </si>
  <si>
    <t>Annual growth rate employment in agriculture, female (% of male employment)</t>
  </si>
  <si>
    <t>Oversea persons employed: annual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</si>
</sst>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%"/>
    <numFmt numFmtId="166" formatCode="0.0%"/>
    <numFmt numFmtId="167" formatCode="0.00000"/>
    <numFmt numFmtId="168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64" fontId="0" fillId="0" borderId="0" xfId="0" applyNumberFormat="1"/>
    <xf numFmtId="9" fontId="0" fillId="0" borderId="0" xfId="1" applyFont="1"/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8" fontId="0" fillId="0" borderId="0" xfId="0" applyNumberFormat="1"/>
    <xf numFmtId="168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Labour</a:t>
            </a:r>
            <a:r>
              <a:rPr lang="en-AU" baseline="0"/>
              <a:t> Force and rate of change of labour force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million'!$B$1</c:f>
              <c:strCache>
                <c:ptCount val="1"/>
                <c:pt idx="0">
                  <c:v>Labour force (Million)Male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'Labour force million'!$A$2:$A$18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force million'!$B$2:$B$18</c:f>
              <c:numCache>
                <c:formatCode>General</c:formatCode>
                <c:ptCount val="17"/>
                <c:pt idx="0">
                  <c:v>9.9600000000000009</c:v>
                </c:pt>
                <c:pt idx="1">
                  <c:v>13.23</c:v>
                </c:pt>
                <c:pt idx="2">
                  <c:v>15.02</c:v>
                </c:pt>
                <c:pt idx="3">
                  <c:v>16.75</c:v>
                </c:pt>
                <c:pt idx="4">
                  <c:v>17.22</c:v>
                </c:pt>
                <c:pt idx="5">
                  <c:v>17.7</c:v>
                </c:pt>
                <c:pt idx="6">
                  <c:v>18.13</c:v>
                </c:pt>
                <c:pt idx="7">
                  <c:v>18.510000000000002</c:v>
                </c:pt>
                <c:pt idx="8">
                  <c:v>18.84</c:v>
                </c:pt>
                <c:pt idx="9">
                  <c:v>19.13</c:v>
                </c:pt>
                <c:pt idx="10">
                  <c:v>19.399999999999999</c:v>
                </c:pt>
                <c:pt idx="11">
                  <c:v>19.66</c:v>
                </c:pt>
                <c:pt idx="12">
                  <c:v>19.86</c:v>
                </c:pt>
                <c:pt idx="13">
                  <c:v>13.4</c:v>
                </c:pt>
                <c:pt idx="14">
                  <c:v>12.48</c:v>
                </c:pt>
                <c:pt idx="15">
                  <c:v>12.84</c:v>
                </c:pt>
                <c:pt idx="16">
                  <c:v>12.82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5B-41DD-80B9-005804A904A8}"/>
            </c:ext>
          </c:extLst>
        </c:ser>
        <c:ser>
          <c:idx val="1"/>
          <c:order val="1"/>
          <c:tx>
            <c:strRef>
              <c:f>'Labour force million'!$C$1</c:f>
              <c:strCache>
                <c:ptCount val="1"/>
                <c:pt idx="0">
                  <c:v>Labour force (Million) Female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'Labour force million'!$A$2:$A$18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force million'!$C$2:$C$18</c:f>
              <c:numCache>
                <c:formatCode>General</c:formatCode>
                <c:ptCount val="17"/>
                <c:pt idx="0">
                  <c:v>6.57</c:v>
                </c:pt>
                <c:pt idx="1">
                  <c:v>8.17</c:v>
                </c:pt>
                <c:pt idx="2">
                  <c:v>9.2799999999999994</c:v>
                </c:pt>
                <c:pt idx="3">
                  <c:v>10.34</c:v>
                </c:pt>
                <c:pt idx="4">
                  <c:v>10.63</c:v>
                </c:pt>
                <c:pt idx="5">
                  <c:v>10.93</c:v>
                </c:pt>
                <c:pt idx="6">
                  <c:v>11.2</c:v>
                </c:pt>
                <c:pt idx="7">
                  <c:v>11.44</c:v>
                </c:pt>
                <c:pt idx="8">
                  <c:v>11.65</c:v>
                </c:pt>
                <c:pt idx="9">
                  <c:v>11.83</c:v>
                </c:pt>
                <c:pt idx="10">
                  <c:v>11.99</c:v>
                </c:pt>
                <c:pt idx="11">
                  <c:v>12.16</c:v>
                </c:pt>
                <c:pt idx="12">
                  <c:v>12.28</c:v>
                </c:pt>
                <c:pt idx="13">
                  <c:v>8.6999999999999993</c:v>
                </c:pt>
                <c:pt idx="14">
                  <c:v>9.48</c:v>
                </c:pt>
                <c:pt idx="15">
                  <c:v>9.44</c:v>
                </c:pt>
                <c:pt idx="16">
                  <c:v>9.9600000000000009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5B-41DD-80B9-005804A904A8}"/>
            </c:ext>
          </c:extLst>
        </c:ser>
        <c:ser>
          <c:idx val="2"/>
          <c:order val="2"/>
          <c:tx>
            <c:strRef>
              <c:f>'Labour force million'!$D$1</c:f>
              <c:strCache>
                <c:ptCount val="1"/>
                <c:pt idx="0">
                  <c:v>The rate of change of labour force (Male)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'Labour force million'!$A$2:$A$18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force million'!$D$2:$D$18</c:f>
              <c:numCache>
                <c:formatCode>General</c:formatCode>
                <c:ptCount val="17"/>
                <c:pt idx="1">
                  <c:v>3.27</c:v>
                </c:pt>
                <c:pt idx="2">
                  <c:v>1.7899999999999991</c:v>
                </c:pt>
                <c:pt idx="3">
                  <c:v>1.7300000000000004</c:v>
                </c:pt>
                <c:pt idx="4">
                  <c:v>0.46999999999999886</c:v>
                </c:pt>
                <c:pt idx="5">
                  <c:v>0.48000000000000043</c:v>
                </c:pt>
                <c:pt idx="6">
                  <c:v>0.42999999999999972</c:v>
                </c:pt>
                <c:pt idx="7">
                  <c:v>0.38000000000000256</c:v>
                </c:pt>
                <c:pt idx="8">
                  <c:v>0.32999999999999829</c:v>
                </c:pt>
                <c:pt idx="9">
                  <c:v>0.28999999999999915</c:v>
                </c:pt>
                <c:pt idx="10">
                  <c:v>0.26999999999999957</c:v>
                </c:pt>
                <c:pt idx="11">
                  <c:v>0.26000000000000156</c:v>
                </c:pt>
                <c:pt idx="12">
                  <c:v>0.19999999999999929</c:v>
                </c:pt>
                <c:pt idx="13">
                  <c:v>-6.4599999999999991</c:v>
                </c:pt>
                <c:pt idx="14">
                  <c:v>-0.91999999999999993</c:v>
                </c:pt>
                <c:pt idx="15">
                  <c:v>0.35999999999999943</c:v>
                </c:pt>
                <c:pt idx="16">
                  <c:v>-1.9999999999999574E-2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5B-41DD-80B9-005804A904A8}"/>
            </c:ext>
          </c:extLst>
        </c:ser>
        <c:ser>
          <c:idx val="3"/>
          <c:order val="3"/>
          <c:tx>
            <c:strRef>
              <c:f>'Labour force million'!$E$1</c:f>
              <c:strCache>
                <c:ptCount val="1"/>
                <c:pt idx="0">
                  <c:v>The rate if change of labour force (Female)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'Labour force million'!$A$2:$A$18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force million'!$E$2:$E$18</c:f>
              <c:numCache>
                <c:formatCode>General</c:formatCode>
                <c:ptCount val="17"/>
                <c:pt idx="1">
                  <c:v>1.5999999999999996</c:v>
                </c:pt>
                <c:pt idx="2">
                  <c:v>1.1099999999999994</c:v>
                </c:pt>
                <c:pt idx="3">
                  <c:v>1.0600000000000005</c:v>
                </c:pt>
                <c:pt idx="4">
                  <c:v>0.29000000000000092</c:v>
                </c:pt>
                <c:pt idx="5">
                  <c:v>0.29999999999999893</c:v>
                </c:pt>
                <c:pt idx="6">
                  <c:v>0.26999999999999957</c:v>
                </c:pt>
                <c:pt idx="7">
                  <c:v>0.24000000000000021</c:v>
                </c:pt>
                <c:pt idx="8">
                  <c:v>0.21000000000000085</c:v>
                </c:pt>
                <c:pt idx="9">
                  <c:v>0.17999999999999972</c:v>
                </c:pt>
                <c:pt idx="10">
                  <c:v>0.16000000000000014</c:v>
                </c:pt>
                <c:pt idx="11">
                  <c:v>0.16999999999999993</c:v>
                </c:pt>
                <c:pt idx="12">
                  <c:v>0.11999999999999922</c:v>
                </c:pt>
                <c:pt idx="13">
                  <c:v>-3.58</c:v>
                </c:pt>
                <c:pt idx="14">
                  <c:v>0.78000000000000114</c:v>
                </c:pt>
                <c:pt idx="15">
                  <c:v>-4.0000000000000924E-2</c:v>
                </c:pt>
                <c:pt idx="16">
                  <c:v>0.52000000000000135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5B-41DD-80B9-005804A90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613400"/>
        <c:axId val="518604872"/>
      </c:scatterChart>
      <c:valAx>
        <c:axId val="518613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04872"/>
        <c:crosses val="autoZero"/>
        <c:crossBetween val="midCat"/>
      </c:valAx>
      <c:valAx>
        <c:axId val="51860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613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stastistic '!$B$1</c:f>
              <c:strCache>
                <c:ptCount val="1"/>
                <c:pt idx="0">
                  <c:v>Labour force total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'labour stastistic 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stastistic '!$B$2:$B$18</c:f>
              <c:numCache>
                <c:formatCode>General</c:formatCode>
                <c:ptCount val="17"/>
                <c:pt idx="0">
                  <c:v>16.53</c:v>
                </c:pt>
                <c:pt idx="1">
                  <c:v>21.4</c:v>
                </c:pt>
                <c:pt idx="2">
                  <c:v>24.3</c:v>
                </c:pt>
                <c:pt idx="3">
                  <c:v>27.09</c:v>
                </c:pt>
                <c:pt idx="4">
                  <c:v>27.85</c:v>
                </c:pt>
                <c:pt idx="5">
                  <c:v>28.63</c:v>
                </c:pt>
                <c:pt idx="6">
                  <c:v>29.33</c:v>
                </c:pt>
                <c:pt idx="7">
                  <c:v>29.95</c:v>
                </c:pt>
                <c:pt idx="8">
                  <c:v>30.49</c:v>
                </c:pt>
                <c:pt idx="9">
                  <c:v>30.96</c:v>
                </c:pt>
                <c:pt idx="10">
                  <c:v>31.39</c:v>
                </c:pt>
                <c:pt idx="11">
                  <c:v>31.82</c:v>
                </c:pt>
                <c:pt idx="12">
                  <c:v>32.14</c:v>
                </c:pt>
                <c:pt idx="13">
                  <c:v>22.11</c:v>
                </c:pt>
                <c:pt idx="14">
                  <c:v>21.95</c:v>
                </c:pt>
                <c:pt idx="15">
                  <c:v>22.28</c:v>
                </c:pt>
                <c:pt idx="16">
                  <c:v>22.58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26-4A4D-9D34-8F2258028BEE}"/>
            </c:ext>
          </c:extLst>
        </c:ser>
        <c:ser>
          <c:idx val="1"/>
          <c:order val="1"/>
          <c:tx>
            <c:strRef>
              <c:f>'labour stastistic '!$C$1</c:f>
              <c:strCache>
                <c:ptCount val="1"/>
                <c:pt idx="0">
                  <c:v>Labour force participation rate (total)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'labour stastistic 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stastistic '!$C$2:$C$18</c:f>
              <c:numCache>
                <c:formatCode>General</c:formatCode>
                <c:ptCount val="17"/>
                <c:pt idx="0">
                  <c:v>60.59</c:v>
                </c:pt>
                <c:pt idx="1">
                  <c:v>61.07</c:v>
                </c:pt>
                <c:pt idx="2">
                  <c:v>63.18</c:v>
                </c:pt>
                <c:pt idx="3">
                  <c:v>64.56</c:v>
                </c:pt>
                <c:pt idx="4">
                  <c:v>64.959999999999994</c:v>
                </c:pt>
                <c:pt idx="5">
                  <c:v>65.38</c:v>
                </c:pt>
                <c:pt idx="6">
                  <c:v>65.760000000000005</c:v>
                </c:pt>
                <c:pt idx="7">
                  <c:v>66.16</c:v>
                </c:pt>
                <c:pt idx="8">
                  <c:v>66.56</c:v>
                </c:pt>
                <c:pt idx="9">
                  <c:v>66.06</c:v>
                </c:pt>
                <c:pt idx="10">
                  <c:v>66.040000000000006</c:v>
                </c:pt>
                <c:pt idx="11">
                  <c:v>66.28</c:v>
                </c:pt>
                <c:pt idx="12">
                  <c:v>66.94</c:v>
                </c:pt>
                <c:pt idx="13">
                  <c:v>67</c:v>
                </c:pt>
                <c:pt idx="14">
                  <c:v>64.7</c:v>
                </c:pt>
                <c:pt idx="15">
                  <c:v>61.2</c:v>
                </c:pt>
                <c:pt idx="16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26-4A4D-9D34-8F2258028BEE}"/>
            </c:ext>
          </c:extLst>
        </c:ser>
        <c:ser>
          <c:idx val="2"/>
          <c:order val="2"/>
          <c:tx>
            <c:strRef>
              <c:f>'labour stastistic '!$D$1</c:f>
              <c:strCache>
                <c:ptCount val="1"/>
                <c:pt idx="0">
                  <c:v>Working age  population (Total)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'labour stastistic 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stastistic '!$D$2:$D$18</c:f>
              <c:numCache>
                <c:formatCode>General</c:formatCode>
                <c:ptCount val="17"/>
                <c:pt idx="4">
                  <c:v>36.869999999999997</c:v>
                </c:pt>
                <c:pt idx="9">
                  <c:v>42.31</c:v>
                </c:pt>
                <c:pt idx="10">
                  <c:v>41.11</c:v>
                </c:pt>
                <c:pt idx="11">
                  <c:v>41.16</c:v>
                </c:pt>
                <c:pt idx="12">
                  <c:v>42.1</c:v>
                </c:pt>
                <c:pt idx="13">
                  <c:v>32.979999999999997</c:v>
                </c:pt>
                <c:pt idx="14">
                  <c:v>33.93</c:v>
                </c:pt>
                <c:pt idx="15">
                  <c:v>36.39</c:v>
                </c:pt>
                <c:pt idx="16">
                  <c:v>36.56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26-4A4D-9D34-8F2258028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773152"/>
        <c:axId val="568774136"/>
      </c:scatterChart>
      <c:valAx>
        <c:axId val="56877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74136"/>
        <c:crosses val="autoZero"/>
        <c:crossBetween val="midCat"/>
      </c:valAx>
      <c:valAx>
        <c:axId val="568774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73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stastistic '!$F$1</c:f>
              <c:strCache>
                <c:ptCount val="1"/>
                <c:pt idx="0">
                  <c:v>Labour force total </c:v>
                </c:pt>
              </c:strCache>
            </c:strRef>
          </c:tx>
          <c:spPr>
            <a:ln w="9525" cap="flat" cmpd="sng" algn="ctr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</c:spPr>
          </c:marker>
          <c:xVal>
            <c:numRef>
              <c:f>'labour stastistic '!$E$2:$E$18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stastistic '!$F$2:$F$18</c:f>
              <c:numCache>
                <c:formatCode>General</c:formatCode>
                <c:ptCount val="17"/>
                <c:pt idx="1">
                  <c:v>4.8699999999999974</c:v>
                </c:pt>
                <c:pt idx="2">
                  <c:v>2.9000000000000021</c:v>
                </c:pt>
                <c:pt idx="3">
                  <c:v>2.7899999999999991</c:v>
                </c:pt>
                <c:pt idx="4">
                  <c:v>0.76000000000000156</c:v>
                </c:pt>
                <c:pt idx="5">
                  <c:v>0.77999999999999758</c:v>
                </c:pt>
                <c:pt idx="6">
                  <c:v>0.69999999999999929</c:v>
                </c:pt>
                <c:pt idx="7">
                  <c:v>0.62000000000000099</c:v>
                </c:pt>
                <c:pt idx="8">
                  <c:v>0.53999999999999915</c:v>
                </c:pt>
                <c:pt idx="9">
                  <c:v>0.47000000000000242</c:v>
                </c:pt>
                <c:pt idx="10">
                  <c:v>0.42999999999999972</c:v>
                </c:pt>
                <c:pt idx="11">
                  <c:v>0.42999999999999972</c:v>
                </c:pt>
                <c:pt idx="12">
                  <c:v>0.32000000000000028</c:v>
                </c:pt>
                <c:pt idx="13">
                  <c:v>-10.030000000000001</c:v>
                </c:pt>
                <c:pt idx="14">
                  <c:v>-0.16000000000000014</c:v>
                </c:pt>
                <c:pt idx="15">
                  <c:v>0.33000000000000185</c:v>
                </c:pt>
                <c:pt idx="16">
                  <c:v>0.29999999999999716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AA-4149-B5C1-B76834431C75}"/>
            </c:ext>
          </c:extLst>
        </c:ser>
        <c:ser>
          <c:idx val="1"/>
          <c:order val="1"/>
          <c:tx>
            <c:strRef>
              <c:f>'labour stastistic '!$G$1</c:f>
              <c:strCache>
                <c:ptCount val="1"/>
                <c:pt idx="0">
                  <c:v>Labour force participation rate (total)</c:v>
                </c:pt>
              </c:strCache>
            </c:strRef>
          </c:tx>
          <c:spPr>
            <a:ln w="9525" cap="flat" cmpd="sng" algn="ctr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 cap="flat" cmpd="sng" algn="ctr">
                <a:solidFill>
                  <a:srgbClr val="FFC000"/>
                </a:solidFill>
                <a:round/>
              </a:ln>
              <a:effectLst/>
            </c:spPr>
          </c:marker>
          <c:xVal>
            <c:numRef>
              <c:f>'labour stastistic '!$E$2:$E$18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stastistic '!$G$2:$G$18</c:f>
              <c:numCache>
                <c:formatCode>General</c:formatCode>
                <c:ptCount val="17"/>
                <c:pt idx="1">
                  <c:v>0.47999999999999687</c:v>
                </c:pt>
                <c:pt idx="2">
                  <c:v>2.1099999999999994</c:v>
                </c:pt>
                <c:pt idx="3">
                  <c:v>1.3800000000000026</c:v>
                </c:pt>
                <c:pt idx="4">
                  <c:v>0.39999999999999147</c:v>
                </c:pt>
                <c:pt idx="5">
                  <c:v>0.42000000000000171</c:v>
                </c:pt>
                <c:pt idx="6">
                  <c:v>0.38000000000000966</c:v>
                </c:pt>
                <c:pt idx="7">
                  <c:v>0.39999999999999147</c:v>
                </c:pt>
                <c:pt idx="8">
                  <c:v>0.40000000000000568</c:v>
                </c:pt>
                <c:pt idx="9">
                  <c:v>-0.5</c:v>
                </c:pt>
                <c:pt idx="10">
                  <c:v>-1.9999999999996021E-2</c:v>
                </c:pt>
                <c:pt idx="11">
                  <c:v>0.23999999999999488</c:v>
                </c:pt>
                <c:pt idx="12">
                  <c:v>0.65999999999999659</c:v>
                </c:pt>
                <c:pt idx="13">
                  <c:v>6.0000000000002274E-2</c:v>
                </c:pt>
                <c:pt idx="14">
                  <c:v>-2.2999999999999972</c:v>
                </c:pt>
                <c:pt idx="15">
                  <c:v>-3.5</c:v>
                </c:pt>
                <c:pt idx="16">
                  <c:v>0.79999999999999716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AA-4149-B5C1-B76834431C75}"/>
            </c:ext>
          </c:extLst>
        </c:ser>
        <c:ser>
          <c:idx val="2"/>
          <c:order val="2"/>
          <c:tx>
            <c:strRef>
              <c:f>'labour stastistic '!$H$1</c:f>
              <c:strCache>
                <c:ptCount val="1"/>
                <c:pt idx="0">
                  <c:v>Working age  population (Total)</c:v>
                </c:pt>
              </c:strCache>
            </c:strRef>
          </c:tx>
          <c:spPr>
            <a:ln w="9525" cap="flat" cmpd="sng" algn="ctr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marker>
          <c:xVal>
            <c:numRef>
              <c:f>'labour stastistic '!$E$2:$E$18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stastistic '!$H$2:$H$18</c:f>
              <c:numCache>
                <c:formatCode>General</c:formatCode>
                <c:ptCount val="17"/>
                <c:pt idx="9">
                  <c:v>5.4400000000000048</c:v>
                </c:pt>
                <c:pt idx="10">
                  <c:v>-1.2000000000000028</c:v>
                </c:pt>
                <c:pt idx="11">
                  <c:v>4.9999999999997158E-2</c:v>
                </c:pt>
                <c:pt idx="12">
                  <c:v>0.94000000000000483</c:v>
                </c:pt>
                <c:pt idx="13">
                  <c:v>-9.1200000000000045</c:v>
                </c:pt>
                <c:pt idx="14">
                  <c:v>0.95000000000000284</c:v>
                </c:pt>
                <c:pt idx="15">
                  <c:v>2.4600000000000009</c:v>
                </c:pt>
                <c:pt idx="16">
                  <c:v>0.17000000000000171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AA-4149-B5C1-B76834431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006152"/>
        <c:axId val="572015336"/>
      </c:scatterChart>
      <c:valAx>
        <c:axId val="572006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0000"/>
                <a:lumOff val="8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15336"/>
        <c:crosses val="autoZero"/>
        <c:crossBetween val="midCat"/>
      </c:valAx>
      <c:valAx>
        <c:axId val="57201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rnd">
            <a:solidFill>
              <a:schemeClr val="dk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06152"/>
        <c:crosses val="autoZero"/>
        <c:crossBetween val="midCat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>
                <a:alpha val="0"/>
              </a:schemeClr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Exponential Smoothing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'Labour force forecasting  '!$B$2:$B$18</c:f>
              <c:numCache>
                <c:formatCode>General</c:formatCode>
                <c:ptCount val="17"/>
                <c:pt idx="0">
                  <c:v>16.53</c:v>
                </c:pt>
                <c:pt idx="1">
                  <c:v>21.4</c:v>
                </c:pt>
                <c:pt idx="2">
                  <c:v>24.3</c:v>
                </c:pt>
                <c:pt idx="3">
                  <c:v>27.09</c:v>
                </c:pt>
                <c:pt idx="4">
                  <c:v>27.85</c:v>
                </c:pt>
                <c:pt idx="5">
                  <c:v>28.63</c:v>
                </c:pt>
                <c:pt idx="6">
                  <c:v>29.33</c:v>
                </c:pt>
                <c:pt idx="7">
                  <c:v>29.95</c:v>
                </c:pt>
                <c:pt idx="8">
                  <c:v>30.49</c:v>
                </c:pt>
                <c:pt idx="9">
                  <c:v>30.96</c:v>
                </c:pt>
                <c:pt idx="10">
                  <c:v>31.39</c:v>
                </c:pt>
                <c:pt idx="11">
                  <c:v>31.82</c:v>
                </c:pt>
                <c:pt idx="12">
                  <c:v>32.14</c:v>
                </c:pt>
                <c:pt idx="13">
                  <c:v>22.11</c:v>
                </c:pt>
                <c:pt idx="14">
                  <c:v>21.95</c:v>
                </c:pt>
                <c:pt idx="15">
                  <c:v>22.28</c:v>
                </c:pt>
                <c:pt idx="16">
                  <c:v>22.58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7-4C9A-A540-5E0859ADC2CA}"/>
            </c:ext>
          </c:extLst>
        </c:ser>
        <c:ser>
          <c:idx val="1"/>
          <c:order val="1"/>
          <c:tx>
            <c:v>Forecast</c:v>
          </c:tx>
          <c:val>
            <c:numRef>
              <c:f>'Labour force forecasting  '!$C$2:$C$18</c:f>
              <c:numCache>
                <c:formatCode>General</c:formatCode>
                <c:ptCount val="17"/>
                <c:pt idx="0">
                  <c:v>#N/A</c:v>
                </c:pt>
                <c:pt idx="1">
                  <c:v>16.53</c:v>
                </c:pt>
                <c:pt idx="2">
                  <c:v>20.182499999999997</c:v>
                </c:pt>
                <c:pt idx="3">
                  <c:v>23.270625000000003</c:v>
                </c:pt>
                <c:pt idx="4">
                  <c:v>26.135156250000001</c:v>
                </c:pt>
                <c:pt idx="5">
                  <c:v>27.421289062500001</c:v>
                </c:pt>
                <c:pt idx="6">
                  <c:v>28.327822265625002</c:v>
                </c:pt>
                <c:pt idx="7">
                  <c:v>29.079455566406249</c:v>
                </c:pt>
                <c:pt idx="8">
                  <c:v>29.732363891601562</c:v>
                </c:pt>
                <c:pt idx="9">
                  <c:v>30.300590972900391</c:v>
                </c:pt>
                <c:pt idx="10">
                  <c:v>30.795147743225098</c:v>
                </c:pt>
                <c:pt idx="11">
                  <c:v>31.241286935806276</c:v>
                </c:pt>
                <c:pt idx="12">
                  <c:v>31.67532173395157</c:v>
                </c:pt>
                <c:pt idx="13">
                  <c:v>32.023830433487895</c:v>
                </c:pt>
                <c:pt idx="14">
                  <c:v>24.588457608371975</c:v>
                </c:pt>
                <c:pt idx="15">
                  <c:v>22.609614402092994</c:v>
                </c:pt>
                <c:pt idx="16">
                  <c:v>22.362403600523251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17-4C9A-A540-5E0859ADC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778400"/>
        <c:axId val="568776104"/>
      </c:lineChart>
      <c:catAx>
        <c:axId val="56877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568776104"/>
        <c:crosses val="autoZero"/>
        <c:auto val="1"/>
        <c:lblAlgn val="ctr"/>
        <c:lblOffset val="100"/>
        <c:noMultiLvlLbl val="0"/>
      </c:catAx>
      <c:valAx>
        <c:axId val="5687761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68778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Labour Force (Million)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forecasting  '!$B$1</c:f>
              <c:strCache>
                <c:ptCount val="1"/>
                <c:pt idx="0">
                  <c:v>Labour force (Million)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'Labour force forecasting  '!$A$2:$A$19</c:f>
              <c:numCache>
                <c:formatCode>General</c:formatCode>
                <c:ptCount val="1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xVal>
          <c:yVal>
            <c:numRef>
              <c:f>'Labour force forecasting  '!$B$2:$B$19</c:f>
              <c:numCache>
                <c:formatCode>General</c:formatCode>
                <c:ptCount val="18"/>
                <c:pt idx="0">
                  <c:v>16.53</c:v>
                </c:pt>
                <c:pt idx="1">
                  <c:v>21.4</c:v>
                </c:pt>
                <c:pt idx="2">
                  <c:v>24.3</c:v>
                </c:pt>
                <c:pt idx="3">
                  <c:v>27.09</c:v>
                </c:pt>
                <c:pt idx="4">
                  <c:v>27.85</c:v>
                </c:pt>
                <c:pt idx="5">
                  <c:v>28.63</c:v>
                </c:pt>
                <c:pt idx="6">
                  <c:v>29.33</c:v>
                </c:pt>
                <c:pt idx="7">
                  <c:v>29.95</c:v>
                </c:pt>
                <c:pt idx="8">
                  <c:v>30.49</c:v>
                </c:pt>
                <c:pt idx="9">
                  <c:v>30.96</c:v>
                </c:pt>
                <c:pt idx="10">
                  <c:v>31.39</c:v>
                </c:pt>
                <c:pt idx="11">
                  <c:v>31.82</c:v>
                </c:pt>
                <c:pt idx="12">
                  <c:v>32.14</c:v>
                </c:pt>
                <c:pt idx="13">
                  <c:v>22.11</c:v>
                </c:pt>
                <c:pt idx="14">
                  <c:v>21.95</c:v>
                </c:pt>
                <c:pt idx="15">
                  <c:v>22.28</c:v>
                </c:pt>
                <c:pt idx="16">
                  <c:v>22.58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43-4E82-8F8D-489D8F149003}"/>
            </c:ext>
          </c:extLst>
        </c:ser>
        <c:ser>
          <c:idx val="1"/>
          <c:order val="1"/>
          <c:tx>
            <c:strRef>
              <c:f>'Labour force forecasting  '!$C$1</c:f>
              <c:strCache>
                <c:ptCount val="1"/>
                <c:pt idx="0">
                  <c:v>expoential smooting /Forecasting 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'Labour force forecasting  '!$A$2:$A$19</c:f>
              <c:numCache>
                <c:formatCode>General</c:formatCode>
                <c:ptCount val="1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xVal>
          <c:yVal>
            <c:numRef>
              <c:f>'Labour force forecasting  '!$C$2:$C$19</c:f>
              <c:numCache>
                <c:formatCode>General</c:formatCode>
                <c:ptCount val="18"/>
                <c:pt idx="0">
                  <c:v>#N/A</c:v>
                </c:pt>
                <c:pt idx="1">
                  <c:v>16.53</c:v>
                </c:pt>
                <c:pt idx="2">
                  <c:v>20.182499999999997</c:v>
                </c:pt>
                <c:pt idx="3">
                  <c:v>23.270625000000003</c:v>
                </c:pt>
                <c:pt idx="4">
                  <c:v>26.135156250000001</c:v>
                </c:pt>
                <c:pt idx="5">
                  <c:v>27.421289062500001</c:v>
                </c:pt>
                <c:pt idx="6">
                  <c:v>28.327822265625002</c:v>
                </c:pt>
                <c:pt idx="7">
                  <c:v>29.079455566406249</c:v>
                </c:pt>
                <c:pt idx="8">
                  <c:v>29.732363891601562</c:v>
                </c:pt>
                <c:pt idx="9">
                  <c:v>30.300590972900391</c:v>
                </c:pt>
                <c:pt idx="10">
                  <c:v>30.795147743225098</c:v>
                </c:pt>
                <c:pt idx="11">
                  <c:v>31.241286935806276</c:v>
                </c:pt>
                <c:pt idx="12">
                  <c:v>31.67532173395157</c:v>
                </c:pt>
                <c:pt idx="13">
                  <c:v>32.023830433487895</c:v>
                </c:pt>
                <c:pt idx="14">
                  <c:v>24.588457608371975</c:v>
                </c:pt>
                <c:pt idx="15">
                  <c:v>22.609614402092994</c:v>
                </c:pt>
                <c:pt idx="16">
                  <c:v>22.362403600523251</c:v>
                </c:pt>
                <c:pt idx="17">
                  <c:v>22.525600900130812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43-4E82-8F8D-489D8F149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589248"/>
        <c:axId val="623586296"/>
      </c:scatterChart>
      <c:valAx>
        <c:axId val="62358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586296"/>
        <c:crosses val="autoZero"/>
        <c:crossBetween val="midCat"/>
      </c:valAx>
      <c:valAx>
        <c:axId val="6235862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589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69026684164478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forecasting  '!$G$1</c:f>
              <c:strCache>
                <c:ptCount val="1"/>
                <c:pt idx="0">
                  <c:v>Rate of changing in labour force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'Labour force forecasting  '!$F$5:$F$18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2017</c:v>
                </c:pt>
                <c:pt idx="13">
                  <c:v>2018</c:v>
                </c:pt>
              </c:numCache>
            </c:numRef>
          </c:xVal>
          <c:yVal>
            <c:numRef>
              <c:f>'Labour force forecasting  '!$G$5:$G$18</c:f>
              <c:numCache>
                <c:formatCode>0.000</c:formatCode>
                <c:ptCount val="14"/>
                <c:pt idx="0">
                  <c:v>0.11481481481481477</c:v>
                </c:pt>
                <c:pt idx="1">
                  <c:v>2.8054632705795553E-2</c:v>
                </c:pt>
                <c:pt idx="2">
                  <c:v>2.8007181328545693E-2</c:v>
                </c:pt>
                <c:pt idx="3">
                  <c:v>2.4449877750611224E-2</c:v>
                </c:pt>
                <c:pt idx="4">
                  <c:v>2.1138765768837404E-2</c:v>
                </c:pt>
                <c:pt idx="5">
                  <c:v>1.8030050083472426E-2</c:v>
                </c:pt>
                <c:pt idx="6">
                  <c:v>1.541489012791087E-2</c:v>
                </c:pt>
                <c:pt idx="7">
                  <c:v>1.3888888888888879E-2</c:v>
                </c:pt>
                <c:pt idx="8">
                  <c:v>1.3698630136986292E-2</c:v>
                </c:pt>
                <c:pt idx="9">
                  <c:v>1.0056568196103089E-2</c:v>
                </c:pt>
                <c:pt idx="10">
                  <c:v>-0.31207218419415061</c:v>
                </c:pt>
                <c:pt idx="11">
                  <c:v>-7.2365445499773928E-3</c:v>
                </c:pt>
                <c:pt idx="12">
                  <c:v>1.5034168564920358E-2</c:v>
                </c:pt>
                <c:pt idx="13">
                  <c:v>1.3464991023339189E-2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EB-4F51-9557-364A8460B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5001256"/>
        <c:axId val="575009456"/>
      </c:scatterChart>
      <c:valAx>
        <c:axId val="575001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009456"/>
        <c:crosses val="autoZero"/>
        <c:crossBetween val="midCat"/>
      </c:valAx>
      <c:valAx>
        <c:axId val="57500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001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Labour force Million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forecasting  '!$B$41</c:f>
              <c:strCache>
                <c:ptCount val="1"/>
                <c:pt idx="0">
                  <c:v>Labour force total (Million) 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'Labour force forecasting  '!$A$42:$A$62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'Labour force forecasting  '!$B$42:$B$62</c:f>
              <c:numCache>
                <c:formatCode>General</c:formatCode>
                <c:ptCount val="21"/>
                <c:pt idx="0">
                  <c:v>22.514728999999999</c:v>
                </c:pt>
                <c:pt idx="1">
                  <c:v>22.745958999999999</c:v>
                </c:pt>
                <c:pt idx="2">
                  <c:v>22.949511000000001</c:v>
                </c:pt>
                <c:pt idx="3">
                  <c:v>23.108968000000001</c:v>
                </c:pt>
                <c:pt idx="4">
                  <c:v>23.243786</c:v>
                </c:pt>
                <c:pt idx="5">
                  <c:v>23.354868</c:v>
                </c:pt>
                <c:pt idx="6">
                  <c:v>23.423831</c:v>
                </c:pt>
                <c:pt idx="7">
                  <c:v>23.494271999999999</c:v>
                </c:pt>
                <c:pt idx="8">
                  <c:v>23.581655999999999</c:v>
                </c:pt>
                <c:pt idx="9">
                  <c:v>23.672658999999999</c:v>
                </c:pt>
                <c:pt idx="10">
                  <c:v>23.788001000000001</c:v>
                </c:pt>
                <c:pt idx="11">
                  <c:v>24.023191000000001</c:v>
                </c:pt>
                <c:pt idx="12">
                  <c:v>24.249153</c:v>
                </c:pt>
                <c:pt idx="13">
                  <c:v>24.469861999999999</c:v>
                </c:pt>
                <c:pt idx="14">
                  <c:v>24.695947</c:v>
                </c:pt>
                <c:pt idx="15">
                  <c:v>24.925875999999999</c:v>
                </c:pt>
                <c:pt idx="16">
                  <c:v>24.611006</c:v>
                </c:pt>
                <c:pt idx="17">
                  <c:v>24.283550000000002</c:v>
                </c:pt>
                <c:pt idx="18">
                  <c:v>24.470006999999999</c:v>
                </c:pt>
                <c:pt idx="19">
                  <c:v>24.690588000000002</c:v>
                </c:pt>
                <c:pt idx="20">
                  <c:v>24.921783000000001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DC-47B0-8B17-E83AA5389361}"/>
            </c:ext>
          </c:extLst>
        </c:ser>
        <c:ser>
          <c:idx val="1"/>
          <c:order val="1"/>
          <c:tx>
            <c:strRef>
              <c:f>'Labour force forecasting  '!$C$41</c:f>
              <c:strCache>
                <c:ptCount val="1"/>
                <c:pt idx="0">
                  <c:v>Expoential smoothing /forecasting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'Labour force forecasting  '!$A$42:$A$62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'Labour force forecasting  '!$C$42:$C$62</c:f>
              <c:numCache>
                <c:formatCode>General</c:formatCode>
                <c:ptCount val="21"/>
                <c:pt idx="0">
                  <c:v>#N/A</c:v>
                </c:pt>
                <c:pt idx="1">
                  <c:v>22.514728999999999</c:v>
                </c:pt>
                <c:pt idx="2">
                  <c:v>22.6881515</c:v>
                </c:pt>
                <c:pt idx="3">
                  <c:v>22.884171125000002</c:v>
                </c:pt>
                <c:pt idx="4">
                  <c:v>23.052768781250002</c:v>
                </c:pt>
                <c:pt idx="5">
                  <c:v>23.196031695312499</c:v>
                </c:pt>
                <c:pt idx="6">
                  <c:v>23.315158923828125</c:v>
                </c:pt>
                <c:pt idx="7">
                  <c:v>23.396662980957029</c:v>
                </c:pt>
                <c:pt idx="8">
                  <c:v>23.469869745239258</c:v>
                </c:pt>
                <c:pt idx="9">
                  <c:v>23.553709436309816</c:v>
                </c:pt>
                <c:pt idx="10">
                  <c:v>23.642921609077455</c:v>
                </c:pt>
                <c:pt idx="11">
                  <c:v>23.751731152269365</c:v>
                </c:pt>
                <c:pt idx="12">
                  <c:v>23.955326038067341</c:v>
                </c:pt>
                <c:pt idx="13">
                  <c:v>24.175696259516833</c:v>
                </c:pt>
                <c:pt idx="14">
                  <c:v>24.396320564879204</c:v>
                </c:pt>
                <c:pt idx="15">
                  <c:v>24.6210403912198</c:v>
                </c:pt>
                <c:pt idx="16">
                  <c:v>24.849667097804947</c:v>
                </c:pt>
                <c:pt idx="17">
                  <c:v>24.670671274451237</c:v>
                </c:pt>
                <c:pt idx="18">
                  <c:v>24.38033031861281</c:v>
                </c:pt>
                <c:pt idx="19">
                  <c:v>24.447587829653202</c:v>
                </c:pt>
                <c:pt idx="20">
                  <c:v>24.629837957413301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DC-47B0-8B17-E83AA5389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671208"/>
        <c:axId val="632666288"/>
      </c:scatterChart>
      <c:valAx>
        <c:axId val="632671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666288"/>
        <c:crosses val="autoZero"/>
        <c:crossBetween val="midCat"/>
      </c:valAx>
      <c:valAx>
        <c:axId val="63266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2671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forecasting  '!$F$41</c:f>
              <c:strCache>
                <c:ptCount val="1"/>
                <c:pt idx="0">
                  <c:v>Annual growth rate of labour force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'Labour force forecasting  '!$E$42:$E$62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'Labour force forecasting  '!$F$42:$F$62</c:f>
              <c:numCache>
                <c:formatCode>0.0000</c:formatCode>
                <c:ptCount val="21"/>
                <c:pt idx="1">
                  <c:v>1.0270165810123678E-2</c:v>
                </c:pt>
                <c:pt idx="2">
                  <c:v>8.9489302253645125E-3</c:v>
                </c:pt>
                <c:pt idx="3">
                  <c:v>6.9481654750726375E-3</c:v>
                </c:pt>
                <c:pt idx="4">
                  <c:v>5.8340121462801455E-3</c:v>
                </c:pt>
                <c:pt idx="5">
                  <c:v>4.7789977071721309E-3</c:v>
                </c:pt>
                <c:pt idx="6">
                  <c:v>2.952831932083714E-3</c:v>
                </c:pt>
                <c:pt idx="7">
                  <c:v>3.0072365190817363E-3</c:v>
                </c:pt>
                <c:pt idx="8">
                  <c:v>3.719374662896562E-3</c:v>
                </c:pt>
                <c:pt idx="9">
                  <c:v>3.8590589227491326E-3</c:v>
                </c:pt>
                <c:pt idx="10">
                  <c:v>4.8723719629468676E-3</c:v>
                </c:pt>
                <c:pt idx="11">
                  <c:v>9.8869173580411127E-3</c:v>
                </c:pt>
                <c:pt idx="12">
                  <c:v>9.4059943993285121E-3</c:v>
                </c:pt>
                <c:pt idx="13">
                  <c:v>9.1017199652292761E-3</c:v>
                </c:pt>
                <c:pt idx="14">
                  <c:v>9.2393246843811873E-3</c:v>
                </c:pt>
                <c:pt idx="15">
                  <c:v>9.3103941306643748E-3</c:v>
                </c:pt>
                <c:pt idx="16">
                  <c:v>-1.2632254128199912E-2</c:v>
                </c:pt>
                <c:pt idx="17">
                  <c:v>-1.3305266757482321E-2</c:v>
                </c:pt>
                <c:pt idx="18">
                  <c:v>7.6783254507679973E-3</c:v>
                </c:pt>
                <c:pt idx="19">
                  <c:v>9.0143415161263677E-3</c:v>
                </c:pt>
                <c:pt idx="20">
                  <c:v>9.3636895160212289E-3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FE-472F-8F4C-47ED40B5E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256696"/>
        <c:axId val="481252104"/>
      </c:scatterChart>
      <c:valAx>
        <c:axId val="481256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52104"/>
        <c:crosses val="autoZero"/>
        <c:crossBetween val="midCat"/>
      </c:valAx>
      <c:valAx>
        <c:axId val="48125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256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Unemployment (Million)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rat'!$B$1</c:f>
              <c:strCache>
                <c:ptCount val="1"/>
                <c:pt idx="0">
                  <c:v>Unemployment (Million)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'employment and umemployment rat'!$A$2:$A$10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'employment and umemployment rat'!$B$2:$B$10</c:f>
              <c:numCache>
                <c:formatCode>General</c:formatCode>
                <c:ptCount val="9"/>
                <c:pt idx="0">
                  <c:v>4</c:v>
                </c:pt>
                <c:pt idx="1">
                  <c:v>4.01</c:v>
                </c:pt>
                <c:pt idx="2">
                  <c:v>4.01</c:v>
                </c:pt>
                <c:pt idx="3">
                  <c:v>4.01</c:v>
                </c:pt>
                <c:pt idx="4">
                  <c:v>4</c:v>
                </c:pt>
                <c:pt idx="5">
                  <c:v>0.8</c:v>
                </c:pt>
                <c:pt idx="6">
                  <c:v>1.6</c:v>
                </c:pt>
                <c:pt idx="7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A0-49F8-97EC-BB401463A637}"/>
            </c:ext>
          </c:extLst>
        </c:ser>
        <c:ser>
          <c:idx val="1"/>
          <c:order val="1"/>
          <c:tx>
            <c:strRef>
              <c:f>'employment and umemployment rat'!$C$1</c:f>
              <c:strCache>
                <c:ptCount val="1"/>
                <c:pt idx="0">
                  <c:v>Exponential smoothing/foreasting 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'employment and umemployment rat'!$A$2:$A$10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'employment and umemployment rat'!$C$2:$C$10</c:f>
              <c:numCache>
                <c:formatCode>General</c:formatCode>
                <c:ptCount val="9"/>
                <c:pt idx="0">
                  <c:v>#N/A</c:v>
                </c:pt>
                <c:pt idx="1">
                  <c:v>4</c:v>
                </c:pt>
                <c:pt idx="2">
                  <c:v>4.0075000000000003</c:v>
                </c:pt>
                <c:pt idx="3">
                  <c:v>4.0093750000000004</c:v>
                </c:pt>
                <c:pt idx="4">
                  <c:v>4.0098437499999999</c:v>
                </c:pt>
                <c:pt idx="5">
                  <c:v>4.0024609375000004</c:v>
                </c:pt>
                <c:pt idx="6">
                  <c:v>1.6006152343750002</c:v>
                </c:pt>
                <c:pt idx="7">
                  <c:v>1.6001538085937503</c:v>
                </c:pt>
                <c:pt idx="8">
                  <c:v>1.1500384521484377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A0-49F8-97EC-BB401463A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312560"/>
        <c:axId val="597310592"/>
      </c:scatterChart>
      <c:valAx>
        <c:axId val="597312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310592"/>
        <c:crosses val="autoZero"/>
        <c:crossBetween val="midCat"/>
      </c:valAx>
      <c:valAx>
        <c:axId val="59731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312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Employment (Million)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rat'!$E$1</c:f>
              <c:strCache>
                <c:ptCount val="1"/>
                <c:pt idx="0">
                  <c:v>Employment (Million) 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'employment and umemployment rat'!$D$2:$D$10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'employment and umemployment rat'!$E$2:$E$10</c:f>
              <c:numCache>
                <c:formatCode>General</c:formatCode>
                <c:ptCount val="9"/>
                <c:pt idx="0">
                  <c:v>29.72</c:v>
                </c:pt>
                <c:pt idx="1">
                  <c:v>30.13</c:v>
                </c:pt>
                <c:pt idx="2">
                  <c:v>30.54</c:v>
                </c:pt>
                <c:pt idx="3">
                  <c:v>30.85</c:v>
                </c:pt>
                <c:pt idx="4">
                  <c:v>21.24</c:v>
                </c:pt>
                <c:pt idx="5">
                  <c:v>21.79</c:v>
                </c:pt>
                <c:pt idx="6">
                  <c:v>21.94</c:v>
                </c:pt>
                <c:pt idx="7">
                  <c:v>22.45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2B-44E6-B0CA-D0D14181BF11}"/>
            </c:ext>
          </c:extLst>
        </c:ser>
        <c:ser>
          <c:idx val="1"/>
          <c:order val="1"/>
          <c:tx>
            <c:strRef>
              <c:f>'employment and umemployment rat'!$F$1</c:f>
              <c:strCache>
                <c:ptCount val="1"/>
                <c:pt idx="0">
                  <c:v>Exponential smoothing/foreasting 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'employment and umemployment rat'!$D$2:$D$10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xVal>
          <c:yVal>
            <c:numRef>
              <c:f>'employment and umemployment rat'!$F$2:$F$10</c:f>
              <c:numCache>
                <c:formatCode>General</c:formatCode>
                <c:ptCount val="9"/>
                <c:pt idx="0">
                  <c:v>#N/A</c:v>
                </c:pt>
                <c:pt idx="1">
                  <c:v>29.72</c:v>
                </c:pt>
                <c:pt idx="2">
                  <c:v>30.0275</c:v>
                </c:pt>
                <c:pt idx="3">
                  <c:v>30.411875000000002</c:v>
                </c:pt>
                <c:pt idx="4">
                  <c:v>30.740468750000005</c:v>
                </c:pt>
                <c:pt idx="5">
                  <c:v>23.615117187500001</c:v>
                </c:pt>
                <c:pt idx="6">
                  <c:v>22.246279296875002</c:v>
                </c:pt>
                <c:pt idx="7">
                  <c:v>22.016569824218752</c:v>
                </c:pt>
                <c:pt idx="8">
                  <c:v>22.341642456054686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2B-44E6-B0CA-D0D14181B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220000"/>
        <c:axId val="593221968"/>
      </c:scatterChart>
      <c:valAx>
        <c:axId val="59322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221968"/>
        <c:crosses val="autoZero"/>
        <c:crossBetween val="midCat"/>
      </c:valAx>
      <c:valAx>
        <c:axId val="59322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2200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rat'!$H$1</c:f>
              <c:strCache>
                <c:ptCount val="1"/>
                <c:pt idx="0">
                  <c:v>Rate of changing in unemployment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'employment and umemployment rat'!$G$2:$G$9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2017</c:v>
                </c:pt>
                <c:pt idx="7">
                  <c:v>2018</c:v>
                </c:pt>
              </c:numCache>
            </c:numRef>
          </c:xVal>
          <c:yVal>
            <c:numRef>
              <c:f>'employment and umemployment rat'!$H$2:$H$9</c:f>
              <c:numCache>
                <c:formatCode>General</c:formatCode>
                <c:ptCount val="8"/>
                <c:pt idx="1">
                  <c:v>2.4999999999999467E-3</c:v>
                </c:pt>
                <c:pt idx="2">
                  <c:v>0</c:v>
                </c:pt>
                <c:pt idx="3">
                  <c:v>0</c:v>
                </c:pt>
                <c:pt idx="4">
                  <c:v>-2.4937655860348597E-3</c:v>
                </c:pt>
                <c:pt idx="5">
                  <c:v>-0.8</c:v>
                </c:pt>
                <c:pt idx="6">
                  <c:v>1</c:v>
                </c:pt>
                <c:pt idx="7">
                  <c:v>-0.37500000000000006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DF-4B73-BD56-46DA2139F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825248"/>
        <c:axId val="583825576"/>
      </c:scatterChart>
      <c:valAx>
        <c:axId val="58382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5576"/>
        <c:crosses val="autoZero"/>
        <c:crossBetween val="midCat"/>
      </c:valAx>
      <c:valAx>
        <c:axId val="58382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050"/>
              <a:t>Labour force (Million)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labour force &amp; participa'!$B$1</c:f>
              <c:strCache>
                <c:ptCount val="1"/>
                <c:pt idx="0">
                  <c:v>Labour force (Million)Male 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xVal>
            <c:numRef>
              <c:f>'Women labour force &amp; participa'!$A$2:$A$18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'Women labour force &amp; participa'!$B$2:$B$18</c:f>
              <c:numCache>
                <c:formatCode>General</c:formatCode>
                <c:ptCount val="17"/>
                <c:pt idx="0">
                  <c:v>9.9600000000000009</c:v>
                </c:pt>
                <c:pt idx="1">
                  <c:v>13.23</c:v>
                </c:pt>
                <c:pt idx="2">
                  <c:v>15.02</c:v>
                </c:pt>
                <c:pt idx="3">
                  <c:v>16.75</c:v>
                </c:pt>
                <c:pt idx="4">
                  <c:v>17.22</c:v>
                </c:pt>
                <c:pt idx="5">
                  <c:v>17.7</c:v>
                </c:pt>
                <c:pt idx="6">
                  <c:v>18.13</c:v>
                </c:pt>
                <c:pt idx="7">
                  <c:v>18.510000000000002</c:v>
                </c:pt>
                <c:pt idx="8">
                  <c:v>18.84</c:v>
                </c:pt>
                <c:pt idx="9">
                  <c:v>19.13</c:v>
                </c:pt>
                <c:pt idx="10">
                  <c:v>19.399999999999999</c:v>
                </c:pt>
                <c:pt idx="11">
                  <c:v>19.66</c:v>
                </c:pt>
                <c:pt idx="12">
                  <c:v>19.86</c:v>
                </c:pt>
                <c:pt idx="13">
                  <c:v>13.4</c:v>
                </c:pt>
                <c:pt idx="14">
                  <c:v>12.48</c:v>
                </c:pt>
                <c:pt idx="15">
                  <c:v>12.84</c:v>
                </c:pt>
                <c:pt idx="16">
                  <c:v>12.82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94-4B94-8E99-D701C6B6C2D1}"/>
            </c:ext>
          </c:extLst>
        </c:ser>
        <c:ser>
          <c:idx val="1"/>
          <c:order val="1"/>
          <c:tx>
            <c:strRef>
              <c:f>'Women labour force &amp; participa'!$C$1</c:f>
              <c:strCache>
                <c:ptCount val="1"/>
                <c:pt idx="0">
                  <c:v>Labour force Female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'Women labour force &amp; participa'!$A$2:$A$18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'Women labour force &amp; participa'!$C$2:$C$18</c:f>
              <c:numCache>
                <c:formatCode>General</c:formatCode>
                <c:ptCount val="17"/>
                <c:pt idx="0">
                  <c:v>6.57</c:v>
                </c:pt>
                <c:pt idx="1">
                  <c:v>8.17</c:v>
                </c:pt>
                <c:pt idx="2">
                  <c:v>9.2799999999999994</c:v>
                </c:pt>
                <c:pt idx="3">
                  <c:v>10.34</c:v>
                </c:pt>
                <c:pt idx="4">
                  <c:v>10.63</c:v>
                </c:pt>
                <c:pt idx="5">
                  <c:v>10.93</c:v>
                </c:pt>
                <c:pt idx="6">
                  <c:v>11.2</c:v>
                </c:pt>
                <c:pt idx="7">
                  <c:v>11.44</c:v>
                </c:pt>
                <c:pt idx="8">
                  <c:v>11.65</c:v>
                </c:pt>
                <c:pt idx="9">
                  <c:v>11.83</c:v>
                </c:pt>
                <c:pt idx="10">
                  <c:v>11.99</c:v>
                </c:pt>
                <c:pt idx="11">
                  <c:v>12.16</c:v>
                </c:pt>
                <c:pt idx="12">
                  <c:v>12.28</c:v>
                </c:pt>
                <c:pt idx="13">
                  <c:v>8.6999999999999993</c:v>
                </c:pt>
                <c:pt idx="14">
                  <c:v>9.48</c:v>
                </c:pt>
                <c:pt idx="15">
                  <c:v>9.44</c:v>
                </c:pt>
                <c:pt idx="16">
                  <c:v>9.9600000000000009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94-4B94-8E99-D701C6B6C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564784"/>
        <c:axId val="615572656"/>
      </c:scatterChart>
      <c:valAx>
        <c:axId val="61556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572656"/>
        <c:crosses val="autoZero"/>
        <c:crossBetween val="midCat"/>
      </c:valAx>
      <c:valAx>
        <c:axId val="61557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564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rat'!$K$1</c:f>
              <c:strCache>
                <c:ptCount val="1"/>
                <c:pt idx="0">
                  <c:v>Rate of changing in employment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'employment and umemployment rat'!$J$2:$J$9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2017</c:v>
                </c:pt>
                <c:pt idx="7">
                  <c:v>2018</c:v>
                </c:pt>
              </c:numCache>
            </c:numRef>
          </c:xVal>
          <c:yVal>
            <c:numRef>
              <c:f>'employment and umemployment rat'!$K$2:$K$9</c:f>
              <c:numCache>
                <c:formatCode>General</c:formatCode>
                <c:ptCount val="8"/>
                <c:pt idx="1">
                  <c:v>1.3795423956931365E-2</c:v>
                </c:pt>
                <c:pt idx="2">
                  <c:v>1.3607699966810494E-2</c:v>
                </c:pt>
                <c:pt idx="3">
                  <c:v>1.0150622134905118E-2</c:v>
                </c:pt>
                <c:pt idx="4">
                  <c:v>-0.31150729335494337</c:v>
                </c:pt>
                <c:pt idx="5">
                  <c:v>2.5894538606403047E-2</c:v>
                </c:pt>
                <c:pt idx="6">
                  <c:v>6.8838916934374546E-3</c:v>
                </c:pt>
                <c:pt idx="7">
                  <c:v>2.3245214220601548E-2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50-4FAB-A655-B4D2E688B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8019744"/>
        <c:axId val="638016792"/>
      </c:scatterChart>
      <c:valAx>
        <c:axId val="638019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016792"/>
        <c:crosses val="autoZero"/>
        <c:crossBetween val="midCat"/>
      </c:valAx>
      <c:valAx>
        <c:axId val="63801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801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Unemployment rate (% of total labour force)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rat'!$C$51</c:f>
              <c:strCache>
                <c:ptCount val="1"/>
                <c:pt idx="0">
                  <c:v>Uemployment rate (% of total labour force)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'employment and umemployment rat'!$B$52:$B$72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'employment and umemployment rat'!$C$52:$C$72</c:f>
              <c:numCache>
                <c:formatCode>General</c:formatCode>
                <c:ptCount val="21"/>
                <c:pt idx="0">
                  <c:v>0.79</c:v>
                </c:pt>
                <c:pt idx="1">
                  <c:v>0.79</c:v>
                </c:pt>
                <c:pt idx="2">
                  <c:v>0.81</c:v>
                </c:pt>
                <c:pt idx="3">
                  <c:v>0.81</c:v>
                </c:pt>
                <c:pt idx="4">
                  <c:v>0.79</c:v>
                </c:pt>
                <c:pt idx="5">
                  <c:v>0.77</c:v>
                </c:pt>
                <c:pt idx="6">
                  <c:v>0.73</c:v>
                </c:pt>
                <c:pt idx="7">
                  <c:v>0.69</c:v>
                </c:pt>
                <c:pt idx="8">
                  <c:v>0.68</c:v>
                </c:pt>
                <c:pt idx="9">
                  <c:v>0.76</c:v>
                </c:pt>
                <c:pt idx="10">
                  <c:v>0.78</c:v>
                </c:pt>
                <c:pt idx="11">
                  <c:v>0.78</c:v>
                </c:pt>
                <c:pt idx="12">
                  <c:v>0.79</c:v>
                </c:pt>
                <c:pt idx="13">
                  <c:v>0.79</c:v>
                </c:pt>
                <c:pt idx="14">
                  <c:v>0.77</c:v>
                </c:pt>
                <c:pt idx="15">
                  <c:v>0.76600000000000001</c:v>
                </c:pt>
                <c:pt idx="16">
                  <c:v>1.1399999999999999</c:v>
                </c:pt>
                <c:pt idx="17">
                  <c:v>1.55</c:v>
                </c:pt>
                <c:pt idx="18">
                  <c:v>1.49</c:v>
                </c:pt>
                <c:pt idx="19">
                  <c:v>1.57</c:v>
                </c:pt>
                <c:pt idx="20">
                  <c:v>1.71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91-4FD8-8BB8-B3026D630540}"/>
            </c:ext>
          </c:extLst>
        </c:ser>
        <c:ser>
          <c:idx val="1"/>
          <c:order val="1"/>
          <c:tx>
            <c:strRef>
              <c:f>'employment and umemployment rat'!$D$51</c:f>
              <c:strCache>
                <c:ptCount val="1"/>
                <c:pt idx="0">
                  <c:v>Exponential smoothing/foreasting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'employment and umemployment rat'!$B$52:$B$72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'employment and umemployment rat'!$D$52:$D$72</c:f>
              <c:numCache>
                <c:formatCode>General</c:formatCode>
                <c:ptCount val="21"/>
                <c:pt idx="0">
                  <c:v>#N/A</c:v>
                </c:pt>
                <c:pt idx="1">
                  <c:v>0.79</c:v>
                </c:pt>
                <c:pt idx="2">
                  <c:v>0.79</c:v>
                </c:pt>
                <c:pt idx="3">
                  <c:v>0.80500000000000005</c:v>
                </c:pt>
                <c:pt idx="4">
                  <c:v>0.80875000000000008</c:v>
                </c:pt>
                <c:pt idx="5">
                  <c:v>0.79468749999999999</c:v>
                </c:pt>
                <c:pt idx="6">
                  <c:v>0.77617187499999996</c:v>
                </c:pt>
                <c:pt idx="7">
                  <c:v>0.74154296874999992</c:v>
                </c:pt>
                <c:pt idx="8">
                  <c:v>0.70288574218749988</c:v>
                </c:pt>
                <c:pt idx="9">
                  <c:v>0.68572143554687504</c:v>
                </c:pt>
                <c:pt idx="10">
                  <c:v>0.74143035888671882</c:v>
                </c:pt>
                <c:pt idx="11">
                  <c:v>0.77035758972167967</c:v>
                </c:pt>
                <c:pt idx="12">
                  <c:v>0.77758939743041988</c:v>
                </c:pt>
                <c:pt idx="13">
                  <c:v>0.78689734935760502</c:v>
                </c:pt>
                <c:pt idx="14">
                  <c:v>0.78922433733940123</c:v>
                </c:pt>
                <c:pt idx="15">
                  <c:v>0.77480608433485032</c:v>
                </c:pt>
                <c:pt idx="16">
                  <c:v>0.76820152108371254</c:v>
                </c:pt>
                <c:pt idx="17">
                  <c:v>1.0470503802709281</c:v>
                </c:pt>
                <c:pt idx="18">
                  <c:v>1.4242625950677321</c:v>
                </c:pt>
                <c:pt idx="19">
                  <c:v>1.4735656487669329</c:v>
                </c:pt>
                <c:pt idx="20">
                  <c:v>1.5458914121917333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91-4FD8-8BB8-B3026D63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483592"/>
        <c:axId val="642482280"/>
      </c:scatterChart>
      <c:valAx>
        <c:axId val="642483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482280"/>
        <c:crosses val="autoZero"/>
        <c:crossBetween val="midCat"/>
      </c:valAx>
      <c:valAx>
        <c:axId val="6424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483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rat'!$G$51</c:f>
              <c:strCache>
                <c:ptCount val="1"/>
                <c:pt idx="0">
                  <c:v>Annual growth of unemployment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'employment and umemployment rat'!$F$52:$F$72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'employment and umemployment rat'!$G$52:$G$72</c:f>
              <c:numCache>
                <c:formatCode>General</c:formatCode>
                <c:ptCount val="21"/>
                <c:pt idx="1">
                  <c:v>0</c:v>
                </c:pt>
                <c:pt idx="2">
                  <c:v>2.5316455696202552E-2</c:v>
                </c:pt>
                <c:pt idx="3">
                  <c:v>0</c:v>
                </c:pt>
                <c:pt idx="4">
                  <c:v>-2.4691358024691377E-2</c:v>
                </c:pt>
                <c:pt idx="5">
                  <c:v>-2.5316455696202552E-2</c:v>
                </c:pt>
                <c:pt idx="6">
                  <c:v>-5.1948051948051993E-2</c:v>
                </c:pt>
                <c:pt idx="7">
                  <c:v>-5.4794520547945258E-2</c:v>
                </c:pt>
                <c:pt idx="8">
                  <c:v>-1.4492753623188259E-2</c:v>
                </c:pt>
                <c:pt idx="9">
                  <c:v>0.11764705882352934</c:v>
                </c:pt>
                <c:pt idx="10">
                  <c:v>2.6315789473684233E-2</c:v>
                </c:pt>
                <c:pt idx="11">
                  <c:v>0</c:v>
                </c:pt>
                <c:pt idx="12">
                  <c:v>1.2820512820512832E-2</c:v>
                </c:pt>
                <c:pt idx="13">
                  <c:v>0</c:v>
                </c:pt>
                <c:pt idx="14">
                  <c:v>-2.5316455696202552E-2</c:v>
                </c:pt>
                <c:pt idx="15">
                  <c:v>-5.1948051948051991E-3</c:v>
                </c:pt>
                <c:pt idx="16">
                  <c:v>0.48825065274151419</c:v>
                </c:pt>
                <c:pt idx="17">
                  <c:v>0.35964912280701772</c:v>
                </c:pt>
                <c:pt idx="18">
                  <c:v>-3.8709677419354875E-2</c:v>
                </c:pt>
                <c:pt idx="19">
                  <c:v>5.3691275167785282E-2</c:v>
                </c:pt>
                <c:pt idx="20">
                  <c:v>8.9171974522292932E-2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A0-4843-8A6B-D82CB3F3A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501136"/>
        <c:axId val="645501464"/>
      </c:scatterChart>
      <c:valAx>
        <c:axId val="64550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501464"/>
        <c:crosses val="autoZero"/>
        <c:crossBetween val="midCat"/>
      </c:valAx>
      <c:valAx>
        <c:axId val="64550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501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Employment rate (% of total</a:t>
            </a:r>
            <a:r>
              <a:rPr lang="en-AU" baseline="0"/>
              <a:t> labour force)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rat'!$C$76</c:f>
              <c:strCache>
                <c:ptCount val="1"/>
                <c:pt idx="0">
                  <c:v>Employment rate (% of total labour force)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'employment and umemployment rat'!$B$77:$B$97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'employment and umemployment rat'!$C$77:$C$97</c:f>
              <c:numCache>
                <c:formatCode>General</c:formatCode>
                <c:ptCount val="21"/>
                <c:pt idx="0">
                  <c:v>70.84</c:v>
                </c:pt>
                <c:pt idx="1">
                  <c:v>70.48</c:v>
                </c:pt>
                <c:pt idx="2">
                  <c:v>70.09</c:v>
                </c:pt>
                <c:pt idx="3">
                  <c:v>69.650000000000006</c:v>
                </c:pt>
                <c:pt idx="4">
                  <c:v>69.22</c:v>
                </c:pt>
                <c:pt idx="5">
                  <c:v>68.790000000000006</c:v>
                </c:pt>
                <c:pt idx="6">
                  <c:v>68.349999999999994</c:v>
                </c:pt>
                <c:pt idx="7">
                  <c:v>67.94</c:v>
                </c:pt>
                <c:pt idx="8">
                  <c:v>67.55</c:v>
                </c:pt>
                <c:pt idx="9">
                  <c:v>67.08</c:v>
                </c:pt>
                <c:pt idx="10">
                  <c:v>66.67</c:v>
                </c:pt>
                <c:pt idx="11">
                  <c:v>66.41</c:v>
                </c:pt>
                <c:pt idx="12">
                  <c:v>66.08</c:v>
                </c:pt>
                <c:pt idx="13">
                  <c:v>65.72</c:v>
                </c:pt>
                <c:pt idx="14">
                  <c:v>65.37</c:v>
                </c:pt>
                <c:pt idx="15">
                  <c:v>65.040000000000006</c:v>
                </c:pt>
                <c:pt idx="16">
                  <c:v>63.17</c:v>
                </c:pt>
                <c:pt idx="17">
                  <c:v>61.21</c:v>
                </c:pt>
                <c:pt idx="18">
                  <c:v>60.95</c:v>
                </c:pt>
                <c:pt idx="19">
                  <c:v>60.69</c:v>
                </c:pt>
                <c:pt idx="20">
                  <c:v>60.41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4A-42CE-A052-572A44DF0D43}"/>
            </c:ext>
          </c:extLst>
        </c:ser>
        <c:ser>
          <c:idx val="1"/>
          <c:order val="1"/>
          <c:tx>
            <c:strRef>
              <c:f>'employment and umemployment rat'!$D$76</c:f>
              <c:strCache>
                <c:ptCount val="1"/>
                <c:pt idx="0">
                  <c:v>Exponential smoothing/foreasting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'employment and umemployment rat'!$B$77:$B$97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'employment and umemployment rat'!$D$77:$D$97</c:f>
              <c:numCache>
                <c:formatCode>General</c:formatCode>
                <c:ptCount val="21"/>
                <c:pt idx="0">
                  <c:v>#N/A</c:v>
                </c:pt>
                <c:pt idx="1">
                  <c:v>70.84</c:v>
                </c:pt>
                <c:pt idx="2">
                  <c:v>70.569999999999993</c:v>
                </c:pt>
                <c:pt idx="3">
                  <c:v>70.210000000000008</c:v>
                </c:pt>
                <c:pt idx="4">
                  <c:v>69.790000000000006</c:v>
                </c:pt>
                <c:pt idx="5">
                  <c:v>69.362499999999997</c:v>
                </c:pt>
                <c:pt idx="6">
                  <c:v>68.933125000000004</c:v>
                </c:pt>
                <c:pt idx="7">
                  <c:v>68.495781249999993</c:v>
                </c:pt>
                <c:pt idx="8">
                  <c:v>68.078945312499997</c:v>
                </c:pt>
                <c:pt idx="9">
                  <c:v>67.682236328124986</c:v>
                </c:pt>
                <c:pt idx="10">
                  <c:v>67.230559082031249</c:v>
                </c:pt>
                <c:pt idx="11">
                  <c:v>66.810139770507817</c:v>
                </c:pt>
                <c:pt idx="12">
                  <c:v>66.510034942626959</c:v>
                </c:pt>
                <c:pt idx="13">
                  <c:v>66.187508735656735</c:v>
                </c:pt>
                <c:pt idx="14">
                  <c:v>65.836877183914183</c:v>
                </c:pt>
                <c:pt idx="15">
                  <c:v>65.486719295978546</c:v>
                </c:pt>
                <c:pt idx="16">
                  <c:v>65.151679823994641</c:v>
                </c:pt>
                <c:pt idx="17">
                  <c:v>63.665419955998658</c:v>
                </c:pt>
                <c:pt idx="18">
                  <c:v>61.823854988999663</c:v>
                </c:pt>
                <c:pt idx="19">
                  <c:v>61.168463747249923</c:v>
                </c:pt>
                <c:pt idx="20">
                  <c:v>60.809615936812477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4A-42CE-A052-572A44DF0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895344"/>
        <c:axId val="652894032"/>
      </c:scatterChart>
      <c:valAx>
        <c:axId val="65289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94032"/>
        <c:crosses val="autoZero"/>
        <c:crossBetween val="midCat"/>
      </c:valAx>
      <c:valAx>
        <c:axId val="65289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95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777777777777778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rat'!$G$76</c:f>
              <c:strCache>
                <c:ptCount val="1"/>
                <c:pt idx="0">
                  <c:v>Annual growth rate of employment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'employment and umemployment rat'!$F$77:$F$97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'employment and umemployment rat'!$G$77:$G$97</c:f>
              <c:numCache>
                <c:formatCode>General</c:formatCode>
                <c:ptCount val="21"/>
                <c:pt idx="1">
                  <c:v>-5.0818746470920302E-3</c:v>
                </c:pt>
                <c:pt idx="2">
                  <c:v>-5.5334846765039804E-3</c:v>
                </c:pt>
                <c:pt idx="3">
                  <c:v>-6.2776430303894664E-3</c:v>
                </c:pt>
                <c:pt idx="4">
                  <c:v>-6.1737257717158186E-3</c:v>
                </c:pt>
                <c:pt idx="5">
                  <c:v>-6.2120774342674457E-3</c:v>
                </c:pt>
                <c:pt idx="6">
                  <c:v>-6.3962785288561117E-3</c:v>
                </c:pt>
                <c:pt idx="7">
                  <c:v>-5.998536942209168E-3</c:v>
                </c:pt>
                <c:pt idx="8">
                  <c:v>-5.7403591404180249E-3</c:v>
                </c:pt>
                <c:pt idx="9">
                  <c:v>-6.9578090303478741E-3</c:v>
                </c:pt>
                <c:pt idx="10">
                  <c:v>-6.1121049493142012E-3</c:v>
                </c:pt>
                <c:pt idx="11">
                  <c:v>-3.8998050097495893E-3</c:v>
                </c:pt>
                <c:pt idx="12">
                  <c:v>-4.9691311549465191E-3</c:v>
                </c:pt>
                <c:pt idx="13">
                  <c:v>-5.4479418886198465E-3</c:v>
                </c:pt>
                <c:pt idx="14">
                  <c:v>-5.3256238587948007E-3</c:v>
                </c:pt>
                <c:pt idx="15">
                  <c:v>-5.048187241854035E-3</c:v>
                </c:pt>
                <c:pt idx="16">
                  <c:v>-2.8751537515375222E-2</c:v>
                </c:pt>
                <c:pt idx="17">
                  <c:v>-3.1027386417603307E-2</c:v>
                </c:pt>
                <c:pt idx="18">
                  <c:v>-4.2476719490279037E-3</c:v>
                </c:pt>
                <c:pt idx="19">
                  <c:v>-4.2657916324857275E-3</c:v>
                </c:pt>
                <c:pt idx="20">
                  <c:v>-4.6136101499423491E-3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B-49AC-92A3-427D5AAC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3554488"/>
        <c:axId val="633554160"/>
      </c:scatterChart>
      <c:valAx>
        <c:axId val="633554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54160"/>
        <c:crosses val="autoZero"/>
        <c:crossBetween val="midCat"/>
      </c:valAx>
      <c:valAx>
        <c:axId val="63355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54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rat'!$C$100</c:f>
              <c:strCache>
                <c:ptCount val="1"/>
                <c:pt idx="0">
                  <c:v>Uemployment (Million)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'employment and umemployment rat'!$B$101:$B$109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xVal>
          <c:yVal>
            <c:numRef>
              <c:f>'employment and umemployment rat'!$C$101:$C$109</c:f>
              <c:numCache>
                <c:formatCode>General</c:formatCode>
                <c:ptCount val="9"/>
                <c:pt idx="0">
                  <c:v>1.26</c:v>
                </c:pt>
                <c:pt idx="1">
                  <c:v>1.28</c:v>
                </c:pt>
                <c:pt idx="2">
                  <c:v>1.29</c:v>
                </c:pt>
                <c:pt idx="3">
                  <c:v>0.87</c:v>
                </c:pt>
                <c:pt idx="4">
                  <c:v>0.16</c:v>
                </c:pt>
                <c:pt idx="5">
                  <c:v>0.5</c:v>
                </c:pt>
                <c:pt idx="6">
                  <c:v>0.33999999999999997</c:v>
                </c:pt>
                <c:pt idx="7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0E-4A06-8B5F-2FA31FA5E8EA}"/>
            </c:ext>
          </c:extLst>
        </c:ser>
        <c:ser>
          <c:idx val="1"/>
          <c:order val="1"/>
          <c:tx>
            <c:strRef>
              <c:f>'employment and umemployment rat'!$D$100</c:f>
              <c:strCache>
                <c:ptCount val="1"/>
                <c:pt idx="0">
                  <c:v>Exponential smoothing/foreasting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'employment and umemployment rat'!$B$101:$B$109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xVal>
          <c:yVal>
            <c:numRef>
              <c:f>'employment and umemployment rat'!$D$101:$D$109</c:f>
              <c:numCache>
                <c:formatCode>General</c:formatCode>
                <c:ptCount val="9"/>
                <c:pt idx="0">
                  <c:v>#N/A</c:v>
                </c:pt>
                <c:pt idx="1">
                  <c:v>1.26</c:v>
                </c:pt>
                <c:pt idx="2">
                  <c:v>1.274</c:v>
                </c:pt>
                <c:pt idx="3">
                  <c:v>1.2851999999999999</c:v>
                </c:pt>
                <c:pt idx="4">
                  <c:v>0.99455999999999989</c:v>
                </c:pt>
                <c:pt idx="5">
                  <c:v>0.41036799999999996</c:v>
                </c:pt>
                <c:pt idx="6">
                  <c:v>0.47311039999999993</c:v>
                </c:pt>
                <c:pt idx="7">
                  <c:v>0.3799331199999999</c:v>
                </c:pt>
                <c:pt idx="8">
                  <c:v>0.24697993599999996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0E-4A06-8B5F-2FA31FA5E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399320"/>
        <c:axId val="849401288"/>
      </c:scatterChart>
      <c:valAx>
        <c:axId val="849399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401288"/>
        <c:crosses val="autoZero"/>
        <c:crossBetween val="midCat"/>
      </c:valAx>
      <c:valAx>
        <c:axId val="84940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399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rat'!$C$111</c:f>
              <c:strCache>
                <c:ptCount val="1"/>
                <c:pt idx="0">
                  <c:v>Employment  (Million)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'employment and umemployment rat'!$B$112:$B$120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xVal>
          <c:yVal>
            <c:numRef>
              <c:f>'employment and umemployment rat'!$C$112:$C$120</c:f>
              <c:numCache>
                <c:formatCode>General</c:formatCode>
                <c:ptCount val="9"/>
                <c:pt idx="0">
                  <c:v>30.13</c:v>
                </c:pt>
                <c:pt idx="1">
                  <c:v>30.54</c:v>
                </c:pt>
                <c:pt idx="2">
                  <c:v>30.85</c:v>
                </c:pt>
                <c:pt idx="3">
                  <c:v>21.23</c:v>
                </c:pt>
                <c:pt idx="4">
                  <c:v>21.79</c:v>
                </c:pt>
                <c:pt idx="5">
                  <c:v>21.92</c:v>
                </c:pt>
                <c:pt idx="6">
                  <c:v>21.939999999999998</c:v>
                </c:pt>
                <c:pt idx="7">
                  <c:v>22.55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2E-449D-BC56-7195F5F3D542}"/>
            </c:ext>
          </c:extLst>
        </c:ser>
        <c:ser>
          <c:idx val="1"/>
          <c:order val="1"/>
          <c:tx>
            <c:strRef>
              <c:f>'employment and umemployment rat'!$D$111</c:f>
              <c:strCache>
                <c:ptCount val="1"/>
                <c:pt idx="0">
                  <c:v>Exponential smoothing/foreasting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'employment and umemployment rat'!$B$112:$B$120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xVal>
          <c:yVal>
            <c:numRef>
              <c:f>'employment and umemployment rat'!$D$112:$D$120</c:f>
              <c:numCache>
                <c:formatCode>General</c:formatCode>
                <c:ptCount val="9"/>
                <c:pt idx="0">
                  <c:v>#N/A</c:v>
                </c:pt>
                <c:pt idx="1">
                  <c:v>30.13</c:v>
                </c:pt>
                <c:pt idx="2">
                  <c:v>30.416999999999994</c:v>
                </c:pt>
                <c:pt idx="3">
                  <c:v>30.720099999999995</c:v>
                </c:pt>
                <c:pt idx="4">
                  <c:v>24.077029999999997</c:v>
                </c:pt>
                <c:pt idx="5">
                  <c:v>22.476108999999997</c:v>
                </c:pt>
                <c:pt idx="6">
                  <c:v>22.086832699999999</c:v>
                </c:pt>
                <c:pt idx="7">
                  <c:v>21.984049809999995</c:v>
                </c:pt>
                <c:pt idx="8">
                  <c:v>22.380214942999999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2E-449D-BC56-7195F5F3D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571656"/>
        <c:axId val="846136680"/>
      </c:scatterChart>
      <c:valAx>
        <c:axId val="476571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136680"/>
        <c:crosses val="autoZero"/>
        <c:crossBetween val="midCat"/>
      </c:valAx>
      <c:valAx>
        <c:axId val="84613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571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rat'!$G$100</c:f>
              <c:strCache>
                <c:ptCount val="1"/>
                <c:pt idx="0">
                  <c:v>Annual growth of unemployment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'employment and umemployment rat'!$F$101:$F$107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xVal>
          <c:yVal>
            <c:numRef>
              <c:f>'employment and umemployment rat'!$G$101:$G$107</c:f>
              <c:numCache>
                <c:formatCode>General</c:formatCode>
                <c:ptCount val="7"/>
                <c:pt idx="1">
                  <c:v>1.5873015873015886E-2</c:v>
                </c:pt>
                <c:pt idx="2">
                  <c:v>7.8125000000000069E-3</c:v>
                </c:pt>
                <c:pt idx="3">
                  <c:v>-0.32558139534883723</c:v>
                </c:pt>
                <c:pt idx="4">
                  <c:v>-0.81609195402298851</c:v>
                </c:pt>
                <c:pt idx="5">
                  <c:v>2.1249999999999996</c:v>
                </c:pt>
                <c:pt idx="6">
                  <c:v>-0.32000000000000006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52-4BDC-A796-30C0C5916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061216"/>
        <c:axId val="846057608"/>
      </c:scatterChart>
      <c:valAx>
        <c:axId val="84606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057608"/>
        <c:crosses val="autoZero"/>
        <c:crossBetween val="midCat"/>
      </c:valAx>
      <c:valAx>
        <c:axId val="84605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061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'employment and umemployment rat'!$G$111</c:f>
              <c:strCache>
                <c:ptCount val="1"/>
                <c:pt idx="0">
                  <c:v>Annual growth rate of employment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'employment and umemployment rat'!$F$112:$F$118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xVal>
          <c:yVal>
            <c:numRef>
              <c:f>'employment and umemployment rat'!$G$112:$G$118</c:f>
              <c:numCache>
                <c:formatCode>General</c:formatCode>
                <c:ptCount val="7"/>
                <c:pt idx="1">
                  <c:v>1.3607699966810494E-2</c:v>
                </c:pt>
                <c:pt idx="2">
                  <c:v>1.0150622134905118E-2</c:v>
                </c:pt>
                <c:pt idx="3">
                  <c:v>-0.31183144246353323</c:v>
                </c:pt>
                <c:pt idx="4">
                  <c:v>2.6377767310409736E-2</c:v>
                </c:pt>
                <c:pt idx="5">
                  <c:v>5.9660394676458268E-3</c:v>
                </c:pt>
                <c:pt idx="6">
                  <c:v>9.1240875912390596E-4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59-4AD9-A64C-FAEC89CB0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660704"/>
        <c:axId val="889663328"/>
      </c:scatterChart>
      <c:valAx>
        <c:axId val="88966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663328"/>
        <c:crosses val="autoZero"/>
        <c:crossBetween val="midCat"/>
      </c:valAx>
      <c:valAx>
        <c:axId val="88966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66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AU"/>
              <a:t>Annual growth rates of gross domestic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'GDP Rate'!$A$4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cat>
            <c:strRef>
              <c:f>'GDP Rate'!$B$3:$H$3</c:f>
              <c:strCache>
                <c:ptCount val="7"/>
                <c:pt idx="0">
                  <c:v>2005-2006 </c:v>
                </c:pt>
                <c:pt idx="1">
                  <c:v>2010-2011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</c:strCache>
            </c:strRef>
          </c:cat>
          <c:val>
            <c:numRef>
              <c:f>'GDP Rate'!$B$4:$H$4</c:f>
              <c:numCache>
                <c:formatCode>General</c:formatCode>
                <c:ptCount val="7"/>
                <c:pt idx="0">
                  <c:v>12.1</c:v>
                </c:pt>
                <c:pt idx="1">
                  <c:v>4.7</c:v>
                </c:pt>
                <c:pt idx="2">
                  <c:v>3.6</c:v>
                </c:pt>
                <c:pt idx="3">
                  <c:v>2.8</c:v>
                </c:pt>
                <c:pt idx="4">
                  <c:v>3.4</c:v>
                </c:pt>
                <c:pt idx="5">
                  <c:v>-0.5</c:v>
                </c:pt>
                <c:pt idx="6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6-4CED-B9AB-51F328C9E3F7}"/>
            </c:ext>
          </c:extLst>
        </c:ser>
        <c:ser>
          <c:idx val="1"/>
          <c:order val="1"/>
          <c:tx>
            <c:strRef>
              <c:f>'GDP Rate'!$A$5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cat>
            <c:strRef>
              <c:f>'GDP Rate'!$B$3:$H$3</c:f>
              <c:strCache>
                <c:ptCount val="7"/>
                <c:pt idx="0">
                  <c:v>2005-2006 </c:v>
                </c:pt>
                <c:pt idx="1">
                  <c:v>2010-2011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</c:strCache>
            </c:strRef>
          </c:cat>
          <c:val>
            <c:numRef>
              <c:f>'GDP Rate'!$B$5:$H$5</c:f>
              <c:numCache>
                <c:formatCode>General</c:formatCode>
                <c:ptCount val="7"/>
                <c:pt idx="0">
                  <c:v>19.899999999999999</c:v>
                </c:pt>
                <c:pt idx="1">
                  <c:v>18.600000000000001</c:v>
                </c:pt>
                <c:pt idx="2">
                  <c:v>11.4</c:v>
                </c:pt>
                <c:pt idx="3">
                  <c:v>12.1</c:v>
                </c:pt>
                <c:pt idx="4">
                  <c:v>8.3000000000000007</c:v>
                </c:pt>
                <c:pt idx="5">
                  <c:v>8.9</c:v>
                </c:pt>
                <c:pt idx="6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6-4CED-B9AB-51F328C9E3F7}"/>
            </c:ext>
          </c:extLst>
        </c:ser>
        <c:ser>
          <c:idx val="2"/>
          <c:order val="2"/>
          <c:tx>
            <c:strRef>
              <c:f>'GDP Rate'!$A$6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cat>
            <c:strRef>
              <c:f>'GDP Rate'!$B$3:$H$3</c:f>
              <c:strCache>
                <c:ptCount val="7"/>
                <c:pt idx="0">
                  <c:v>2005-2006 </c:v>
                </c:pt>
                <c:pt idx="1">
                  <c:v>2010-2011</c:v>
                </c:pt>
                <c:pt idx="2">
                  <c:v>2013-2014</c:v>
                </c:pt>
                <c:pt idx="3">
                  <c:v>2014-2015</c:v>
                </c:pt>
                <c:pt idx="4">
                  <c:v>2015-2016</c:v>
                </c:pt>
                <c:pt idx="5">
                  <c:v>2016-2017</c:v>
                </c:pt>
                <c:pt idx="6">
                  <c:v>2017-2018</c:v>
                </c:pt>
              </c:strCache>
            </c:strRef>
          </c:cat>
          <c:val>
            <c:numRef>
              <c:f>'GDP Rate'!$B$6:$H$6</c:f>
              <c:numCache>
                <c:formatCode>General</c:formatCode>
                <c:ptCount val="7"/>
                <c:pt idx="0">
                  <c:v>13.1</c:v>
                </c:pt>
                <c:pt idx="1">
                  <c:v>9.5</c:v>
                </c:pt>
                <c:pt idx="2">
                  <c:v>10.3</c:v>
                </c:pt>
                <c:pt idx="3">
                  <c:v>9.1</c:v>
                </c:pt>
                <c:pt idx="4">
                  <c:v>8.6999999999999993</c:v>
                </c:pt>
                <c:pt idx="5">
                  <c:v>8.1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6-4CED-B9AB-51F328C9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425648"/>
        <c:axId val="767427616"/>
      </c:areaChart>
      <c:catAx>
        <c:axId val="76742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67427616"/>
        <c:crosses val="autoZero"/>
        <c:auto val="1"/>
        <c:lblAlgn val="ctr"/>
        <c:lblOffset val="100"/>
        <c:noMultiLvlLbl val="0"/>
      </c:catAx>
      <c:valAx>
        <c:axId val="76742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67425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Labour force</a:t>
            </a:r>
            <a:r>
              <a:rPr lang="en-AU" baseline="0"/>
              <a:t> participation rate 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labour force &amp; participa'!$E$1</c:f>
              <c:strCache>
                <c:ptCount val="1"/>
                <c:pt idx="0">
                  <c:v>Labour force participation rate (male)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'Women labour force &amp; participa'!$D$2:$D$18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'Women labour force &amp; participa'!$E$2:$E$18</c:f>
              <c:numCache>
                <c:formatCode>General</c:formatCode>
                <c:ptCount val="17"/>
                <c:pt idx="0">
                  <c:v>76.59</c:v>
                </c:pt>
                <c:pt idx="1">
                  <c:v>76.56</c:v>
                </c:pt>
                <c:pt idx="2">
                  <c:v>79.680000000000007</c:v>
                </c:pt>
                <c:pt idx="3">
                  <c:v>80.569999999999993</c:v>
                </c:pt>
                <c:pt idx="4">
                  <c:v>81.069999999999993</c:v>
                </c:pt>
                <c:pt idx="5">
                  <c:v>81.569999999999993</c:v>
                </c:pt>
                <c:pt idx="6">
                  <c:v>82.04</c:v>
                </c:pt>
                <c:pt idx="7">
                  <c:v>82.49</c:v>
                </c:pt>
                <c:pt idx="8">
                  <c:v>82.99</c:v>
                </c:pt>
                <c:pt idx="9">
                  <c:v>82.36</c:v>
                </c:pt>
                <c:pt idx="10">
                  <c:v>82.38</c:v>
                </c:pt>
                <c:pt idx="11">
                  <c:v>82.67</c:v>
                </c:pt>
                <c:pt idx="12">
                  <c:v>83.5</c:v>
                </c:pt>
                <c:pt idx="13">
                  <c:v>85.2</c:v>
                </c:pt>
                <c:pt idx="14">
                  <c:v>80.2</c:v>
                </c:pt>
                <c:pt idx="15">
                  <c:v>77.3</c:v>
                </c:pt>
                <c:pt idx="16">
                  <c:v>76.8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07-42B1-9FA7-9E4A5A168BC9}"/>
            </c:ext>
          </c:extLst>
        </c:ser>
        <c:ser>
          <c:idx val="1"/>
          <c:order val="1"/>
          <c:tx>
            <c:strRef>
              <c:f>'Women labour force &amp; participa'!$F$1</c:f>
              <c:strCache>
                <c:ptCount val="1"/>
                <c:pt idx="0">
                  <c:v>Labour force participation rate (female)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'Women labour force &amp; participa'!$D$2:$D$18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'Women labour force &amp; participa'!$F$2:$F$18</c:f>
              <c:numCache>
                <c:formatCode>General</c:formatCode>
                <c:ptCount val="17"/>
                <c:pt idx="0">
                  <c:v>46.01</c:v>
                </c:pt>
                <c:pt idx="1">
                  <c:v>46</c:v>
                </c:pt>
                <c:pt idx="2">
                  <c:v>47.32</c:v>
                </c:pt>
                <c:pt idx="3">
                  <c:v>48.84</c:v>
                </c:pt>
                <c:pt idx="4">
                  <c:v>49.14</c:v>
                </c:pt>
                <c:pt idx="5">
                  <c:v>49.48</c:v>
                </c:pt>
                <c:pt idx="6">
                  <c:v>49.78</c:v>
                </c:pt>
                <c:pt idx="7">
                  <c:v>50.11</c:v>
                </c:pt>
                <c:pt idx="8">
                  <c:v>50.41</c:v>
                </c:pt>
                <c:pt idx="9">
                  <c:v>50.04</c:v>
                </c:pt>
                <c:pt idx="10">
                  <c:v>50.02</c:v>
                </c:pt>
                <c:pt idx="11">
                  <c:v>50.23</c:v>
                </c:pt>
                <c:pt idx="12">
                  <c:v>50.73</c:v>
                </c:pt>
                <c:pt idx="13">
                  <c:v>50.5</c:v>
                </c:pt>
                <c:pt idx="14">
                  <c:v>51.6</c:v>
                </c:pt>
                <c:pt idx="15">
                  <c:v>47.7</c:v>
                </c:pt>
                <c:pt idx="16">
                  <c:v>49.6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07-42B1-9FA7-9E4A5A168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085592"/>
        <c:axId val="613090184"/>
      </c:scatterChart>
      <c:valAx>
        <c:axId val="613085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90184"/>
        <c:crosses val="autoZero"/>
        <c:crossBetween val="midCat"/>
      </c:valAx>
      <c:valAx>
        <c:axId val="61309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3085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'GDP Rate'!$E$36:$E$45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xVal>
          <c:yVal>
            <c:numRef>
              <c:f>'GDP Rate'!$F$36:$F$45</c:f>
              <c:numCache>
                <c:formatCode>General</c:formatCode>
                <c:ptCount val="10"/>
                <c:pt idx="1">
                  <c:v>4.0592539710869202</c:v>
                </c:pt>
                <c:pt idx="2">
                  <c:v>1.6663844498536</c:v>
                </c:pt>
                <c:pt idx="3">
                  <c:v>-0.18441733700254023</c:v>
                </c:pt>
                <c:pt idx="4">
                  <c:v>0.14831697623489334</c:v>
                </c:pt>
                <c:pt idx="5">
                  <c:v>0.49200429451319433</c:v>
                </c:pt>
                <c:pt idx="6">
                  <c:v>0.39544197848810786</c:v>
                </c:pt>
                <c:pt idx="7">
                  <c:v>0.2331575983335708</c:v>
                </c:pt>
                <c:pt idx="8">
                  <c:v>0.28773439563341846</c:v>
                </c:pt>
                <c:pt idx="9">
                  <c:v>0.4113990035806151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8-40AD-BB46-D20BA346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6024784"/>
        <c:axId val="756019208"/>
      </c:scatterChart>
      <c:valAx>
        <c:axId val="75602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019208"/>
        <c:crosses val="autoZero"/>
        <c:crossBetween val="midCat"/>
      </c:valAx>
      <c:valAx>
        <c:axId val="75601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0247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'GDP Rate'!$B$35</c:f>
              <c:strCache>
                <c:ptCount val="1"/>
                <c:pt idx="0">
                  <c:v>Overseas Person Employed (000')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cat>
            <c:numRef>
              <c:f>'GDP Rate'!$A$36:$A$45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'GDP Rate'!$B$36:$B$45</c:f>
              <c:numCache>
                <c:formatCode>General</c:formatCode>
                <c:ptCount val="10"/>
                <c:pt idx="0">
                  <c:v>5.6029999999999998</c:v>
                </c:pt>
                <c:pt idx="1">
                  <c:v>28.347000000000001</c:v>
                </c:pt>
                <c:pt idx="2">
                  <c:v>75.584000000000003</c:v>
                </c:pt>
                <c:pt idx="3">
                  <c:v>61.645000000000003</c:v>
                </c:pt>
                <c:pt idx="4">
                  <c:v>70.787999999999997</c:v>
                </c:pt>
                <c:pt idx="5">
                  <c:v>105.616</c:v>
                </c:pt>
                <c:pt idx="6">
                  <c:v>147.381</c:v>
                </c:pt>
                <c:pt idx="7">
                  <c:v>181.744</c:v>
                </c:pt>
                <c:pt idx="8">
                  <c:v>234.03800000000001</c:v>
                </c:pt>
                <c:pt idx="9">
                  <c:v>330.32100000000003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7-4BD2-A50A-840D8DD22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025320"/>
        <c:axId val="618023680"/>
      </c:areaChart>
      <c:catAx>
        <c:axId val="618025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023680"/>
        <c:crosses val="autoZero"/>
        <c:auto val="1"/>
        <c:lblAlgn val="ctr"/>
        <c:lblOffset val="100"/>
        <c:noMultiLvlLbl val="0"/>
      </c:catAx>
      <c:valAx>
        <c:axId val="6180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025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'GDP Rate'!$F$35</c:f>
              <c:strCache>
                <c:ptCount val="1"/>
                <c:pt idx="0">
                  <c:v>Oversea persons employed: annual growth rate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cat>
            <c:numRef>
              <c:f>'GDP Rate'!$E$36:$E$45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'GDP Rate'!$F$36:$F$45</c:f>
              <c:numCache>
                <c:formatCode>General</c:formatCode>
                <c:ptCount val="10"/>
                <c:pt idx="1">
                  <c:v>4.0592539710869202</c:v>
                </c:pt>
                <c:pt idx="2">
                  <c:v>1.6663844498536</c:v>
                </c:pt>
                <c:pt idx="3">
                  <c:v>-0.18441733700254023</c:v>
                </c:pt>
                <c:pt idx="4">
                  <c:v>0.14831697623489334</c:v>
                </c:pt>
                <c:pt idx="5">
                  <c:v>0.49200429451319433</c:v>
                </c:pt>
                <c:pt idx="6">
                  <c:v>0.39544197848810786</c:v>
                </c:pt>
                <c:pt idx="7">
                  <c:v>0.2331575983335708</c:v>
                </c:pt>
                <c:pt idx="8">
                  <c:v>0.28773439563341846</c:v>
                </c:pt>
                <c:pt idx="9">
                  <c:v>0.4113990035806151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1-4CA1-9382-61610793B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206592"/>
        <c:axId val="552207904"/>
      </c:areaChart>
      <c:catAx>
        <c:axId val="55220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207904"/>
        <c:crosses val="autoZero"/>
        <c:auto val="1"/>
        <c:lblAlgn val="ctr"/>
        <c:lblOffset val="100"/>
        <c:noMultiLvlLbl val="0"/>
      </c:catAx>
      <c:valAx>
        <c:axId val="55220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20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labour force participation rate </a:t>
            </a:r>
          </a:p>
        </c:rich>
      </c:tx>
      <c:layout>
        <c:manualLayout>
          <c:xMode val="edge"/>
          <c:yMode val="edge"/>
          <c:x val="8.5361111111111124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participation rate'!$B$1</c:f>
              <c:strCache>
                <c:ptCount val="1"/>
                <c:pt idx="0">
                  <c:v>Labour force participation rate (total)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bg2">
                    <a:lumMod val="10000"/>
                  </a:schemeClr>
                </a:solidFill>
                <a:prstDash val="sysDot"/>
              </a:ln>
              <a:effectLst/>
            </c:spPr>
            <c:trendlineType val="linear"/>
            <c:forward val="3"/>
            <c:dispRSqr val="1"/>
            <c:dispEq val="1"/>
            <c:trendlineLbl>
              <c:layout>
                <c:manualLayout>
                  <c:x val="0.1005586176727909"/>
                  <c:y val="-0.236220107903178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'labour force participation rate'!$A$2:$A$21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xVal>
          <c:yVal>
            <c:numRef>
              <c:f>'labour force participation rate'!$B$2:$B$21</c:f>
              <c:numCache>
                <c:formatCode>General</c:formatCode>
                <c:ptCount val="20"/>
                <c:pt idx="0">
                  <c:v>60.59</c:v>
                </c:pt>
                <c:pt idx="1">
                  <c:v>61.07</c:v>
                </c:pt>
                <c:pt idx="2">
                  <c:v>63.18</c:v>
                </c:pt>
                <c:pt idx="3">
                  <c:v>64.56</c:v>
                </c:pt>
                <c:pt idx="4">
                  <c:v>64.959999999999994</c:v>
                </c:pt>
                <c:pt idx="5">
                  <c:v>65.38</c:v>
                </c:pt>
                <c:pt idx="6">
                  <c:v>65.760000000000005</c:v>
                </c:pt>
                <c:pt idx="7">
                  <c:v>66.16</c:v>
                </c:pt>
                <c:pt idx="8">
                  <c:v>66.56</c:v>
                </c:pt>
                <c:pt idx="9">
                  <c:v>66.06</c:v>
                </c:pt>
                <c:pt idx="10">
                  <c:v>66.040000000000006</c:v>
                </c:pt>
                <c:pt idx="11">
                  <c:v>66.28</c:v>
                </c:pt>
                <c:pt idx="12">
                  <c:v>66.94</c:v>
                </c:pt>
                <c:pt idx="13">
                  <c:v>67</c:v>
                </c:pt>
                <c:pt idx="14">
                  <c:v>64.7</c:v>
                </c:pt>
                <c:pt idx="15">
                  <c:v>61.2</c:v>
                </c:pt>
                <c:pt idx="16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1-4703-8D21-B9FE187AB935}"/>
            </c:ext>
          </c:extLst>
        </c:ser>
        <c:ser>
          <c:idx val="1"/>
          <c:order val="1"/>
          <c:tx>
            <c:strRef>
              <c:f>'labour force participation rate'!$F$1</c:f>
              <c:strCache>
                <c:ptCount val="1"/>
                <c:pt idx="0">
                  <c:v>Prediction/ Forecasting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'labour force participation rate'!$A$2:$A$21</c:f>
              <c:numCache>
                <c:formatCode>General</c:formatCode>
                <c:ptCount val="20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xVal>
          <c:yVal>
            <c:numRef>
              <c:f>'labour force participation rate'!$F$2:$F$21</c:f>
              <c:numCache>
                <c:formatCode>General</c:formatCode>
                <c:ptCount val="20"/>
                <c:pt idx="0">
                  <c:v>62.387000000000029</c:v>
                </c:pt>
                <c:pt idx="1">
                  <c:v>63.003500000000031</c:v>
                </c:pt>
                <c:pt idx="2">
                  <c:v>63.620000000000033</c:v>
                </c:pt>
                <c:pt idx="3">
                  <c:v>64.113200000000035</c:v>
                </c:pt>
                <c:pt idx="4">
                  <c:v>64.236500000000035</c:v>
                </c:pt>
                <c:pt idx="5">
                  <c:v>64.359800000000035</c:v>
                </c:pt>
                <c:pt idx="6">
                  <c:v>64.483100000000036</c:v>
                </c:pt>
                <c:pt idx="7">
                  <c:v>64.606400000000036</c:v>
                </c:pt>
                <c:pt idx="8">
                  <c:v>64.729700000000037</c:v>
                </c:pt>
                <c:pt idx="9">
                  <c:v>64.853000000000037</c:v>
                </c:pt>
                <c:pt idx="10">
                  <c:v>64.976300000000037</c:v>
                </c:pt>
                <c:pt idx="11">
                  <c:v>65.099600000000038</c:v>
                </c:pt>
                <c:pt idx="12">
                  <c:v>65.22290000000001</c:v>
                </c:pt>
                <c:pt idx="13">
                  <c:v>65.34620000000001</c:v>
                </c:pt>
                <c:pt idx="14">
                  <c:v>65.469500000000011</c:v>
                </c:pt>
                <c:pt idx="15">
                  <c:v>65.716100000000012</c:v>
                </c:pt>
                <c:pt idx="16">
                  <c:v>65.839400000000012</c:v>
                </c:pt>
                <c:pt idx="17">
                  <c:v>65.962700000000012</c:v>
                </c:pt>
                <c:pt idx="18">
                  <c:v>66.086000000000013</c:v>
                </c:pt>
                <c:pt idx="19">
                  <c:v>66.209300000000013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41-4703-8D21-B9FE187AB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42624"/>
        <c:axId val="570937704"/>
      </c:scatterChart>
      <c:valAx>
        <c:axId val="57094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37704"/>
        <c:crosses val="autoZero"/>
        <c:crossBetween val="midCat"/>
      </c:valAx>
      <c:valAx>
        <c:axId val="5709377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942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915354330708677E-2"/>
          <c:y val="0.76330854476523768"/>
          <c:w val="0.92439151356080485"/>
          <c:h val="0.20891367745698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participation rate'!$B$1</c:f>
              <c:strCache>
                <c:ptCount val="1"/>
                <c:pt idx="0">
                  <c:v>Labour force participation rate (total)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'labour force participation rate'!$A$2:$A$18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force participation rate'!$B$2:$B$18</c:f>
              <c:numCache>
                <c:formatCode>General</c:formatCode>
                <c:ptCount val="17"/>
                <c:pt idx="0">
                  <c:v>60.59</c:v>
                </c:pt>
                <c:pt idx="1">
                  <c:v>61.07</c:v>
                </c:pt>
                <c:pt idx="2">
                  <c:v>63.18</c:v>
                </c:pt>
                <c:pt idx="3">
                  <c:v>64.56</c:v>
                </c:pt>
                <c:pt idx="4">
                  <c:v>64.959999999999994</c:v>
                </c:pt>
                <c:pt idx="5">
                  <c:v>65.38</c:v>
                </c:pt>
                <c:pt idx="6">
                  <c:v>65.760000000000005</c:v>
                </c:pt>
                <c:pt idx="7">
                  <c:v>66.16</c:v>
                </c:pt>
                <c:pt idx="8">
                  <c:v>66.56</c:v>
                </c:pt>
                <c:pt idx="9">
                  <c:v>66.06</c:v>
                </c:pt>
                <c:pt idx="10">
                  <c:v>66.040000000000006</c:v>
                </c:pt>
                <c:pt idx="11">
                  <c:v>66.28</c:v>
                </c:pt>
                <c:pt idx="12">
                  <c:v>66.94</c:v>
                </c:pt>
                <c:pt idx="13">
                  <c:v>67</c:v>
                </c:pt>
                <c:pt idx="14">
                  <c:v>64.7</c:v>
                </c:pt>
                <c:pt idx="15">
                  <c:v>61.2</c:v>
                </c:pt>
                <c:pt idx="16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86-4E34-8CBE-FC92B3CE1B95}"/>
            </c:ext>
          </c:extLst>
        </c:ser>
        <c:ser>
          <c:idx val="1"/>
          <c:order val="1"/>
          <c:tx>
            <c:strRef>
              <c:f>'labour force participation rate'!$D$1</c:f>
              <c:strCache>
                <c:ptCount val="1"/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'labour force participation rate'!$A$2:$A$18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force participation rate'!$D$2:$D$18</c:f>
              <c:numCache>
                <c:formatCode>General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1.727928070455093</c:v>
                </c:pt>
                <c:pt idx="5">
                  <c:v>1.7803487851752504</c:v>
                </c:pt>
                <c:pt idx="6">
                  <c:v>1.284137400087966</c:v>
                </c:pt>
                <c:pt idx="7">
                  <c:v>0.70356608886019956</c:v>
                </c:pt>
                <c:pt idx="8">
                  <c:v>0.57422258540319016</c:v>
                </c:pt>
                <c:pt idx="9">
                  <c:v>0.53637699511710968</c:v>
                </c:pt>
                <c:pt idx="10">
                  <c:v>0.48496405007006599</c:v>
                </c:pt>
                <c:pt idx="11">
                  <c:v>0.37935718921981082</c:v>
                </c:pt>
                <c:pt idx="12">
                  <c:v>0.25285736422481725</c:v>
                </c:pt>
                <c:pt idx="13">
                  <c:v>0.43429894878671405</c:v>
                </c:pt>
                <c:pt idx="14">
                  <c:v>0.45098007577336929</c:v>
                </c:pt>
                <c:pt idx="15">
                  <c:v>1.3643949518089484</c:v>
                </c:pt>
                <c:pt idx="16">
                  <c:v>2.6808459428104552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86-4E34-8CBE-FC92B3CE1B95}"/>
            </c:ext>
          </c:extLst>
        </c:ser>
        <c:ser>
          <c:idx val="2"/>
          <c:order val="2"/>
          <c:tx>
            <c:strRef>
              <c:f>'labour force participation rate'!$E$1</c:f>
              <c:strCache>
                <c:ptCount val="1"/>
                <c:pt idx="0">
                  <c:v>5 Year moving average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'labour force participation rate'!$A$2:$A$18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'labour force participation rate'!$E$2:$E$18</c:f>
              <c:numCache>
                <c:formatCode>General</c:formatCode>
                <c:ptCount val="17"/>
                <c:pt idx="2">
                  <c:v>62.872</c:v>
                </c:pt>
                <c:pt idx="3">
                  <c:v>63.83</c:v>
                </c:pt>
                <c:pt idx="4">
                  <c:v>64.768000000000001</c:v>
                </c:pt>
                <c:pt idx="5">
                  <c:v>65.36399999999999</c:v>
                </c:pt>
                <c:pt idx="6">
                  <c:v>65.763999999999996</c:v>
                </c:pt>
                <c:pt idx="7">
                  <c:v>65.984000000000009</c:v>
                </c:pt>
                <c:pt idx="8">
                  <c:v>66.116000000000014</c:v>
                </c:pt>
                <c:pt idx="9">
                  <c:v>66.22</c:v>
                </c:pt>
                <c:pt idx="10">
                  <c:v>66.376000000000005</c:v>
                </c:pt>
                <c:pt idx="11">
                  <c:v>66.464000000000013</c:v>
                </c:pt>
                <c:pt idx="12">
                  <c:v>66.191999999999993</c:v>
                </c:pt>
                <c:pt idx="13">
                  <c:v>65.224000000000004</c:v>
                </c:pt>
                <c:pt idx="14">
                  <c:v>64.367999999999995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86-4E34-8CBE-FC92B3CE1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825152"/>
        <c:axId val="607825480"/>
      </c:scatterChart>
      <c:valAx>
        <c:axId val="607825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25480"/>
        <c:crosses val="autoZero"/>
        <c:crossBetween val="midCat"/>
      </c:valAx>
      <c:valAx>
        <c:axId val="60782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25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Labour force participation rate (%)</a:t>
            </a:r>
          </a:p>
        </c:rich>
      </c:tx>
      <c:layout>
        <c:manualLayout>
          <c:xMode val="edge"/>
          <c:yMode val="edge"/>
          <c:x val="0.2122707786526684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participation rate'!$B$1</c:f>
              <c:strCache>
                <c:ptCount val="1"/>
                <c:pt idx="0">
                  <c:v>Labour force participation rate (total)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'labour force participation rate'!$A$2:$A$19</c:f>
              <c:numCache>
                <c:formatCode>General</c:formatCode>
                <c:ptCount val="1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xVal>
          <c:yVal>
            <c:numRef>
              <c:f>'labour force participation rate'!$B$2:$B$19</c:f>
              <c:numCache>
                <c:formatCode>General</c:formatCode>
                <c:ptCount val="18"/>
                <c:pt idx="0">
                  <c:v>60.59</c:v>
                </c:pt>
                <c:pt idx="1">
                  <c:v>61.07</c:v>
                </c:pt>
                <c:pt idx="2">
                  <c:v>63.18</c:v>
                </c:pt>
                <c:pt idx="3">
                  <c:v>64.56</c:v>
                </c:pt>
                <c:pt idx="4">
                  <c:v>64.959999999999994</c:v>
                </c:pt>
                <c:pt idx="5">
                  <c:v>65.38</c:v>
                </c:pt>
                <c:pt idx="6">
                  <c:v>65.760000000000005</c:v>
                </c:pt>
                <c:pt idx="7">
                  <c:v>66.16</c:v>
                </c:pt>
                <c:pt idx="8">
                  <c:v>66.56</c:v>
                </c:pt>
                <c:pt idx="9">
                  <c:v>66.06</c:v>
                </c:pt>
                <c:pt idx="10">
                  <c:v>66.040000000000006</c:v>
                </c:pt>
                <c:pt idx="11">
                  <c:v>66.28</c:v>
                </c:pt>
                <c:pt idx="12">
                  <c:v>66.94</c:v>
                </c:pt>
                <c:pt idx="13">
                  <c:v>67</c:v>
                </c:pt>
                <c:pt idx="14">
                  <c:v>64.7</c:v>
                </c:pt>
                <c:pt idx="15">
                  <c:v>61.2</c:v>
                </c:pt>
                <c:pt idx="16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0D-4862-A1CC-224E2E4E9BB0}"/>
            </c:ext>
          </c:extLst>
        </c:ser>
        <c:ser>
          <c:idx val="1"/>
          <c:order val="1"/>
          <c:tx>
            <c:strRef>
              <c:f>'labour force participation rate'!$C$1</c:f>
              <c:strCache>
                <c:ptCount val="1"/>
                <c:pt idx="0">
                  <c:v>Exponenial smoothing/ Forecasting 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'labour force participation rate'!$A$2:$A$19</c:f>
              <c:numCache>
                <c:formatCode>General</c:formatCode>
                <c:ptCount val="1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xVal>
          <c:yVal>
            <c:numRef>
              <c:f>'labour force participation rate'!$C$2:$C$19</c:f>
              <c:numCache>
                <c:formatCode>General</c:formatCode>
                <c:ptCount val="18"/>
                <c:pt idx="0">
                  <c:v>#N/A</c:v>
                </c:pt>
                <c:pt idx="1">
                  <c:v>60.59</c:v>
                </c:pt>
                <c:pt idx="2">
                  <c:v>60.95</c:v>
                </c:pt>
                <c:pt idx="3">
                  <c:v>62.622500000000002</c:v>
                </c:pt>
                <c:pt idx="4">
                  <c:v>64.075625000000002</c:v>
                </c:pt>
                <c:pt idx="5">
                  <c:v>64.738906249999999</c:v>
                </c:pt>
                <c:pt idx="6">
                  <c:v>65.2197265625</c:v>
                </c:pt>
                <c:pt idx="7">
                  <c:v>65.624931640625007</c:v>
                </c:pt>
                <c:pt idx="8">
                  <c:v>66.026232910156253</c:v>
                </c:pt>
                <c:pt idx="9">
                  <c:v>66.426558227539061</c:v>
                </c:pt>
                <c:pt idx="10">
                  <c:v>66.15163955688476</c:v>
                </c:pt>
                <c:pt idx="11">
                  <c:v>66.067909889221198</c:v>
                </c:pt>
                <c:pt idx="12">
                  <c:v>66.226977472305293</c:v>
                </c:pt>
                <c:pt idx="13">
                  <c:v>66.761744368076322</c:v>
                </c:pt>
                <c:pt idx="14">
                  <c:v>66.940436092019084</c:v>
                </c:pt>
                <c:pt idx="15">
                  <c:v>65.260109023004773</c:v>
                </c:pt>
                <c:pt idx="16">
                  <c:v>62.215027255751195</c:v>
                </c:pt>
                <c:pt idx="17">
                  <c:v>62.053756813937795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0D-4862-A1CC-224E2E4E9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901432"/>
        <c:axId val="595895200"/>
      </c:scatterChart>
      <c:valAx>
        <c:axId val="59590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895200"/>
        <c:crosses val="autoZero"/>
        <c:crossBetween val="midCat"/>
      </c:valAx>
      <c:valAx>
        <c:axId val="5958952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901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participation rate'!$H$1</c:f>
              <c:strCache>
                <c:ptCount val="1"/>
                <c:pt idx="0">
                  <c:v>Rate of changing in labour force participation rate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'labour force participation rate'!$G$5:$G$18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2017</c:v>
                </c:pt>
                <c:pt idx="13">
                  <c:v>2018</c:v>
                </c:pt>
              </c:numCache>
            </c:numRef>
          </c:xVal>
          <c:yVal>
            <c:numRef>
              <c:f>'labour force participation rate'!$H$5:$H$18</c:f>
              <c:numCache>
                <c:formatCode>General</c:formatCode>
                <c:ptCount val="14"/>
                <c:pt idx="1">
                  <c:v>0.39999999999999147</c:v>
                </c:pt>
                <c:pt idx="2">
                  <c:v>0.42000000000000171</c:v>
                </c:pt>
                <c:pt idx="3">
                  <c:v>0.38000000000000966</c:v>
                </c:pt>
                <c:pt idx="4">
                  <c:v>0.39999999999999147</c:v>
                </c:pt>
                <c:pt idx="5">
                  <c:v>0.40000000000000568</c:v>
                </c:pt>
                <c:pt idx="6">
                  <c:v>-0.5</c:v>
                </c:pt>
                <c:pt idx="7">
                  <c:v>-1.9999999999996021E-2</c:v>
                </c:pt>
                <c:pt idx="8">
                  <c:v>0.23999999999999488</c:v>
                </c:pt>
                <c:pt idx="9">
                  <c:v>0.65999999999999659</c:v>
                </c:pt>
                <c:pt idx="10">
                  <c:v>6.0000000000002274E-2</c:v>
                </c:pt>
                <c:pt idx="11">
                  <c:v>-2.2999999999999972</c:v>
                </c:pt>
                <c:pt idx="12">
                  <c:v>-3.5</c:v>
                </c:pt>
                <c:pt idx="13">
                  <c:v>0.79999999999999716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3C-4806-8E55-68D7457D7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827544"/>
        <c:axId val="583829512"/>
      </c:scatterChart>
      <c:valAx>
        <c:axId val="583827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9512"/>
        <c:crosses val="autoZero"/>
        <c:crossBetween val="midCat"/>
      </c:valAx>
      <c:valAx>
        <c:axId val="58382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827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Labour force partion</a:t>
            </a:r>
            <a:r>
              <a:rPr lang="en-AU" baseline="0"/>
              <a:t> rate (total)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participation rate'!$C$44</c:f>
              <c:strCache>
                <c:ptCount val="1"/>
                <c:pt idx="0">
                  <c:v>Labour force participation rate (total)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'labour force participation rate'!$B$45:$B$64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'labour force participation rate'!$C$45:$C$64</c:f>
              <c:numCache>
                <c:formatCode>General</c:formatCode>
                <c:ptCount val="20"/>
                <c:pt idx="0">
                  <c:v>62.99</c:v>
                </c:pt>
                <c:pt idx="1">
                  <c:v>63.24</c:v>
                </c:pt>
                <c:pt idx="2">
                  <c:v>63.49</c:v>
                </c:pt>
                <c:pt idx="3">
                  <c:v>63.73</c:v>
                </c:pt>
                <c:pt idx="4">
                  <c:v>63.96</c:v>
                </c:pt>
                <c:pt idx="5">
                  <c:v>64.180000000000007</c:v>
                </c:pt>
                <c:pt idx="6">
                  <c:v>64.319999999999993</c:v>
                </c:pt>
                <c:pt idx="7">
                  <c:v>64.48</c:v>
                </c:pt>
                <c:pt idx="8">
                  <c:v>64.680000000000007</c:v>
                </c:pt>
                <c:pt idx="9">
                  <c:v>64.900000000000006</c:v>
                </c:pt>
                <c:pt idx="10">
                  <c:v>65.14</c:v>
                </c:pt>
                <c:pt idx="11">
                  <c:v>65.52</c:v>
                </c:pt>
                <c:pt idx="12">
                  <c:v>65.89</c:v>
                </c:pt>
                <c:pt idx="13">
                  <c:v>66.260000000000005</c:v>
                </c:pt>
                <c:pt idx="14">
                  <c:v>66.64</c:v>
                </c:pt>
                <c:pt idx="15">
                  <c:v>67.010000000000005</c:v>
                </c:pt>
                <c:pt idx="16">
                  <c:v>67.31</c:v>
                </c:pt>
                <c:pt idx="17">
                  <c:v>67.59</c:v>
                </c:pt>
                <c:pt idx="18">
                  <c:v>67.84</c:v>
                </c:pt>
                <c:pt idx="19">
                  <c:v>68.069999999999993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D4-4300-845A-EA4F7A2489F5}"/>
            </c:ext>
          </c:extLst>
        </c:ser>
        <c:ser>
          <c:idx val="1"/>
          <c:order val="1"/>
          <c:tx>
            <c:strRef>
              <c:f>'labour force participation rate'!$D$44</c:f>
              <c:strCache>
                <c:ptCount val="1"/>
                <c:pt idx="0">
                  <c:v>Exponenial smoothing/ Forecasting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'labour force participation rate'!$B$45:$B$64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'labour force participation rate'!$D$45:$D$64</c:f>
              <c:numCache>
                <c:formatCode>General</c:formatCode>
                <c:ptCount val="20"/>
                <c:pt idx="0">
                  <c:v>#N/A</c:v>
                </c:pt>
                <c:pt idx="1">
                  <c:v>62.99</c:v>
                </c:pt>
                <c:pt idx="2">
                  <c:v>63.177500000000002</c:v>
                </c:pt>
                <c:pt idx="3">
                  <c:v>63.411875000000002</c:v>
                </c:pt>
                <c:pt idx="4">
                  <c:v>63.650468750000002</c:v>
                </c:pt>
                <c:pt idx="5">
                  <c:v>63.882617187500003</c:v>
                </c:pt>
                <c:pt idx="6">
                  <c:v>64.105654296875002</c:v>
                </c:pt>
                <c:pt idx="7">
                  <c:v>64.266413574218745</c:v>
                </c:pt>
                <c:pt idx="8">
                  <c:v>64.426603393554686</c:v>
                </c:pt>
                <c:pt idx="9">
                  <c:v>64.616650848388673</c:v>
                </c:pt>
                <c:pt idx="10">
                  <c:v>64.829162712097173</c:v>
                </c:pt>
                <c:pt idx="11">
                  <c:v>65.062290678024297</c:v>
                </c:pt>
                <c:pt idx="12">
                  <c:v>65.405572669506071</c:v>
                </c:pt>
                <c:pt idx="13">
                  <c:v>65.768893167376518</c:v>
                </c:pt>
                <c:pt idx="14">
                  <c:v>66.137223291844137</c:v>
                </c:pt>
                <c:pt idx="15">
                  <c:v>66.514305822961035</c:v>
                </c:pt>
                <c:pt idx="16">
                  <c:v>66.886076455740266</c:v>
                </c:pt>
                <c:pt idx="17">
                  <c:v>67.204019113935061</c:v>
                </c:pt>
                <c:pt idx="18">
                  <c:v>67.493504778483768</c:v>
                </c:pt>
                <c:pt idx="19">
                  <c:v>67.753376194620941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D4-4300-845A-EA4F7A248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97376"/>
        <c:axId val="522500000"/>
      </c:scatterChart>
      <c:valAx>
        <c:axId val="52249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500000"/>
        <c:crosses val="autoZero"/>
        <c:crossBetween val="midCat"/>
      </c:valAx>
      <c:valAx>
        <c:axId val="52250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497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7.99582239720035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'labour force participation rate'!$G$44</c:f>
              <c:strCache>
                <c:ptCount val="1"/>
                <c:pt idx="0">
                  <c:v>Annual growth rate of labour force participation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'labour force participation rate'!$F$45:$F$64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'labour force participation rate'!$G$45:$G$64</c:f>
              <c:numCache>
                <c:formatCode>0.0000</c:formatCode>
                <c:ptCount val="20"/>
                <c:pt idx="1">
                  <c:v>3.9688839498333069E-3</c:v>
                </c:pt>
                <c:pt idx="2">
                  <c:v>3.9531941808981655E-3</c:v>
                </c:pt>
                <c:pt idx="3">
                  <c:v>3.7801228539926742E-3</c:v>
                </c:pt>
                <c:pt idx="4">
                  <c:v>3.6089753648203982E-3</c:v>
                </c:pt>
                <c:pt idx="5">
                  <c:v>3.439649781113289E-3</c:v>
                </c:pt>
                <c:pt idx="6">
                  <c:v>2.1813649111870731E-3</c:v>
                </c:pt>
                <c:pt idx="7">
                  <c:v>2.4875621890548946E-3</c:v>
                </c:pt>
                <c:pt idx="8">
                  <c:v>3.1017369727047587E-3</c:v>
                </c:pt>
                <c:pt idx="9">
                  <c:v>3.4013605442176692E-3</c:v>
                </c:pt>
                <c:pt idx="10">
                  <c:v>3.6979969183358222E-3</c:v>
                </c:pt>
                <c:pt idx="11">
                  <c:v>5.8335891925083731E-3</c:v>
                </c:pt>
                <c:pt idx="12">
                  <c:v>5.6471306471307173E-3</c:v>
                </c:pt>
                <c:pt idx="13">
                  <c:v>5.615419638791995E-3</c:v>
                </c:pt>
                <c:pt idx="14">
                  <c:v>5.7349833987321974E-3</c:v>
                </c:pt>
                <c:pt idx="15">
                  <c:v>5.5522208883554101E-3</c:v>
                </c:pt>
                <c:pt idx="16">
                  <c:v>4.4769437397402948E-3</c:v>
                </c:pt>
                <c:pt idx="17">
                  <c:v>4.1598573763185426E-3</c:v>
                </c:pt>
                <c:pt idx="18">
                  <c:v>3.6987720076934456E-3</c:v>
                </c:pt>
                <c:pt idx="19">
                  <c:v>3.3903301886790945E-3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1F-4DE7-99BE-92927A951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20624"/>
        <c:axId val="522429480"/>
      </c:scatterChart>
      <c:valAx>
        <c:axId val="52242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429480"/>
        <c:crosses val="autoZero"/>
        <c:crossBetween val="midCat"/>
      </c:valAx>
      <c:valAx>
        <c:axId val="52242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42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Working age population(Million)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'Working age population '!$B$1</c:f>
              <c:strCache>
                <c:ptCount val="1"/>
                <c:pt idx="0">
                  <c:v>Working age  population (Million)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'Working age population '!$A$2:$A$9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2017</c:v>
                </c:pt>
                <c:pt idx="7">
                  <c:v>2018</c:v>
                </c:pt>
              </c:numCache>
            </c:numRef>
          </c:xVal>
          <c:yVal>
            <c:numRef>
              <c:f>'Working age population '!$B$2:$B$9</c:f>
              <c:numCache>
                <c:formatCode>General</c:formatCode>
                <c:ptCount val="8"/>
                <c:pt idx="0">
                  <c:v>42.31</c:v>
                </c:pt>
                <c:pt idx="1">
                  <c:v>41.11</c:v>
                </c:pt>
                <c:pt idx="2">
                  <c:v>41.16</c:v>
                </c:pt>
                <c:pt idx="3">
                  <c:v>42.1</c:v>
                </c:pt>
                <c:pt idx="4">
                  <c:v>32.979999999999997</c:v>
                </c:pt>
                <c:pt idx="5">
                  <c:v>33.93</c:v>
                </c:pt>
                <c:pt idx="6">
                  <c:v>36.39</c:v>
                </c:pt>
                <c:pt idx="7">
                  <c:v>36.56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8B-469A-82D9-4EC72C984965}"/>
            </c:ext>
          </c:extLst>
        </c:ser>
        <c:ser>
          <c:idx val="1"/>
          <c:order val="1"/>
          <c:tx>
            <c:strRef>
              <c:f>'Working age population '!$C$1</c:f>
              <c:strCache>
                <c:ptCount val="1"/>
                <c:pt idx="0">
                  <c:v>Exponential Smoothing /Forecasting 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'Working age population '!$A$2:$A$9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2017</c:v>
                </c:pt>
                <c:pt idx="7">
                  <c:v>2018</c:v>
                </c:pt>
              </c:numCache>
            </c:numRef>
          </c:xVal>
          <c:yVal>
            <c:numRef>
              <c:f>'Working age population '!$C$2:$C$9</c:f>
              <c:numCache>
                <c:formatCode>General</c:formatCode>
                <c:ptCount val="8"/>
                <c:pt idx="0">
                  <c:v>#N/A</c:v>
                </c:pt>
                <c:pt idx="1">
                  <c:v>42.31</c:v>
                </c:pt>
                <c:pt idx="2">
                  <c:v>41.41</c:v>
                </c:pt>
                <c:pt idx="3">
                  <c:v>41.222499999999997</c:v>
                </c:pt>
                <c:pt idx="4">
                  <c:v>41.880625000000002</c:v>
                </c:pt>
                <c:pt idx="5">
                  <c:v>35.205156250000002</c:v>
                </c:pt>
                <c:pt idx="6">
                  <c:v>34.248789062499995</c:v>
                </c:pt>
                <c:pt idx="7">
                  <c:v>35.854697265624999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8B-469A-82D9-4EC72C984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357096"/>
        <c:axId val="596352832"/>
      </c:scatterChart>
      <c:valAx>
        <c:axId val="596357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352832"/>
        <c:crosses val="autoZero"/>
        <c:crossBetween val="midCat"/>
      </c:valAx>
      <c:valAx>
        <c:axId val="596352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357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Annual growth rate of labour force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labour force &amp; participa'!$H$1</c:f>
              <c:strCache>
                <c:ptCount val="1"/>
                <c:pt idx="0">
                  <c:v>Annual growth rate of labour force Male 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'Women labour force &amp; participa'!$G$2:$G$18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'Women labour force &amp; participa'!$H$2:$H$18</c:f>
              <c:numCache>
                <c:formatCode>0.000</c:formatCode>
                <c:ptCount val="17"/>
                <c:pt idx="1">
                  <c:v>0.32831325301204811</c:v>
                </c:pt>
                <c:pt idx="2">
                  <c:v>0.13529856386999237</c:v>
                </c:pt>
                <c:pt idx="3">
                  <c:v>0.11517976031957393</c:v>
                </c:pt>
                <c:pt idx="4">
                  <c:v>2.8059701492537246E-2</c:v>
                </c:pt>
                <c:pt idx="5">
                  <c:v>2.7874564459930341E-2</c:v>
                </c:pt>
                <c:pt idx="6">
                  <c:v>2.4293785310734447E-2</c:v>
                </c:pt>
                <c:pt idx="7">
                  <c:v>2.0959735245449675E-2</c:v>
                </c:pt>
                <c:pt idx="8">
                  <c:v>1.7828200972447233E-2</c:v>
                </c:pt>
                <c:pt idx="9">
                  <c:v>1.539278131634815E-2</c:v>
                </c:pt>
                <c:pt idx="10">
                  <c:v>1.4113957135389418E-2</c:v>
                </c:pt>
                <c:pt idx="11">
                  <c:v>1.3402061855670184E-2</c:v>
                </c:pt>
                <c:pt idx="12">
                  <c:v>1.0172939979654084E-2</c:v>
                </c:pt>
                <c:pt idx="13">
                  <c:v>-0.3252769385699899</c:v>
                </c:pt>
                <c:pt idx="14">
                  <c:v>-6.8656716417910435E-2</c:v>
                </c:pt>
                <c:pt idx="15">
                  <c:v>2.8846153846153799E-2</c:v>
                </c:pt>
                <c:pt idx="16">
                  <c:v>-1.5576323987538609E-3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2B-4D78-90F8-9783D93E0B11}"/>
            </c:ext>
          </c:extLst>
        </c:ser>
        <c:ser>
          <c:idx val="1"/>
          <c:order val="1"/>
          <c:tx>
            <c:strRef>
              <c:f>'Women labour force &amp; participa'!$I$1</c:f>
              <c:strCache>
                <c:ptCount val="1"/>
                <c:pt idx="0">
                  <c:v>Annual growth rate of labour force Female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'Women labour force &amp; participa'!$G$2:$G$18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'Women labour force &amp; participa'!$I$2:$I$18</c:f>
              <c:numCache>
                <c:formatCode>0.000</c:formatCode>
                <c:ptCount val="17"/>
                <c:pt idx="1">
                  <c:v>0.24353120243531196</c:v>
                </c:pt>
                <c:pt idx="2">
                  <c:v>0.13586291309669515</c:v>
                </c:pt>
                <c:pt idx="3">
                  <c:v>0.11422413793103454</c:v>
                </c:pt>
                <c:pt idx="4">
                  <c:v>2.8046421663443028E-2</c:v>
                </c:pt>
                <c:pt idx="5">
                  <c:v>2.822201317027271E-2</c:v>
                </c:pt>
                <c:pt idx="6">
                  <c:v>2.4702653247941408E-2</c:v>
                </c:pt>
                <c:pt idx="7">
                  <c:v>2.142857142857145E-2</c:v>
                </c:pt>
                <c:pt idx="8">
                  <c:v>1.8356643356643432E-2</c:v>
                </c:pt>
                <c:pt idx="9">
                  <c:v>1.545064377682401E-2</c:v>
                </c:pt>
                <c:pt idx="10">
                  <c:v>1.352493660185969E-2</c:v>
                </c:pt>
                <c:pt idx="11">
                  <c:v>1.4178482068390319E-2</c:v>
                </c:pt>
                <c:pt idx="12">
                  <c:v>9.8684210526315142E-3</c:v>
                </c:pt>
                <c:pt idx="13">
                  <c:v>-0.29153094462540718</c:v>
                </c:pt>
                <c:pt idx="14">
                  <c:v>8.9655172413793241E-2</c:v>
                </c:pt>
                <c:pt idx="15">
                  <c:v>-4.2194092827005196E-3</c:v>
                </c:pt>
                <c:pt idx="16">
                  <c:v>5.5084745762712009E-2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2B-4D78-90F8-9783D93E0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843768"/>
        <c:axId val="704840488"/>
      </c:scatterChart>
      <c:valAx>
        <c:axId val="704843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840488"/>
        <c:crosses val="autoZero"/>
        <c:crossBetween val="midCat"/>
      </c:valAx>
      <c:valAx>
        <c:axId val="70484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843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'Working age population '!$E$1</c:f>
              <c:strCache>
                <c:ptCount val="1"/>
                <c:pt idx="0">
                  <c:v>Rate of changing in working age population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'Working age population '!$D$2:$D$9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2017</c:v>
                </c:pt>
                <c:pt idx="7">
                  <c:v>2018</c:v>
                </c:pt>
              </c:numCache>
            </c:numRef>
          </c:xVal>
          <c:yVal>
            <c:numRef>
              <c:f>'Working age population '!$E$2:$E$9</c:f>
              <c:numCache>
                <c:formatCode>General</c:formatCode>
                <c:ptCount val="8"/>
                <c:pt idx="1">
                  <c:v>-2.836208934058149E-2</c:v>
                </c:pt>
                <c:pt idx="2">
                  <c:v>1.216249087813115E-3</c:v>
                </c:pt>
                <c:pt idx="3">
                  <c:v>2.2837706511176017E-2</c:v>
                </c:pt>
                <c:pt idx="4">
                  <c:v>-0.21662707838479819</c:v>
                </c:pt>
                <c:pt idx="5">
                  <c:v>2.8805336567616826E-2</c:v>
                </c:pt>
                <c:pt idx="6">
                  <c:v>7.2502210433244937E-2</c:v>
                </c:pt>
                <c:pt idx="7">
                  <c:v>4.6716130805166721E-3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E8-455A-9801-C32CA1E2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193664"/>
        <c:axId val="598194320"/>
      </c:scatterChart>
      <c:valAx>
        <c:axId val="5981936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94320"/>
        <c:crosses val="autoZero"/>
        <c:crossBetween val="midCat"/>
      </c:valAx>
      <c:valAx>
        <c:axId val="59819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193664"/>
        <c:crosses val="autoZero"/>
        <c:crossBetween val="midCat"/>
      </c:valAx>
      <c:spPr>
        <a:noFill/>
        <a:ln>
          <a:solidFill>
            <a:srgbClr val="00206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Working age population (% of total</a:t>
            </a:r>
            <a:r>
              <a:rPr lang="en-AU" baseline="0"/>
              <a:t> population)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'Working age population '!$D$31</c:f>
              <c:strCache>
                <c:ptCount val="1"/>
                <c:pt idx="0">
                  <c:v>Working age population (% of total population)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'Working age population '!$C$32:$C$51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'Working age population '!$D$32:$D$51</c:f>
              <c:numCache>
                <c:formatCode>General</c:formatCode>
                <c:ptCount val="20"/>
                <c:pt idx="0">
                  <c:v>62.99</c:v>
                </c:pt>
                <c:pt idx="1">
                  <c:v>63.24</c:v>
                </c:pt>
                <c:pt idx="2">
                  <c:v>63.49</c:v>
                </c:pt>
                <c:pt idx="3">
                  <c:v>63.73</c:v>
                </c:pt>
                <c:pt idx="4">
                  <c:v>63.96</c:v>
                </c:pt>
                <c:pt idx="5">
                  <c:v>64.180000000000007</c:v>
                </c:pt>
                <c:pt idx="6">
                  <c:v>64.319999999999993</c:v>
                </c:pt>
                <c:pt idx="7">
                  <c:v>64.48</c:v>
                </c:pt>
                <c:pt idx="8">
                  <c:v>64.680000000000007</c:v>
                </c:pt>
                <c:pt idx="9">
                  <c:v>64.900000000000006</c:v>
                </c:pt>
                <c:pt idx="10">
                  <c:v>65.14</c:v>
                </c:pt>
                <c:pt idx="11">
                  <c:v>65.52</c:v>
                </c:pt>
                <c:pt idx="12">
                  <c:v>65.89</c:v>
                </c:pt>
                <c:pt idx="13">
                  <c:v>66.260000000000005</c:v>
                </c:pt>
                <c:pt idx="14">
                  <c:v>66.64</c:v>
                </c:pt>
                <c:pt idx="15">
                  <c:v>67.010000000000005</c:v>
                </c:pt>
                <c:pt idx="16">
                  <c:v>67.31</c:v>
                </c:pt>
                <c:pt idx="17">
                  <c:v>67.59</c:v>
                </c:pt>
                <c:pt idx="18">
                  <c:v>67.84</c:v>
                </c:pt>
                <c:pt idx="19">
                  <c:v>68.069999999999993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74-4BD7-96E3-D168649DDF5E}"/>
            </c:ext>
          </c:extLst>
        </c:ser>
        <c:ser>
          <c:idx val="1"/>
          <c:order val="1"/>
          <c:tx>
            <c:strRef>
              <c:f>'Working age population '!$E$31</c:f>
              <c:strCache>
                <c:ptCount val="1"/>
                <c:pt idx="0">
                  <c:v>Exponential Smoothing /Forecasting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'Working age population '!$C$32:$C$51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'Working age population '!$E$32:$E$51</c:f>
              <c:numCache>
                <c:formatCode>General</c:formatCode>
                <c:ptCount val="20"/>
                <c:pt idx="0">
                  <c:v>#N/A</c:v>
                </c:pt>
                <c:pt idx="1">
                  <c:v>62.99</c:v>
                </c:pt>
                <c:pt idx="2">
                  <c:v>63.177500000000002</c:v>
                </c:pt>
                <c:pt idx="3">
                  <c:v>63.411875000000002</c:v>
                </c:pt>
                <c:pt idx="4">
                  <c:v>63.650468750000002</c:v>
                </c:pt>
                <c:pt idx="5">
                  <c:v>63.882617187500003</c:v>
                </c:pt>
                <c:pt idx="6">
                  <c:v>64.105654296875002</c:v>
                </c:pt>
                <c:pt idx="7">
                  <c:v>64.266413574218745</c:v>
                </c:pt>
                <c:pt idx="8">
                  <c:v>64.426603393554686</c:v>
                </c:pt>
                <c:pt idx="9">
                  <c:v>64.616650848388673</c:v>
                </c:pt>
                <c:pt idx="10">
                  <c:v>64.829162712097173</c:v>
                </c:pt>
                <c:pt idx="11">
                  <c:v>65.062290678024297</c:v>
                </c:pt>
                <c:pt idx="12">
                  <c:v>65.405572669506071</c:v>
                </c:pt>
                <c:pt idx="13">
                  <c:v>65.768893167376518</c:v>
                </c:pt>
                <c:pt idx="14">
                  <c:v>66.137223291844137</c:v>
                </c:pt>
                <c:pt idx="15">
                  <c:v>66.514305822961035</c:v>
                </c:pt>
                <c:pt idx="16">
                  <c:v>66.886076455740266</c:v>
                </c:pt>
                <c:pt idx="17">
                  <c:v>67.204019113935061</c:v>
                </c:pt>
                <c:pt idx="18">
                  <c:v>67.493504778483768</c:v>
                </c:pt>
                <c:pt idx="19">
                  <c:v>67.753376194620941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74-4BD7-96E3-D168649D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42520"/>
        <c:axId val="520549080"/>
      </c:scatterChart>
      <c:valAx>
        <c:axId val="520542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49080"/>
        <c:crosses val="autoZero"/>
        <c:crossBetween val="midCat"/>
      </c:valAx>
      <c:valAx>
        <c:axId val="520549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42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'Working age population '!$H$31</c:f>
              <c:strCache>
                <c:ptCount val="1"/>
                <c:pt idx="0">
                  <c:v>Annual growth rate of working age population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'Working age population '!$G$32:$G$51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'Working age population '!$H$32:$H$51</c:f>
              <c:numCache>
                <c:formatCode>0.0000</c:formatCode>
                <c:ptCount val="20"/>
                <c:pt idx="1">
                  <c:v>3.9688839498333069E-3</c:v>
                </c:pt>
                <c:pt idx="2">
                  <c:v>3.9531941808981655E-3</c:v>
                </c:pt>
                <c:pt idx="3">
                  <c:v>3.7801228539926742E-3</c:v>
                </c:pt>
                <c:pt idx="4">
                  <c:v>3.6089753648203982E-3</c:v>
                </c:pt>
                <c:pt idx="5">
                  <c:v>3.439649781113289E-3</c:v>
                </c:pt>
                <c:pt idx="6">
                  <c:v>2.1813649111870731E-3</c:v>
                </c:pt>
                <c:pt idx="7">
                  <c:v>2.4875621890548946E-3</c:v>
                </c:pt>
                <c:pt idx="8">
                  <c:v>3.1017369727047587E-3</c:v>
                </c:pt>
                <c:pt idx="9">
                  <c:v>3.4013605442176692E-3</c:v>
                </c:pt>
                <c:pt idx="10">
                  <c:v>3.6979969183358222E-3</c:v>
                </c:pt>
                <c:pt idx="11">
                  <c:v>5.8335891925083731E-3</c:v>
                </c:pt>
                <c:pt idx="12">
                  <c:v>5.6471306471307173E-3</c:v>
                </c:pt>
                <c:pt idx="13">
                  <c:v>5.615419638791995E-3</c:v>
                </c:pt>
                <c:pt idx="14">
                  <c:v>5.7349833987321974E-3</c:v>
                </c:pt>
                <c:pt idx="15">
                  <c:v>5.5522208883554101E-3</c:v>
                </c:pt>
                <c:pt idx="16">
                  <c:v>4.4769437397402948E-3</c:v>
                </c:pt>
                <c:pt idx="17">
                  <c:v>4.1598573763185426E-3</c:v>
                </c:pt>
                <c:pt idx="18">
                  <c:v>3.6987720076934456E-3</c:v>
                </c:pt>
                <c:pt idx="19">
                  <c:v>3.3903301886790945E-3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D2-406C-A6E0-2BE968133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500152"/>
        <c:axId val="644322152"/>
      </c:scatterChart>
      <c:valAx>
        <c:axId val="64550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322152"/>
        <c:crosses val="autoZero"/>
        <c:crossBetween val="midCat"/>
      </c:valAx>
      <c:valAx>
        <c:axId val="64432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500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5.0925925925925923E-2"/>
          <c:w val="0.91119685039370091"/>
          <c:h val="0.49097696121318168"/>
        </c:manualLayout>
      </c:layout>
      <c:lineChart>
        <c:grouping val="standard"/>
        <c:varyColors val="0"/>
        <c:ser>
          <c:idx val="0"/>
          <c:order val="0"/>
          <c:tx>
            <c:strRef>
              <c:f>'Employment in sector'!$A$2</c:f>
              <c:strCache>
                <c:ptCount val="1"/>
                <c:pt idx="0">
                  <c:v>Employment in Service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forward val="2"/>
            <c:dispRSqr val="1"/>
            <c:dispEq val="1"/>
            <c:trendlineLbl>
              <c:layout>
                <c:manualLayout>
                  <c:x val="-0.69652914729295845"/>
                  <c:y val="0.5352002599767417"/>
                </c:manualLayout>
              </c:layout>
              <c:numFmt formatCode="General" sourceLinked="0"/>
              <c:spPr>
                <a:solidFill>
                  <a:srgbClr val="C00000"/>
                </a:solidFill>
                <a:ln>
                  <a:solidFill>
                    <a:srgbClr val="C0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'Employment in sector'!$B$1:$Q$1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'Employment in sector'!$B$2:$Q$2</c:f>
              <c:numCache>
                <c:formatCode>General</c:formatCode>
                <c:ptCount val="16"/>
                <c:pt idx="0">
                  <c:v>26.63</c:v>
                </c:pt>
                <c:pt idx="1">
                  <c:v>27.02</c:v>
                </c:pt>
                <c:pt idx="2">
                  <c:v>27.19</c:v>
                </c:pt>
                <c:pt idx="3">
                  <c:v>27.79</c:v>
                </c:pt>
                <c:pt idx="4">
                  <c:v>28.370999999999999</c:v>
                </c:pt>
                <c:pt idx="5">
                  <c:v>28.77</c:v>
                </c:pt>
                <c:pt idx="6">
                  <c:v>29.68</c:v>
                </c:pt>
                <c:pt idx="7">
                  <c:v>30.254000000000001</c:v>
                </c:pt>
                <c:pt idx="8">
                  <c:v>30.692</c:v>
                </c:pt>
                <c:pt idx="9">
                  <c:v>31.03</c:v>
                </c:pt>
                <c:pt idx="10">
                  <c:v>31.54</c:v>
                </c:pt>
                <c:pt idx="11">
                  <c:v>32.502000000000002</c:v>
                </c:pt>
                <c:pt idx="12">
                  <c:v>33.475000000000001</c:v>
                </c:pt>
                <c:pt idx="13">
                  <c:v>34.26</c:v>
                </c:pt>
                <c:pt idx="14">
                  <c:v>34.96</c:v>
                </c:pt>
                <c:pt idx="15">
                  <c:v>35.57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AB-4CBE-B75B-1DC3B30638BA}"/>
            </c:ext>
          </c:extLst>
        </c:ser>
        <c:ser>
          <c:idx val="1"/>
          <c:order val="1"/>
          <c:tx>
            <c:strRef>
              <c:f>'Employment in sector'!$A$3</c:f>
              <c:strCache>
                <c:ptCount val="1"/>
                <c:pt idx="0">
                  <c:v>Employment in agriculture (%)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forward val="2"/>
            <c:dispRSqr val="1"/>
            <c:dispEq val="1"/>
            <c:trendlineLbl>
              <c:layout>
                <c:manualLayout>
                  <c:x val="-0.69350192027450341"/>
                  <c:y val="0.50904879292122185"/>
                </c:manualLayout>
              </c:layout>
              <c:numFmt formatCode="General" sourceLinked="0"/>
              <c:spPr>
                <a:solidFill>
                  <a:schemeClr val="accent6">
                    <a:lumMod val="50000"/>
                  </a:schemeClr>
                </a:solidFill>
                <a:ln>
                  <a:solidFill>
                    <a:schemeClr val="accent6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'Employment in sector'!$B$1:$Q$1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'Employment in sector'!$B$3:$Q$3</c:f>
              <c:numCache>
                <c:formatCode>General</c:formatCode>
                <c:ptCount val="16"/>
                <c:pt idx="0">
                  <c:v>57.085999999999999</c:v>
                </c:pt>
                <c:pt idx="1">
                  <c:v>56.125</c:v>
                </c:pt>
                <c:pt idx="2">
                  <c:v>55.685000000000002</c:v>
                </c:pt>
                <c:pt idx="3">
                  <c:v>54.747999999999998</c:v>
                </c:pt>
                <c:pt idx="4">
                  <c:v>53.954999999999998</c:v>
                </c:pt>
                <c:pt idx="5">
                  <c:v>53.54</c:v>
                </c:pt>
                <c:pt idx="6">
                  <c:v>52.926000000000002</c:v>
                </c:pt>
                <c:pt idx="7">
                  <c:v>52.591000000000001</c:v>
                </c:pt>
                <c:pt idx="8">
                  <c:v>52.366</c:v>
                </c:pt>
                <c:pt idx="9">
                  <c:v>52.232999999999997</c:v>
                </c:pt>
                <c:pt idx="10">
                  <c:v>51.69</c:v>
                </c:pt>
                <c:pt idx="11">
                  <c:v>51.16</c:v>
                </c:pt>
                <c:pt idx="12">
                  <c:v>50.58</c:v>
                </c:pt>
                <c:pt idx="13">
                  <c:v>49.7</c:v>
                </c:pt>
                <c:pt idx="14">
                  <c:v>48.89</c:v>
                </c:pt>
                <c:pt idx="15">
                  <c:v>48.12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B-4CBE-B75B-1DC3B30638BA}"/>
            </c:ext>
          </c:extLst>
        </c:ser>
        <c:ser>
          <c:idx val="2"/>
          <c:order val="2"/>
          <c:tx>
            <c:strRef>
              <c:f>'Employment in sector'!$A$4</c:f>
              <c:strCache>
                <c:ptCount val="1"/>
                <c:pt idx="0">
                  <c:v>Employment in Industry(%)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forward val="2"/>
            <c:dispRSqr val="1"/>
            <c:dispEq val="1"/>
            <c:trendlineLbl>
              <c:layout>
                <c:manualLayout>
                  <c:x val="-0.69502377126751091"/>
                  <c:y val="0.52154122650522461"/>
                </c:manualLayout>
              </c:layout>
              <c:numFmt formatCode="General" sourceLinked="0"/>
              <c:spPr>
                <a:solidFill>
                  <a:srgbClr val="002060"/>
                </a:solidFill>
                <a:ln>
                  <a:solidFill>
                    <a:srgbClr val="00206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'Employment in sector'!$B$1:$Q$1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'Employment in sector'!$B$4:$Q$4</c:f>
              <c:numCache>
                <c:formatCode>General</c:formatCode>
                <c:ptCount val="16"/>
                <c:pt idx="0">
                  <c:v>16.27</c:v>
                </c:pt>
                <c:pt idx="1">
                  <c:v>16.850000000000001</c:v>
                </c:pt>
                <c:pt idx="2">
                  <c:v>17.12</c:v>
                </c:pt>
                <c:pt idx="3">
                  <c:v>17.45</c:v>
                </c:pt>
                <c:pt idx="4">
                  <c:v>17.670000000000002</c:v>
                </c:pt>
                <c:pt idx="5">
                  <c:v>17.690000000000001</c:v>
                </c:pt>
                <c:pt idx="6">
                  <c:v>17.39</c:v>
                </c:pt>
                <c:pt idx="7">
                  <c:v>17.149999999999999</c:v>
                </c:pt>
                <c:pt idx="8">
                  <c:v>16.940000000000001</c:v>
                </c:pt>
                <c:pt idx="9">
                  <c:v>16.73</c:v>
                </c:pt>
                <c:pt idx="10">
                  <c:v>16.760000000000002</c:v>
                </c:pt>
                <c:pt idx="11">
                  <c:v>16.34</c:v>
                </c:pt>
                <c:pt idx="12">
                  <c:v>15.94</c:v>
                </c:pt>
                <c:pt idx="13">
                  <c:v>16.03</c:v>
                </c:pt>
                <c:pt idx="14">
                  <c:v>16.14</c:v>
                </c:pt>
                <c:pt idx="15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AB-4CBE-B75B-1DC3B3063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331144"/>
        <c:axId val="760336392"/>
      </c:lineChart>
      <c:catAx>
        <c:axId val="76033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336392"/>
        <c:crosses val="autoZero"/>
        <c:auto val="1"/>
        <c:lblAlgn val="ctr"/>
        <c:lblOffset val="100"/>
        <c:noMultiLvlLbl val="0"/>
      </c:catAx>
      <c:valAx>
        <c:axId val="76033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33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9950294227776"/>
          <c:y val="0.64448204981210999"/>
          <c:w val="0.6961964129483813"/>
          <c:h val="0.300349956255468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66945623943598E-2"/>
          <c:y val="4.4715447154471545E-2"/>
          <c:w val="0.89383724285773181"/>
          <c:h val="0.71442993406312016"/>
        </c:manualLayout>
      </c:layout>
      <c:lineChart>
        <c:grouping val="standard"/>
        <c:varyColors val="0"/>
        <c:ser>
          <c:idx val="0"/>
          <c:order val="0"/>
          <c:tx>
            <c:strRef>
              <c:f>'Employment in sector'!$A$6</c:f>
              <c:strCache>
                <c:ptCount val="1"/>
                <c:pt idx="0">
                  <c:v>Employment in Service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val>
            <c:numRef>
              <c:f>'Employment in sector'!$B$6:$Q$6</c:f>
              <c:numCache>
                <c:formatCode>0.000%</c:formatCode>
                <c:ptCount val="16"/>
                <c:pt idx="1">
                  <c:v>1.4645137063462283E-2</c:v>
                </c:pt>
                <c:pt idx="2">
                  <c:v>6.291635825314645E-3</c:v>
                </c:pt>
                <c:pt idx="3">
                  <c:v>2.2066936373666711E-2</c:v>
                </c:pt>
                <c:pt idx="4">
                  <c:v>2.0906801007556659E-2</c:v>
                </c:pt>
                <c:pt idx="5">
                  <c:v>1.4063656550703215E-2</c:v>
                </c:pt>
                <c:pt idx="6">
                  <c:v>3.1630170316301706E-2</c:v>
                </c:pt>
                <c:pt idx="7">
                  <c:v>1.9339622641509489E-2</c:v>
                </c:pt>
                <c:pt idx="8">
                  <c:v>1.4477424472796947E-2</c:v>
                </c:pt>
                <c:pt idx="9">
                  <c:v>1.10126417307442E-2</c:v>
                </c:pt>
                <c:pt idx="10">
                  <c:v>1.6435707379954818E-2</c:v>
                </c:pt>
                <c:pt idx="11">
                  <c:v>3.0500951173113612E-2</c:v>
                </c:pt>
                <c:pt idx="12">
                  <c:v>2.9936619284967044E-2</c:v>
                </c:pt>
                <c:pt idx="13">
                  <c:v>2.3450336071695194E-2</c:v>
                </c:pt>
                <c:pt idx="14">
                  <c:v>2.0431990659661496E-2</c:v>
                </c:pt>
                <c:pt idx="15">
                  <c:v>1.7448512585812339E-2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99-4A36-9EB9-3F53B4AC361E}"/>
            </c:ext>
          </c:extLst>
        </c:ser>
        <c:ser>
          <c:idx val="1"/>
          <c:order val="1"/>
          <c:tx>
            <c:strRef>
              <c:f>'Employment in sector'!$A$7</c:f>
              <c:strCache>
                <c:ptCount val="1"/>
                <c:pt idx="0">
                  <c:v>Employment in agriculture (%)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val>
            <c:numRef>
              <c:f>'Employment in sector'!$B$7:$Q$7</c:f>
              <c:numCache>
                <c:formatCode>0.000%</c:formatCode>
                <c:ptCount val="16"/>
                <c:pt idx="1">
                  <c:v>-1.6834250078828408E-2</c:v>
                </c:pt>
                <c:pt idx="2">
                  <c:v>-7.8396436525612068E-3</c:v>
                </c:pt>
                <c:pt idx="3">
                  <c:v>-1.6826793570979701E-2</c:v>
                </c:pt>
                <c:pt idx="4">
                  <c:v>-1.4484547380726224E-2</c:v>
                </c:pt>
                <c:pt idx="5">
                  <c:v>-7.6915948475581352E-3</c:v>
                </c:pt>
                <c:pt idx="6">
                  <c:v>-1.1468061262607344E-2</c:v>
                </c:pt>
                <c:pt idx="7">
                  <c:v>-6.3295922608925829E-3</c:v>
                </c:pt>
                <c:pt idx="8">
                  <c:v>-4.2782985681961063E-3</c:v>
                </c:pt>
                <c:pt idx="9">
                  <c:v>-2.5398159110873978E-3</c:v>
                </c:pt>
                <c:pt idx="10">
                  <c:v>-1.0395726839354417E-2</c:v>
                </c:pt>
                <c:pt idx="11">
                  <c:v>-1.025343393306251E-2</c:v>
                </c:pt>
                <c:pt idx="12">
                  <c:v>-1.1336982017200906E-2</c:v>
                </c:pt>
                <c:pt idx="13">
                  <c:v>-1.7398181099248625E-2</c:v>
                </c:pt>
                <c:pt idx="14">
                  <c:v>-1.6297786720321977E-2</c:v>
                </c:pt>
                <c:pt idx="15">
                  <c:v>-1.5749642053589755E-2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9-4A36-9EB9-3F53B4AC361E}"/>
            </c:ext>
          </c:extLst>
        </c:ser>
        <c:ser>
          <c:idx val="2"/>
          <c:order val="2"/>
          <c:tx>
            <c:strRef>
              <c:f>'Employment in sector'!$A$8</c:f>
              <c:strCache>
                <c:ptCount val="1"/>
                <c:pt idx="0">
                  <c:v>Employment in Industry(%)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'Employment in sector'!$B$8:$Q$8</c:f>
              <c:numCache>
                <c:formatCode>0.000%</c:formatCode>
                <c:ptCount val="16"/>
                <c:pt idx="1">
                  <c:v>3.5648432698217693E-2</c:v>
                </c:pt>
                <c:pt idx="2">
                  <c:v>1.6023738872403534E-2</c:v>
                </c:pt>
                <c:pt idx="3">
                  <c:v>1.9275700934579337E-2</c:v>
                </c:pt>
                <c:pt idx="4">
                  <c:v>1.2607449856733663E-2</c:v>
                </c:pt>
                <c:pt idx="5">
                  <c:v>1.1318619128466085E-3</c:v>
                </c:pt>
                <c:pt idx="6">
                  <c:v>-1.6958733747880199E-2</c:v>
                </c:pt>
                <c:pt idx="7">
                  <c:v>-1.3801035077630936E-2</c:v>
                </c:pt>
                <c:pt idx="8">
                  <c:v>-1.2244897959183517E-2</c:v>
                </c:pt>
                <c:pt idx="9">
                  <c:v>-1.2396694214876082E-2</c:v>
                </c:pt>
                <c:pt idx="10">
                  <c:v>1.7931858936043716E-3</c:v>
                </c:pt>
                <c:pt idx="11">
                  <c:v>-2.5059665871121819E-2</c:v>
                </c:pt>
                <c:pt idx="12">
                  <c:v>-2.447980416156673E-2</c:v>
                </c:pt>
                <c:pt idx="13">
                  <c:v>5.6461731493100149E-3</c:v>
                </c:pt>
                <c:pt idx="14">
                  <c:v>6.862133499688049E-3</c:v>
                </c:pt>
                <c:pt idx="15">
                  <c:v>9.9132589838909629E-3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99-4A36-9EB9-3F53B4AC3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766712"/>
        <c:axId val="797771960"/>
      </c:lineChart>
      <c:catAx>
        <c:axId val="797766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771960"/>
        <c:crosses val="autoZero"/>
        <c:auto val="1"/>
        <c:lblAlgn val="ctr"/>
        <c:lblOffset val="100"/>
        <c:noMultiLvlLbl val="0"/>
      </c:catAx>
      <c:valAx>
        <c:axId val="79777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76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929830765870246"/>
          <c:y val="0.79847391625066477"/>
          <c:w val="0.46070164426655558"/>
          <c:h val="0.129259463809508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'Employment in sector'!$A$6</c:f>
              <c:strCache>
                <c:ptCount val="1"/>
                <c:pt idx="0">
                  <c:v>Employment in Service (%)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'Employment in sector'!$B$5:$Q$5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'Employment in sector'!$B$6:$Q$6</c:f>
              <c:numCache>
                <c:formatCode>0.000%</c:formatCode>
                <c:ptCount val="16"/>
                <c:pt idx="1">
                  <c:v>1.4645137063462283E-2</c:v>
                </c:pt>
                <c:pt idx="2">
                  <c:v>6.291635825314645E-3</c:v>
                </c:pt>
                <c:pt idx="3">
                  <c:v>2.2066936373666711E-2</c:v>
                </c:pt>
                <c:pt idx="4">
                  <c:v>2.0906801007556659E-2</c:v>
                </c:pt>
                <c:pt idx="5">
                  <c:v>1.4063656550703215E-2</c:v>
                </c:pt>
                <c:pt idx="6">
                  <c:v>3.1630170316301706E-2</c:v>
                </c:pt>
                <c:pt idx="7">
                  <c:v>1.9339622641509489E-2</c:v>
                </c:pt>
                <c:pt idx="8">
                  <c:v>1.4477424472796947E-2</c:v>
                </c:pt>
                <c:pt idx="9">
                  <c:v>1.10126417307442E-2</c:v>
                </c:pt>
                <c:pt idx="10">
                  <c:v>1.6435707379954818E-2</c:v>
                </c:pt>
                <c:pt idx="11">
                  <c:v>3.0500951173113612E-2</c:v>
                </c:pt>
                <c:pt idx="12">
                  <c:v>2.9936619284967044E-2</c:v>
                </c:pt>
                <c:pt idx="13">
                  <c:v>2.3450336071695194E-2</c:v>
                </c:pt>
                <c:pt idx="14">
                  <c:v>2.0431990659661496E-2</c:v>
                </c:pt>
                <c:pt idx="15">
                  <c:v>1.7448512585812339E-2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3-40F8-B08D-0991BD897825}"/>
            </c:ext>
          </c:extLst>
        </c:ser>
        <c:ser>
          <c:idx val="1"/>
          <c:order val="1"/>
          <c:tx>
            <c:strRef>
              <c:f>'Employment in sector'!$A$7</c:f>
              <c:strCache>
                <c:ptCount val="1"/>
                <c:pt idx="0">
                  <c:v>Employment in agriculture (%)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cat>
            <c:numRef>
              <c:f>'Employment in sector'!$B$5:$Q$5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'Employment in sector'!$B$7:$Q$7</c:f>
              <c:numCache>
                <c:formatCode>0.000%</c:formatCode>
                <c:ptCount val="16"/>
                <c:pt idx="1">
                  <c:v>-1.6834250078828408E-2</c:v>
                </c:pt>
                <c:pt idx="2">
                  <c:v>-7.8396436525612068E-3</c:v>
                </c:pt>
                <c:pt idx="3">
                  <c:v>-1.6826793570979701E-2</c:v>
                </c:pt>
                <c:pt idx="4">
                  <c:v>-1.4484547380726224E-2</c:v>
                </c:pt>
                <c:pt idx="5">
                  <c:v>-7.6915948475581352E-3</c:v>
                </c:pt>
                <c:pt idx="6">
                  <c:v>-1.1468061262607344E-2</c:v>
                </c:pt>
                <c:pt idx="7">
                  <c:v>-6.3295922608925829E-3</c:v>
                </c:pt>
                <c:pt idx="8">
                  <c:v>-4.2782985681961063E-3</c:v>
                </c:pt>
                <c:pt idx="9">
                  <c:v>-2.5398159110873978E-3</c:v>
                </c:pt>
                <c:pt idx="10">
                  <c:v>-1.0395726839354417E-2</c:v>
                </c:pt>
                <c:pt idx="11">
                  <c:v>-1.025343393306251E-2</c:v>
                </c:pt>
                <c:pt idx="12">
                  <c:v>-1.1336982017200906E-2</c:v>
                </c:pt>
                <c:pt idx="13">
                  <c:v>-1.7398181099248625E-2</c:v>
                </c:pt>
                <c:pt idx="14">
                  <c:v>-1.6297786720321977E-2</c:v>
                </c:pt>
                <c:pt idx="15">
                  <c:v>-1.5749642053589755E-2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3-40F8-B08D-0991BD897825}"/>
            </c:ext>
          </c:extLst>
        </c:ser>
        <c:ser>
          <c:idx val="2"/>
          <c:order val="2"/>
          <c:tx>
            <c:strRef>
              <c:f>'Employment in sector'!$A$8</c:f>
              <c:strCache>
                <c:ptCount val="1"/>
                <c:pt idx="0">
                  <c:v>Employment in Industry(%)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'Employment in sector'!$B$5:$Q$5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'Employment in sector'!$B$8:$Q$8</c:f>
              <c:numCache>
                <c:formatCode>0.000%</c:formatCode>
                <c:ptCount val="16"/>
                <c:pt idx="1">
                  <c:v>3.5648432698217693E-2</c:v>
                </c:pt>
                <c:pt idx="2">
                  <c:v>1.6023738872403534E-2</c:v>
                </c:pt>
                <c:pt idx="3">
                  <c:v>1.9275700934579337E-2</c:v>
                </c:pt>
                <c:pt idx="4">
                  <c:v>1.2607449856733663E-2</c:v>
                </c:pt>
                <c:pt idx="5">
                  <c:v>1.1318619128466085E-3</c:v>
                </c:pt>
                <c:pt idx="6">
                  <c:v>-1.6958733747880199E-2</c:v>
                </c:pt>
                <c:pt idx="7">
                  <c:v>-1.3801035077630936E-2</c:v>
                </c:pt>
                <c:pt idx="8">
                  <c:v>-1.2244897959183517E-2</c:v>
                </c:pt>
                <c:pt idx="9">
                  <c:v>-1.2396694214876082E-2</c:v>
                </c:pt>
                <c:pt idx="10">
                  <c:v>1.7931858936043716E-3</c:v>
                </c:pt>
                <c:pt idx="11">
                  <c:v>-2.5059665871121819E-2</c:v>
                </c:pt>
                <c:pt idx="12">
                  <c:v>-2.447980416156673E-2</c:v>
                </c:pt>
                <c:pt idx="13">
                  <c:v>5.6461731493100149E-3</c:v>
                </c:pt>
                <c:pt idx="14">
                  <c:v>6.862133499688049E-3</c:v>
                </c:pt>
                <c:pt idx="15">
                  <c:v>9.9132589838909629E-3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3-40F8-B08D-0991BD89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86104"/>
        <c:axId val="502484792"/>
      </c:lineChart>
      <c:catAx>
        <c:axId val="50248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484792"/>
        <c:crosses val="autoZero"/>
        <c:auto val="1"/>
        <c:lblAlgn val="ctr"/>
        <c:lblOffset val="100"/>
        <c:noMultiLvlLbl val="0"/>
      </c:catAx>
      <c:valAx>
        <c:axId val="50248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48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87335958005249"/>
          <c:y val="0.82754520268299792"/>
          <c:w val="0.75069772528433942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and men labour participat'!$B$2</c:f>
              <c:strCache>
                <c:ptCount val="1"/>
                <c:pt idx="0">
                  <c:v>Employment in agriculture, male (% of male employment)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'women and men labour participat'!$A$3:$A$23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'women and men labour participat'!$B$3:$B$23</c:f>
              <c:numCache>
                <c:formatCode>General</c:formatCode>
                <c:ptCount val="21"/>
                <c:pt idx="0">
                  <c:v>40.49</c:v>
                </c:pt>
                <c:pt idx="1">
                  <c:v>40.15</c:v>
                </c:pt>
                <c:pt idx="2">
                  <c:v>39.79</c:v>
                </c:pt>
                <c:pt idx="3">
                  <c:v>39.299999999999997</c:v>
                </c:pt>
                <c:pt idx="4">
                  <c:v>38.119999999999997</c:v>
                </c:pt>
                <c:pt idx="5">
                  <c:v>37.200000000000003</c:v>
                </c:pt>
                <c:pt idx="6">
                  <c:v>36.15</c:v>
                </c:pt>
                <c:pt idx="7">
                  <c:v>35.14</c:v>
                </c:pt>
                <c:pt idx="8">
                  <c:v>34.479999999999997</c:v>
                </c:pt>
                <c:pt idx="9">
                  <c:v>34.18</c:v>
                </c:pt>
                <c:pt idx="10">
                  <c:v>33.5</c:v>
                </c:pt>
                <c:pt idx="11">
                  <c:v>32.5</c:v>
                </c:pt>
                <c:pt idx="12">
                  <c:v>31.74</c:v>
                </c:pt>
                <c:pt idx="13">
                  <c:v>30.94</c:v>
                </c:pt>
                <c:pt idx="14">
                  <c:v>30.13</c:v>
                </c:pt>
                <c:pt idx="15">
                  <c:v>29.62</c:v>
                </c:pt>
                <c:pt idx="16">
                  <c:v>29.21</c:v>
                </c:pt>
                <c:pt idx="17">
                  <c:v>28.6</c:v>
                </c:pt>
                <c:pt idx="18">
                  <c:v>28.04</c:v>
                </c:pt>
                <c:pt idx="19">
                  <c:v>27.59</c:v>
                </c:pt>
                <c:pt idx="20">
                  <c:v>27.19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8D-47C7-BB54-E05B3F00D7D1}"/>
            </c:ext>
          </c:extLst>
        </c:ser>
        <c:ser>
          <c:idx val="1"/>
          <c:order val="1"/>
          <c:tx>
            <c:strRef>
              <c:f>'women and men labour participat'!$C$2</c:f>
              <c:strCache>
                <c:ptCount val="1"/>
                <c:pt idx="0">
                  <c:v>Employment in agriculture, female (% of male employment)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'women and men labour participat'!$A$3:$A$23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'women and men labour participat'!$C$3:$C$23</c:f>
              <c:numCache>
                <c:formatCode>General</c:formatCode>
                <c:ptCount val="21"/>
                <c:pt idx="0">
                  <c:v>39.15</c:v>
                </c:pt>
                <c:pt idx="1">
                  <c:v>38.869999999999997</c:v>
                </c:pt>
                <c:pt idx="2">
                  <c:v>38.79</c:v>
                </c:pt>
                <c:pt idx="3">
                  <c:v>38.47</c:v>
                </c:pt>
                <c:pt idx="4">
                  <c:v>37.35</c:v>
                </c:pt>
                <c:pt idx="5">
                  <c:v>36.5</c:v>
                </c:pt>
                <c:pt idx="6">
                  <c:v>35.26</c:v>
                </c:pt>
                <c:pt idx="7">
                  <c:v>34.33</c:v>
                </c:pt>
                <c:pt idx="8">
                  <c:v>33.58</c:v>
                </c:pt>
                <c:pt idx="9">
                  <c:v>32.92</c:v>
                </c:pt>
                <c:pt idx="10">
                  <c:v>32.28</c:v>
                </c:pt>
                <c:pt idx="11">
                  <c:v>31.21</c:v>
                </c:pt>
                <c:pt idx="12">
                  <c:v>30.19</c:v>
                </c:pt>
                <c:pt idx="13">
                  <c:v>29.23</c:v>
                </c:pt>
                <c:pt idx="14">
                  <c:v>28.28</c:v>
                </c:pt>
                <c:pt idx="15">
                  <c:v>27.72</c:v>
                </c:pt>
                <c:pt idx="16">
                  <c:v>27.13</c:v>
                </c:pt>
                <c:pt idx="17">
                  <c:v>26.57</c:v>
                </c:pt>
                <c:pt idx="18">
                  <c:v>26.04</c:v>
                </c:pt>
                <c:pt idx="19">
                  <c:v>25.69</c:v>
                </c:pt>
                <c:pt idx="20">
                  <c:v>25.41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8D-47C7-BB54-E05B3F00D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4579920"/>
        <c:axId val="554581560"/>
      </c:scatterChart>
      <c:valAx>
        <c:axId val="55457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81560"/>
        <c:crosses val="autoZero"/>
        <c:crossBetween val="midCat"/>
      </c:valAx>
      <c:valAx>
        <c:axId val="55458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799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and men labour participat'!$F$2</c:f>
              <c:strCache>
                <c:ptCount val="1"/>
                <c:pt idx="0">
                  <c:v>Annual growth rate employment in agriculture, male (% of male employment)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'women and men labour participat'!$E$3:$E$23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'women and men labour participat'!$F$3:$F$23</c:f>
              <c:numCache>
                <c:formatCode>0.00000</c:formatCode>
                <c:ptCount val="21"/>
                <c:pt idx="1">
                  <c:v>-8.3971350950852904E-3</c:v>
                </c:pt>
                <c:pt idx="2">
                  <c:v>-8.9663760896637468E-3</c:v>
                </c:pt>
                <c:pt idx="3">
                  <c:v>-1.2314651922593668E-2</c:v>
                </c:pt>
                <c:pt idx="4">
                  <c:v>-3.0025445292620859E-2</c:v>
                </c:pt>
                <c:pt idx="5">
                  <c:v>-2.4134312696746974E-2</c:v>
                </c:pt>
                <c:pt idx="6">
                  <c:v>-2.8225806451613017E-2</c:v>
                </c:pt>
                <c:pt idx="7">
                  <c:v>-2.7939142461963985E-2</c:v>
                </c:pt>
                <c:pt idx="8">
                  <c:v>-1.8782014797951156E-2</c:v>
                </c:pt>
                <c:pt idx="9">
                  <c:v>-8.7006960556843729E-3</c:v>
                </c:pt>
                <c:pt idx="10">
                  <c:v>-1.9894675248683432E-2</c:v>
                </c:pt>
                <c:pt idx="11">
                  <c:v>-2.9850746268656716E-2</c:v>
                </c:pt>
                <c:pt idx="12">
                  <c:v>-2.3384615384615434E-2</c:v>
                </c:pt>
                <c:pt idx="13">
                  <c:v>-2.5204788909892792E-2</c:v>
                </c:pt>
                <c:pt idx="14">
                  <c:v>-2.6179702650290959E-2</c:v>
                </c:pt>
                <c:pt idx="15">
                  <c:v>-1.6926651178227614E-2</c:v>
                </c:pt>
                <c:pt idx="16">
                  <c:v>-1.3841998649561111E-2</c:v>
                </c:pt>
                <c:pt idx="17">
                  <c:v>-2.0883259157822645E-2</c:v>
                </c:pt>
                <c:pt idx="18">
                  <c:v>-1.9580419580419658E-2</c:v>
                </c:pt>
                <c:pt idx="19">
                  <c:v>-1.6048502139800261E-2</c:v>
                </c:pt>
                <c:pt idx="20">
                  <c:v>-1.4498006524102885E-2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E4-4B8D-8885-0C1C7B564F27}"/>
            </c:ext>
          </c:extLst>
        </c:ser>
        <c:ser>
          <c:idx val="1"/>
          <c:order val="1"/>
          <c:tx>
            <c:strRef>
              <c:f>'women and men labour participat'!$G$2</c:f>
              <c:strCache>
                <c:ptCount val="1"/>
                <c:pt idx="0">
                  <c:v>Annual growth rate employment in agriculture, female (% of male employment)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'women and men labour participat'!$E$3:$E$23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'women and men labour participat'!$G$3:$G$23</c:f>
              <c:numCache>
                <c:formatCode>0.00000</c:formatCode>
                <c:ptCount val="21"/>
                <c:pt idx="1">
                  <c:v>-7.1519795657726988E-3</c:v>
                </c:pt>
                <c:pt idx="2">
                  <c:v>-2.0581425263699075E-3</c:v>
                </c:pt>
                <c:pt idx="3">
                  <c:v>-8.24954885279712E-3</c:v>
                </c:pt>
                <c:pt idx="4">
                  <c:v>-2.9113595009097933E-2</c:v>
                </c:pt>
                <c:pt idx="5">
                  <c:v>-2.2757697456492674E-2</c:v>
                </c:pt>
                <c:pt idx="6">
                  <c:v>-3.3972602739726084E-2</c:v>
                </c:pt>
                <c:pt idx="7">
                  <c:v>-2.637549631310266E-2</c:v>
                </c:pt>
                <c:pt idx="8">
                  <c:v>-2.1846781240897176E-2</c:v>
                </c:pt>
                <c:pt idx="9">
                  <c:v>-1.9654556283501982E-2</c:v>
                </c:pt>
                <c:pt idx="10">
                  <c:v>-1.944106925880925E-2</c:v>
                </c:pt>
                <c:pt idx="11">
                  <c:v>-3.3147459727385385E-2</c:v>
                </c:pt>
                <c:pt idx="12">
                  <c:v>-3.2681832745914755E-2</c:v>
                </c:pt>
                <c:pt idx="13">
                  <c:v>-3.1798608810864548E-2</c:v>
                </c:pt>
                <c:pt idx="14">
                  <c:v>-3.2500855285665389E-2</c:v>
                </c:pt>
                <c:pt idx="15">
                  <c:v>-1.9801980198019882E-2</c:v>
                </c:pt>
                <c:pt idx="16">
                  <c:v>-2.1284271284271281E-2</c:v>
                </c:pt>
                <c:pt idx="17">
                  <c:v>-2.0641356431994055E-2</c:v>
                </c:pt>
                <c:pt idx="18">
                  <c:v>-1.9947308995107306E-2</c:v>
                </c:pt>
                <c:pt idx="19">
                  <c:v>-1.3440860215053682E-2</c:v>
                </c:pt>
                <c:pt idx="20">
                  <c:v>-1.0899182561307945E-2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E4-4B8D-8885-0C1C7B564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819624"/>
        <c:axId val="549818640"/>
      </c:scatterChart>
      <c:valAx>
        <c:axId val="549819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818640"/>
        <c:crosses val="autoZero"/>
        <c:crossBetween val="midCat"/>
      </c:valAx>
      <c:valAx>
        <c:axId val="54981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8196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Average monthly wage and earning ( 000'</a:t>
            </a:r>
            <a:r>
              <a:rPr lang="en-AU" baseline="0"/>
              <a:t> MMK)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'Labour wage rate '!$A$3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multiLvlStrRef>
              <c:f>'Labour wage rate '!$B$1:$I$2</c:f>
              <c:multiLvlStrCache>
                <c:ptCount val="8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  <c:pt idx="4">
                    <c:v>Male</c:v>
                  </c:pt>
                  <c:pt idx="5">
                    <c:v>Female</c:v>
                  </c:pt>
                  <c:pt idx="6">
                    <c:v>Male</c:v>
                  </c:pt>
                  <c:pt idx="7">
                    <c:v>Female</c:v>
                  </c:pt>
                </c:lvl>
                <c:lvl>
                  <c:pt idx="0">
                    <c:v>2015</c:v>
                  </c:pt>
                  <c:pt idx="2">
                    <c:v>2017</c:v>
                  </c:pt>
                  <c:pt idx="4">
                    <c:v>2018</c:v>
                  </c:pt>
                  <c:pt idx="6">
                    <c:v>2019</c:v>
                  </c:pt>
                </c:lvl>
              </c:multiLvlStrCache>
            </c:multiLvlStrRef>
          </c:cat>
          <c:val>
            <c:numRef>
              <c:f>'Labour wage rate '!$B$3:$I$3</c:f>
              <c:numCache>
                <c:formatCode>General</c:formatCode>
                <c:ptCount val="8"/>
                <c:pt idx="0">
                  <c:v>109</c:v>
                </c:pt>
                <c:pt idx="1">
                  <c:v>83.3</c:v>
                </c:pt>
                <c:pt idx="2">
                  <c:v>214</c:v>
                </c:pt>
                <c:pt idx="3">
                  <c:v>130.4</c:v>
                </c:pt>
                <c:pt idx="4">
                  <c:v>253.5</c:v>
                </c:pt>
                <c:pt idx="5">
                  <c:v>136.80000000000001</c:v>
                </c:pt>
                <c:pt idx="6">
                  <c:v>301.5</c:v>
                </c:pt>
                <c:pt idx="7">
                  <c:v>165.9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5-4B9C-9C03-C05E08B0F69E}"/>
            </c:ext>
          </c:extLst>
        </c:ser>
        <c:ser>
          <c:idx val="1"/>
          <c:order val="1"/>
          <c:tx>
            <c:strRef>
              <c:f>'Labour wage rate '!$A$4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multiLvlStrRef>
              <c:f>'Labour wage rate '!$B$1:$I$2</c:f>
              <c:multiLvlStrCache>
                <c:ptCount val="8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  <c:pt idx="4">
                    <c:v>Male</c:v>
                  </c:pt>
                  <c:pt idx="5">
                    <c:v>Female</c:v>
                  </c:pt>
                  <c:pt idx="6">
                    <c:v>Male</c:v>
                  </c:pt>
                  <c:pt idx="7">
                    <c:v>Female</c:v>
                  </c:pt>
                </c:lvl>
                <c:lvl>
                  <c:pt idx="0">
                    <c:v>2015</c:v>
                  </c:pt>
                  <c:pt idx="2">
                    <c:v>2017</c:v>
                  </c:pt>
                  <c:pt idx="4">
                    <c:v>2018</c:v>
                  </c:pt>
                  <c:pt idx="6">
                    <c:v>2019</c:v>
                  </c:pt>
                </c:lvl>
              </c:multiLvlStrCache>
            </c:multiLvlStrRef>
          </c:cat>
          <c:val>
            <c:numRef>
              <c:f>'Labour wage rate '!$B$4:$I$4</c:f>
              <c:numCache>
                <c:formatCode>General</c:formatCode>
                <c:ptCount val="8"/>
                <c:pt idx="0">
                  <c:v>160</c:v>
                </c:pt>
                <c:pt idx="1">
                  <c:v>110</c:v>
                </c:pt>
                <c:pt idx="2">
                  <c:v>229.5</c:v>
                </c:pt>
                <c:pt idx="3">
                  <c:v>180.4</c:v>
                </c:pt>
                <c:pt idx="4">
                  <c:v>231</c:v>
                </c:pt>
                <c:pt idx="5">
                  <c:v>160.69999999999999</c:v>
                </c:pt>
                <c:pt idx="6">
                  <c:v>251.7</c:v>
                </c:pt>
                <c:pt idx="7">
                  <c:v>184.8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5-4B9C-9C03-C05E08B0F69E}"/>
            </c:ext>
          </c:extLst>
        </c:ser>
        <c:ser>
          <c:idx val="2"/>
          <c:order val="2"/>
          <c:tx>
            <c:strRef>
              <c:f>'Labour wage rate '!$A$5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multiLvlStrRef>
              <c:f>'Labour wage rate '!$B$1:$I$2</c:f>
              <c:multiLvlStrCache>
                <c:ptCount val="8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  <c:pt idx="4">
                    <c:v>Male</c:v>
                  </c:pt>
                  <c:pt idx="5">
                    <c:v>Female</c:v>
                  </c:pt>
                  <c:pt idx="6">
                    <c:v>Male</c:v>
                  </c:pt>
                  <c:pt idx="7">
                    <c:v>Female</c:v>
                  </c:pt>
                </c:lvl>
                <c:lvl>
                  <c:pt idx="0">
                    <c:v>2015</c:v>
                  </c:pt>
                  <c:pt idx="2">
                    <c:v>2017</c:v>
                  </c:pt>
                  <c:pt idx="4">
                    <c:v>2018</c:v>
                  </c:pt>
                  <c:pt idx="6">
                    <c:v>2019</c:v>
                  </c:pt>
                </c:lvl>
              </c:multiLvlStrCache>
            </c:multiLvlStrRef>
          </c:cat>
          <c:val>
            <c:numRef>
              <c:f>'Labour wage rate '!$B$5:$I$5</c:f>
              <c:numCache>
                <c:formatCode>General</c:formatCode>
                <c:ptCount val="8"/>
                <c:pt idx="0">
                  <c:v>127</c:v>
                </c:pt>
                <c:pt idx="1">
                  <c:v>109</c:v>
                </c:pt>
                <c:pt idx="2">
                  <c:v>209.9</c:v>
                </c:pt>
                <c:pt idx="3">
                  <c:v>184.9</c:v>
                </c:pt>
                <c:pt idx="4">
                  <c:v>208</c:v>
                </c:pt>
                <c:pt idx="5">
                  <c:v>157</c:v>
                </c:pt>
                <c:pt idx="6">
                  <c:v>221.7</c:v>
                </c:pt>
                <c:pt idx="7">
                  <c:v>175.5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75-4B9C-9C03-C05E08B0F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3783160"/>
        <c:axId val="623779552"/>
      </c:barChart>
      <c:catAx>
        <c:axId val="62378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779552"/>
        <c:crosses val="autoZero"/>
        <c:auto val="1"/>
        <c:lblAlgn val="ctr"/>
        <c:lblOffset val="100"/>
        <c:noMultiLvlLbl val="0"/>
      </c:catAx>
      <c:valAx>
        <c:axId val="62377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783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Annual growth rate of labour force participation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labour force &amp; participa'!$K$1</c:f>
              <c:strCache>
                <c:ptCount val="1"/>
                <c:pt idx="0">
                  <c:v>Annual growth rate of labour force participation rate Male 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'Women labour force &amp; participa'!$J$2:$J$18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'Women labour force &amp; participa'!$K$2:$K$18</c:f>
              <c:numCache>
                <c:formatCode>0.000</c:formatCode>
                <c:ptCount val="17"/>
                <c:pt idx="1">
                  <c:v>-3.9169604386997175E-4</c:v>
                </c:pt>
                <c:pt idx="2">
                  <c:v>4.0752351097178743E-2</c:v>
                </c:pt>
                <c:pt idx="3">
                  <c:v>1.1169678714859266E-2</c:v>
                </c:pt>
                <c:pt idx="4">
                  <c:v>6.2057837904927401E-3</c:v>
                </c:pt>
                <c:pt idx="5">
                  <c:v>6.1675095596398178E-3</c:v>
                </c:pt>
                <c:pt idx="6">
                  <c:v>5.7619222753464887E-3</c:v>
                </c:pt>
                <c:pt idx="7">
                  <c:v>5.485129205265585E-3</c:v>
                </c:pt>
                <c:pt idx="8">
                  <c:v>6.0613407685780095E-3</c:v>
                </c:pt>
                <c:pt idx="9">
                  <c:v>-7.5912760573562535E-3</c:v>
                </c:pt>
                <c:pt idx="10">
                  <c:v>2.4283632831466757E-4</c:v>
                </c:pt>
                <c:pt idx="11">
                  <c:v>3.5202719106580027E-3</c:v>
                </c:pt>
                <c:pt idx="12">
                  <c:v>1.0039917745252187E-2</c:v>
                </c:pt>
                <c:pt idx="13">
                  <c:v>2.0359281437125783E-2</c:v>
                </c:pt>
                <c:pt idx="14">
                  <c:v>-5.8685446009389672E-2</c:v>
                </c:pt>
                <c:pt idx="15">
                  <c:v>-3.6159600997506307E-2</c:v>
                </c:pt>
                <c:pt idx="16">
                  <c:v>-6.4683053040103496E-3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ED-44C8-9C65-21CDFFAEECD4}"/>
            </c:ext>
          </c:extLst>
        </c:ser>
        <c:ser>
          <c:idx val="1"/>
          <c:order val="1"/>
          <c:tx>
            <c:strRef>
              <c:f>'Women labour force &amp; participa'!$L$1</c:f>
              <c:strCache>
                <c:ptCount val="1"/>
                <c:pt idx="0">
                  <c:v>Annual growth rate of labour force participation rate Female 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'Women labour force &amp; participa'!$J$2:$J$18</c:f>
              <c:numCache>
                <c:formatCode>General</c:formatCode>
                <c:ptCount val="1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2017</c:v>
                </c:pt>
                <c:pt idx="16">
                  <c:v>2018</c:v>
                </c:pt>
              </c:numCache>
            </c:numRef>
          </c:xVal>
          <c:yVal>
            <c:numRef>
              <c:f>'Women labour force &amp; participa'!$L$2:$L$18</c:f>
              <c:numCache>
                <c:formatCode>0.000</c:formatCode>
                <c:ptCount val="17"/>
                <c:pt idx="1">
                  <c:v>-2.1734405564003502E-4</c:v>
                </c:pt>
                <c:pt idx="2">
                  <c:v>2.8695652173913049E-2</c:v>
                </c:pt>
                <c:pt idx="3">
                  <c:v>3.2121724429416805E-2</c:v>
                </c:pt>
                <c:pt idx="4">
                  <c:v>6.142506142506084E-3</c:v>
                </c:pt>
                <c:pt idx="5">
                  <c:v>6.9190069190068438E-3</c:v>
                </c:pt>
                <c:pt idx="6">
                  <c:v>6.0630557801132634E-3</c:v>
                </c:pt>
                <c:pt idx="7">
                  <c:v>6.6291683406990414E-3</c:v>
                </c:pt>
                <c:pt idx="8">
                  <c:v>5.9868289762521881E-3</c:v>
                </c:pt>
                <c:pt idx="9">
                  <c:v>-7.339813529061644E-3</c:v>
                </c:pt>
                <c:pt idx="10">
                  <c:v>-3.9968025579528417E-4</c:v>
                </c:pt>
                <c:pt idx="11">
                  <c:v>4.1983206717311821E-3</c:v>
                </c:pt>
                <c:pt idx="12">
                  <c:v>9.954210631096954E-3</c:v>
                </c:pt>
                <c:pt idx="13">
                  <c:v>-4.5338064261777429E-3</c:v>
                </c:pt>
                <c:pt idx="14">
                  <c:v>2.1782178217821812E-2</c:v>
                </c:pt>
                <c:pt idx="15">
                  <c:v>-7.5581395348837177E-2</c:v>
                </c:pt>
                <c:pt idx="16">
                  <c:v>3.9832285115303949E-2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ED-44C8-9C65-21CDFFAEE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515584"/>
        <c:axId val="615517224"/>
      </c:scatterChart>
      <c:valAx>
        <c:axId val="615515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517224"/>
        <c:crosses val="autoZero"/>
        <c:crossBetween val="midCat"/>
      </c:valAx>
      <c:valAx>
        <c:axId val="61551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515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labour force &amp; participa'!$E$55</c:f>
              <c:strCache>
                <c:ptCount val="1"/>
                <c:pt idx="0">
                  <c:v>% of male labour force paticipation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'Women labour force &amp; participa'!$D$56:$D$75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'Women labour force &amp; participa'!$E$56:$E$75</c:f>
              <c:numCache>
                <c:formatCode>General</c:formatCode>
                <c:ptCount val="20"/>
                <c:pt idx="0">
                  <c:v>56.652999999999999</c:v>
                </c:pt>
                <c:pt idx="1">
                  <c:v>56.779000000000003</c:v>
                </c:pt>
                <c:pt idx="2">
                  <c:v>56.926000000000002</c:v>
                </c:pt>
                <c:pt idx="3">
                  <c:v>57.1</c:v>
                </c:pt>
                <c:pt idx="4">
                  <c:v>57.268000000000001</c:v>
                </c:pt>
                <c:pt idx="5">
                  <c:v>57.429000000000002</c:v>
                </c:pt>
                <c:pt idx="6">
                  <c:v>57.58</c:v>
                </c:pt>
                <c:pt idx="7">
                  <c:v>57.707999999999998</c:v>
                </c:pt>
                <c:pt idx="8">
                  <c:v>57.808999999999997</c:v>
                </c:pt>
                <c:pt idx="9">
                  <c:v>57.901000000000003</c:v>
                </c:pt>
                <c:pt idx="10">
                  <c:v>57.981999999999999</c:v>
                </c:pt>
                <c:pt idx="11">
                  <c:v>58.081000000000003</c:v>
                </c:pt>
                <c:pt idx="12">
                  <c:v>58.131999999999998</c:v>
                </c:pt>
                <c:pt idx="13">
                  <c:v>58.22</c:v>
                </c:pt>
                <c:pt idx="14">
                  <c:v>58.305999999999997</c:v>
                </c:pt>
                <c:pt idx="15">
                  <c:v>58.384</c:v>
                </c:pt>
                <c:pt idx="16">
                  <c:v>58.902999999999999</c:v>
                </c:pt>
                <c:pt idx="17">
                  <c:v>59.411000000000001</c:v>
                </c:pt>
                <c:pt idx="18">
                  <c:v>59.472999999999999</c:v>
                </c:pt>
                <c:pt idx="19">
                  <c:v>59.517000000000003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03-4EBA-8B07-F304E8015B91}"/>
            </c:ext>
          </c:extLst>
        </c:ser>
        <c:ser>
          <c:idx val="1"/>
          <c:order val="1"/>
          <c:tx>
            <c:strRef>
              <c:f>'Women labour force &amp; participa'!$F$55</c:f>
              <c:strCache>
                <c:ptCount val="1"/>
                <c:pt idx="0">
                  <c:v>% of female labour force paticipation rate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'Women labour force &amp; participa'!$D$56:$D$75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'Women labour force &amp; participa'!$F$56:$F$75</c:f>
              <c:numCache>
                <c:formatCode>General</c:formatCode>
                <c:ptCount val="20"/>
                <c:pt idx="0">
                  <c:v>43.347000000000001</c:v>
                </c:pt>
                <c:pt idx="1">
                  <c:v>43.220999999999997</c:v>
                </c:pt>
                <c:pt idx="2">
                  <c:v>43.073999999999998</c:v>
                </c:pt>
                <c:pt idx="3">
                  <c:v>42.9</c:v>
                </c:pt>
                <c:pt idx="4">
                  <c:v>42.731999999999999</c:v>
                </c:pt>
                <c:pt idx="5">
                  <c:v>42.570999999999998</c:v>
                </c:pt>
                <c:pt idx="6">
                  <c:v>42.42</c:v>
                </c:pt>
                <c:pt idx="7">
                  <c:v>42.292000000000002</c:v>
                </c:pt>
                <c:pt idx="8">
                  <c:v>42.191000000000003</c:v>
                </c:pt>
                <c:pt idx="9">
                  <c:v>42.098999999999997</c:v>
                </c:pt>
                <c:pt idx="10">
                  <c:v>42.018000000000001</c:v>
                </c:pt>
                <c:pt idx="11">
                  <c:v>41.918999999999997</c:v>
                </c:pt>
                <c:pt idx="12">
                  <c:v>41.868000000000002</c:v>
                </c:pt>
                <c:pt idx="13">
                  <c:v>41.78</c:v>
                </c:pt>
                <c:pt idx="14">
                  <c:v>41.694000000000003</c:v>
                </c:pt>
                <c:pt idx="15">
                  <c:v>41.616</c:v>
                </c:pt>
                <c:pt idx="16">
                  <c:v>41.097000000000001</c:v>
                </c:pt>
                <c:pt idx="17">
                  <c:v>40.588999999999999</c:v>
                </c:pt>
                <c:pt idx="18">
                  <c:v>40.527000000000001</c:v>
                </c:pt>
                <c:pt idx="19">
                  <c:v>40.482999999999997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03-4EBA-8B07-F304E8015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69816"/>
        <c:axId val="200479000"/>
      </c:scatterChart>
      <c:valAx>
        <c:axId val="200469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79000"/>
        <c:crosses val="autoZero"/>
        <c:crossBetween val="midCat"/>
      </c:valAx>
      <c:valAx>
        <c:axId val="20047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469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labour force &amp; participa'!$I$55</c:f>
              <c:strCache>
                <c:ptCount val="1"/>
                <c:pt idx="0">
                  <c:v>Annual growth rate of male labour force participation 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'Women labour force &amp; participa'!$H$56:$H$75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'Women labour force &amp; participa'!$I$56:$I$75</c:f>
              <c:numCache>
                <c:formatCode>General</c:formatCode>
                <c:ptCount val="20"/>
                <c:pt idx="1">
                  <c:v>2.2240658041057806E-3</c:v>
                </c:pt>
                <c:pt idx="2">
                  <c:v>2.5889853643071992E-3</c:v>
                </c:pt>
                <c:pt idx="3">
                  <c:v>3.0565997962266711E-3</c:v>
                </c:pt>
                <c:pt idx="4">
                  <c:v>2.9422066549912303E-3</c:v>
                </c:pt>
                <c:pt idx="5">
                  <c:v>2.8113431584829464E-3</c:v>
                </c:pt>
                <c:pt idx="6">
                  <c:v>2.629333611938154E-3</c:v>
                </c:pt>
                <c:pt idx="7">
                  <c:v>2.2229940951719366E-3</c:v>
                </c:pt>
                <c:pt idx="8">
                  <c:v>1.75019061481942E-3</c:v>
                </c:pt>
                <c:pt idx="9">
                  <c:v>1.5914476984553593E-3</c:v>
                </c:pt>
                <c:pt idx="10">
                  <c:v>1.3989395692647097E-3</c:v>
                </c:pt>
                <c:pt idx="11">
                  <c:v>1.7074264426891752E-3</c:v>
                </c:pt>
                <c:pt idx="12">
                  <c:v>8.7808405502651167E-4</c:v>
                </c:pt>
                <c:pt idx="13">
                  <c:v>1.5137961879859796E-3</c:v>
                </c:pt>
                <c:pt idx="14">
                  <c:v>1.4771556166265634E-3</c:v>
                </c:pt>
                <c:pt idx="15">
                  <c:v>1.3377696978013063E-3</c:v>
                </c:pt>
                <c:pt idx="16">
                  <c:v>8.8894217593861041E-3</c:v>
                </c:pt>
                <c:pt idx="17">
                  <c:v>8.6243485051695611E-3</c:v>
                </c:pt>
                <c:pt idx="18">
                  <c:v>1.043577788624962E-3</c:v>
                </c:pt>
                <c:pt idx="19">
                  <c:v>7.3983152018569837E-4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80-4F50-B637-0D6B6AE2C38C}"/>
            </c:ext>
          </c:extLst>
        </c:ser>
        <c:ser>
          <c:idx val="1"/>
          <c:order val="1"/>
          <c:tx>
            <c:strRef>
              <c:f>'Women labour force &amp; participa'!$J$55</c:f>
              <c:strCache>
                <c:ptCount val="1"/>
                <c:pt idx="0">
                  <c:v>Annual growth rate of female labour force participation rate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'Women labour force &amp; participa'!$H$56:$H$75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xVal>
          <c:yVal>
            <c:numRef>
              <c:f>'Women labour force &amp; participa'!$J$56:$J$75</c:f>
              <c:numCache>
                <c:formatCode>General</c:formatCode>
                <c:ptCount val="20"/>
                <c:pt idx="1">
                  <c:v>-2.9067755554018681E-3</c:v>
                </c:pt>
                <c:pt idx="2">
                  <c:v>-3.4011244533906776E-3</c:v>
                </c:pt>
                <c:pt idx="3">
                  <c:v>-4.0395598272739818E-3</c:v>
                </c:pt>
                <c:pt idx="4">
                  <c:v>-3.9160839160838987E-3</c:v>
                </c:pt>
                <c:pt idx="5">
                  <c:v>-3.7676682579800003E-3</c:v>
                </c:pt>
                <c:pt idx="6">
                  <c:v>-3.5470155739822005E-3</c:v>
                </c:pt>
                <c:pt idx="7">
                  <c:v>-3.0174446016030202E-3</c:v>
                </c:pt>
                <c:pt idx="8">
                  <c:v>-2.3881585169771846E-3</c:v>
                </c:pt>
                <c:pt idx="9">
                  <c:v>-2.1805598350360467E-3</c:v>
                </c:pt>
                <c:pt idx="10">
                  <c:v>-1.9240362003847115E-3</c:v>
                </c:pt>
                <c:pt idx="11">
                  <c:v>-2.3561330858204521E-3</c:v>
                </c:pt>
                <c:pt idx="12">
                  <c:v>-1.2166320761467313E-3</c:v>
                </c:pt>
                <c:pt idx="13">
                  <c:v>-2.1018438903219871E-3</c:v>
                </c:pt>
                <c:pt idx="14">
                  <c:v>-2.0584011488750244E-3</c:v>
                </c:pt>
                <c:pt idx="15">
                  <c:v>-1.8707727730609429E-3</c:v>
                </c:pt>
                <c:pt idx="16">
                  <c:v>-1.247116493656282E-2</c:v>
                </c:pt>
                <c:pt idx="17">
                  <c:v>-1.2360999586344566E-2</c:v>
                </c:pt>
                <c:pt idx="18">
                  <c:v>-1.5275074527580778E-3</c:v>
                </c:pt>
                <c:pt idx="19">
                  <c:v>-1.0856959557826642E-3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80-4F50-B637-0D6B6AE2C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490184"/>
        <c:axId val="484490840"/>
      </c:scatterChart>
      <c:valAx>
        <c:axId val="48449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490840"/>
        <c:crosses val="autoZero"/>
        <c:crossBetween val="midCat"/>
      </c:valAx>
      <c:valAx>
        <c:axId val="484490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490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labour force &amp; participa'!$E$78</c:f>
              <c:strCache>
                <c:ptCount val="1"/>
                <c:pt idx="0">
                  <c:v>% of male labour force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'Women labour force &amp; participa'!$D$79:$D$99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'Women labour force &amp; participa'!$E$79:$E$99</c:f>
              <c:numCache>
                <c:formatCode>General</c:formatCode>
                <c:ptCount val="21"/>
                <c:pt idx="0">
                  <c:v>56.652999999999999</c:v>
                </c:pt>
                <c:pt idx="1">
                  <c:v>56.779000000000003</c:v>
                </c:pt>
                <c:pt idx="2">
                  <c:v>56.926000000000002</c:v>
                </c:pt>
                <c:pt idx="3">
                  <c:v>57.1</c:v>
                </c:pt>
                <c:pt idx="4">
                  <c:v>57.27</c:v>
                </c:pt>
                <c:pt idx="5">
                  <c:v>57.43</c:v>
                </c:pt>
                <c:pt idx="6">
                  <c:v>57.58</c:v>
                </c:pt>
                <c:pt idx="7">
                  <c:v>57.71</c:v>
                </c:pt>
                <c:pt idx="8">
                  <c:v>57.81</c:v>
                </c:pt>
                <c:pt idx="9">
                  <c:v>57.91</c:v>
                </c:pt>
                <c:pt idx="10">
                  <c:v>57.99</c:v>
                </c:pt>
                <c:pt idx="11">
                  <c:v>58.1</c:v>
                </c:pt>
                <c:pt idx="12">
                  <c:v>58.1</c:v>
                </c:pt>
                <c:pt idx="13">
                  <c:v>58.2</c:v>
                </c:pt>
                <c:pt idx="14">
                  <c:v>58.3</c:v>
                </c:pt>
                <c:pt idx="15">
                  <c:v>58.4</c:v>
                </c:pt>
                <c:pt idx="16">
                  <c:v>58.9</c:v>
                </c:pt>
                <c:pt idx="17">
                  <c:v>59.4</c:v>
                </c:pt>
                <c:pt idx="18">
                  <c:v>59.5</c:v>
                </c:pt>
                <c:pt idx="19">
                  <c:v>59.5</c:v>
                </c:pt>
                <c:pt idx="20">
                  <c:v>59.6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36-4196-84AA-2AE3BF8BD8C6}"/>
            </c:ext>
          </c:extLst>
        </c:ser>
        <c:ser>
          <c:idx val="1"/>
          <c:order val="1"/>
          <c:tx>
            <c:strRef>
              <c:f>'Women labour force &amp; participa'!$F$78</c:f>
              <c:strCache>
                <c:ptCount val="1"/>
                <c:pt idx="0">
                  <c:v>% of female labour force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'Women labour force &amp; participa'!$D$79:$D$99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'Women labour force &amp; participa'!$F$79:$F$99</c:f>
              <c:numCache>
                <c:formatCode>General</c:formatCode>
                <c:ptCount val="21"/>
                <c:pt idx="0">
                  <c:v>43.347000000000001</c:v>
                </c:pt>
                <c:pt idx="1">
                  <c:v>43.220999999999997</c:v>
                </c:pt>
                <c:pt idx="2">
                  <c:v>43.073999999999998</c:v>
                </c:pt>
                <c:pt idx="3">
                  <c:v>42.9</c:v>
                </c:pt>
                <c:pt idx="4">
                  <c:v>42.73</c:v>
                </c:pt>
                <c:pt idx="5">
                  <c:v>42.57</c:v>
                </c:pt>
                <c:pt idx="6">
                  <c:v>42.42</c:v>
                </c:pt>
                <c:pt idx="7">
                  <c:v>42.29</c:v>
                </c:pt>
                <c:pt idx="8">
                  <c:v>42.19</c:v>
                </c:pt>
                <c:pt idx="9">
                  <c:v>42.09</c:v>
                </c:pt>
                <c:pt idx="10">
                  <c:v>42.01</c:v>
                </c:pt>
                <c:pt idx="11">
                  <c:v>41.9</c:v>
                </c:pt>
                <c:pt idx="12">
                  <c:v>41.9</c:v>
                </c:pt>
                <c:pt idx="13">
                  <c:v>41.8</c:v>
                </c:pt>
                <c:pt idx="14">
                  <c:v>41.7</c:v>
                </c:pt>
                <c:pt idx="15">
                  <c:v>41.6</c:v>
                </c:pt>
                <c:pt idx="16">
                  <c:v>41.1</c:v>
                </c:pt>
                <c:pt idx="17">
                  <c:v>40.6</c:v>
                </c:pt>
                <c:pt idx="18">
                  <c:v>40.5</c:v>
                </c:pt>
                <c:pt idx="19">
                  <c:v>40.5</c:v>
                </c:pt>
                <c:pt idx="20">
                  <c:v>40.4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36-4196-84AA-2AE3BF8B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08296"/>
        <c:axId val="511903048"/>
      </c:scatterChart>
      <c:valAx>
        <c:axId val="51190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903048"/>
        <c:crosses val="autoZero"/>
        <c:crossBetween val="midCat"/>
      </c:valAx>
      <c:valAx>
        <c:axId val="5119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908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70393744531933511"/>
          <c:y val="4.4742729306487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'Women labour force &amp; participa'!$I$78</c:f>
              <c:strCache>
                <c:ptCount val="1"/>
                <c:pt idx="0">
                  <c:v>Annual growth rate male labour force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'Women labour force &amp; participa'!$H$79:$H$99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'Women labour force &amp; participa'!$I$79:$I$99</c:f>
              <c:numCache>
                <c:formatCode>General</c:formatCode>
                <c:ptCount val="21"/>
                <c:pt idx="1">
                  <c:v>2.2240658041057806E-3</c:v>
                </c:pt>
                <c:pt idx="2">
                  <c:v>2.5889853643071992E-3</c:v>
                </c:pt>
                <c:pt idx="3">
                  <c:v>3.0565997962266711E-3</c:v>
                </c:pt>
                <c:pt idx="4">
                  <c:v>2.9772329246935498E-3</c:v>
                </c:pt>
                <c:pt idx="5">
                  <c:v>2.7937838309760187E-3</c:v>
                </c:pt>
                <c:pt idx="6">
                  <c:v>2.6118753264843912E-3</c:v>
                </c:pt>
                <c:pt idx="7">
                  <c:v>2.2577283779090405E-3</c:v>
                </c:pt>
                <c:pt idx="8">
                  <c:v>1.7328019407381982E-3</c:v>
                </c:pt>
                <c:pt idx="9">
                  <c:v>1.7298045320877757E-3</c:v>
                </c:pt>
                <c:pt idx="10">
                  <c:v>1.3814539803143741E-3</c:v>
                </c:pt>
                <c:pt idx="11">
                  <c:v>1.896878772202094E-3</c:v>
                </c:pt>
                <c:pt idx="12">
                  <c:v>0</c:v>
                </c:pt>
                <c:pt idx="13">
                  <c:v>1.7211703958692154E-3</c:v>
                </c:pt>
                <c:pt idx="14">
                  <c:v>1.7182130584191462E-3</c:v>
                </c:pt>
                <c:pt idx="15">
                  <c:v>1.7152658662092869E-3</c:v>
                </c:pt>
                <c:pt idx="16">
                  <c:v>8.5616438356164379E-3</c:v>
                </c:pt>
                <c:pt idx="17">
                  <c:v>8.4889643463497456E-3</c:v>
                </c:pt>
                <c:pt idx="18">
                  <c:v>1.6835016835017075E-3</c:v>
                </c:pt>
                <c:pt idx="19">
                  <c:v>0</c:v>
                </c:pt>
                <c:pt idx="20">
                  <c:v>1.680672268907587E-3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B4-43AE-958F-5EF0513DA443}"/>
            </c:ext>
          </c:extLst>
        </c:ser>
        <c:ser>
          <c:idx val="1"/>
          <c:order val="1"/>
          <c:tx>
            <c:strRef>
              <c:f>'Women labour force &amp; participa'!$J$78</c:f>
              <c:strCache>
                <c:ptCount val="1"/>
                <c:pt idx="0">
                  <c:v>Annual growth rate female labour force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'Women labour force &amp; participa'!$H$79:$H$99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xVal>
          <c:yVal>
            <c:numRef>
              <c:f>'Women labour force &amp; participa'!$J$79:$J$99</c:f>
              <c:numCache>
                <c:formatCode>General</c:formatCode>
                <c:ptCount val="21"/>
                <c:pt idx="1">
                  <c:v>-2.9067755554018681E-3</c:v>
                </c:pt>
                <c:pt idx="2">
                  <c:v>-3.4011244533906776E-3</c:v>
                </c:pt>
                <c:pt idx="3">
                  <c:v>-4.0395598272739818E-3</c:v>
                </c:pt>
                <c:pt idx="4">
                  <c:v>-3.9627039627040022E-3</c:v>
                </c:pt>
                <c:pt idx="5">
                  <c:v>-3.7444418441375288E-3</c:v>
                </c:pt>
                <c:pt idx="6">
                  <c:v>-3.5236081747709322E-3</c:v>
                </c:pt>
                <c:pt idx="7">
                  <c:v>-3.0645921735031247E-3</c:v>
                </c:pt>
                <c:pt idx="8">
                  <c:v>-2.3646252069047394E-3</c:v>
                </c:pt>
                <c:pt idx="9">
                  <c:v>-2.3702299123013588E-3</c:v>
                </c:pt>
                <c:pt idx="10">
                  <c:v>-1.9006889997625421E-3</c:v>
                </c:pt>
                <c:pt idx="11">
                  <c:v>-2.6184241847179109E-3</c:v>
                </c:pt>
                <c:pt idx="12">
                  <c:v>0</c:v>
                </c:pt>
                <c:pt idx="13">
                  <c:v>-2.386634844868769E-3</c:v>
                </c:pt>
                <c:pt idx="14">
                  <c:v>-2.3923444976075197E-3</c:v>
                </c:pt>
                <c:pt idx="15">
                  <c:v>-2.3980815347722164E-3</c:v>
                </c:pt>
                <c:pt idx="16">
                  <c:v>-1.2019230769230768E-2</c:v>
                </c:pt>
                <c:pt idx="17">
                  <c:v>-1.21654501216545E-2</c:v>
                </c:pt>
                <c:pt idx="18">
                  <c:v>-2.4630541871921529E-3</c:v>
                </c:pt>
                <c:pt idx="19">
                  <c:v>0</c:v>
                </c:pt>
                <c:pt idx="20">
                  <c:v>-2.4691358024691709E-3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B4-43AE-958F-5EF0513DA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483296"/>
        <c:axId val="484476080"/>
      </c:scatterChart>
      <c:valAx>
        <c:axId val="48448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476080"/>
        <c:crosses val="autoZero"/>
        <c:crossBetween val="midCat"/>
      </c:valAx>
      <c:valAx>
        <c:axId val="48447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483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4" Type="http://schemas.openxmlformats.org/officeDocument/2006/relationships/chart" Target="../charts/chart4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53974</xdr:colOff>
      <xdr:row>0</xdr:row>
      <xdr:rowOff>758824</xdr:rowOff>
    </xdr:from>
    <xdr:to>
      <xdr:col>13</xdr:col>
      <xdr:colOff>463549</xdr:colOff>
      <xdr:row>24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0.02618</cdr:x>
      <cdr:y>0.80285</cdr:y>
    </cdr:from>
    <cdr:to>
      <cdr:x>0.15838</cdr:x>
      <cdr:y>0.85976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7000" y="2508250"/>
          <a:ext cx="641350" cy="177800"/>
        </a:xfrm>
        <a:prstGeom xmlns:a="http://schemas.openxmlformats.org/drawingml/2006/main" prst="rect">
          <a:avLst/>
        </a:prstGeom>
        <a:solidFill xmlns:a="http://schemas.openxmlformats.org/drawingml/2006/main">
          <a:srgbClr val="C0000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>
              <a:solidFill>
                <a:schemeClr val="bg1"/>
              </a:solidFill>
            </a:rPr>
            <a:t>CAGR</a:t>
          </a:r>
          <a:r>
            <a:rPr lang="en-AU" sz="800" baseline="0">
              <a:solidFill>
                <a:schemeClr val="bg1"/>
              </a:solidFill>
            </a:rPr>
            <a:t> = 1.2</a:t>
          </a:r>
          <a:endParaRPr lang="en-AU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0.0288</cdr:x>
      <cdr:y>0.91667</cdr:y>
    </cdr:from>
    <cdr:to>
      <cdr:x>0.23429</cdr:x>
      <cdr:y>0.96341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9700" y="2863850"/>
          <a:ext cx="996950" cy="146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0.02487</cdr:x>
      <cdr:y>0.9187</cdr:y>
    </cdr:from>
    <cdr:to>
      <cdr:x>0.18979</cdr:x>
      <cdr:y>0.96748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0650" y="2870200"/>
          <a:ext cx="800100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  <cdr:relSizeAnchor xmlns:cdr="http://schemas.openxmlformats.org/drawingml/2006/chartDrawing">
    <cdr:from>
      <cdr:x>0.01832</cdr:x>
      <cdr:y>0.86789</cdr:y>
    </cdr:from>
    <cdr:to>
      <cdr:x>0.15969</cdr:x>
      <cdr:y>0.92683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8900" y="2711450"/>
          <a:ext cx="685800" cy="1841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CAGR</a:t>
          </a:r>
          <a:r>
            <a:rPr lang="en-AU" sz="8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= -2.1</a:t>
          </a:r>
          <a:endParaRPr lang="en-AU" sz="8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0.01832</cdr:x>
      <cdr:y>0.93699</cdr:y>
    </cdr:from>
    <cdr:to>
      <cdr:x>0.16099</cdr:x>
      <cdr:y>0.98374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8900" y="2927350"/>
          <a:ext cx="692150" cy="146050"/>
        </a:xfrm>
        <a:prstGeom xmlns:a="http://schemas.openxmlformats.org/drawingml/2006/main" prst="rect">
          <a:avLst/>
        </a:prstGeom>
        <a:solidFill xmlns:a="http://schemas.openxmlformats.org/drawingml/2006/main">
          <a:srgbClr val="002060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8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CAGR</a:t>
          </a:r>
          <a:r>
            <a:rPr lang="en-AU" sz="8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= 0.55</a:t>
          </a:r>
          <a:endParaRPr lang="en-AU" sz="800">
            <a:solidFill>
              <a:schemeClr val="bg1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21</xdr:row>
      <xdr:rowOff>22225</xdr:rowOff>
    </xdr:from>
    <xdr:to>
      <xdr:col>17</xdr:col>
      <xdr:colOff>581025</xdr:colOff>
      <xdr:row>36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434975</xdr:colOff>
      <xdr:row>26</xdr:row>
      <xdr:rowOff>111125</xdr:rowOff>
    </xdr:from>
    <xdr:to>
      <xdr:col>9</xdr:col>
      <xdr:colOff>142875</xdr:colOff>
      <xdr:row>41</xdr:row>
      <xdr:rowOff>92075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180975</xdr:rowOff>
    </xdr:from>
    <xdr:to>
      <xdr:col>15</xdr:col>
      <xdr:colOff>352425</xdr:colOff>
      <xdr:row>19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95250</xdr:rowOff>
    </xdr:from>
    <xdr:to>
      <xdr:col>7</xdr:col>
      <xdr:colOff>304800</xdr:colOff>
      <xdr:row>33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547687</xdr:colOff>
      <xdr:row>19</xdr:row>
      <xdr:rowOff>76200</xdr:rowOff>
    </xdr:from>
    <xdr:to>
      <xdr:col>17</xdr:col>
      <xdr:colOff>242887</xdr:colOff>
      <xdr:row>33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123825</xdr:rowOff>
    </xdr:from>
    <xdr:to>
      <xdr:col>7</xdr:col>
      <xdr:colOff>304800</xdr:colOff>
      <xdr:row>49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519112</xdr:colOff>
      <xdr:row>35</xdr:row>
      <xdr:rowOff>28575</xdr:rowOff>
    </xdr:from>
    <xdr:to>
      <xdr:col>17</xdr:col>
      <xdr:colOff>214312</xdr:colOff>
      <xdr:row>49</xdr:row>
      <xdr:rowOff>104775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555625</xdr:colOff>
      <xdr:row>58</xdr:row>
      <xdr:rowOff>47625</xdr:rowOff>
    </xdr:from>
    <xdr:to>
      <xdr:col>22</xdr:col>
      <xdr:colOff>250825</xdr:colOff>
      <xdr:row>73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485775</xdr:colOff>
      <xdr:row>48</xdr:row>
      <xdr:rowOff>53975</xdr:rowOff>
    </xdr:from>
    <xdr:to>
      <xdr:col>23</xdr:col>
      <xdr:colOff>180975</xdr:colOff>
      <xdr:row>56</xdr:row>
      <xdr:rowOff>34925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136525</xdr:colOff>
      <xdr:row>77</xdr:row>
      <xdr:rowOff>600075</xdr:rowOff>
    </xdr:from>
    <xdr:to>
      <xdr:col>19</xdr:col>
      <xdr:colOff>441325</xdr:colOff>
      <xdr:row>90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501650</xdr:colOff>
      <xdr:row>92</xdr:row>
      <xdr:rowOff>73025</xdr:rowOff>
    </xdr:from>
    <xdr:to>
      <xdr:col>22</xdr:col>
      <xdr:colOff>196850</xdr:colOff>
      <xdr:row>107</xdr:row>
      <xdr:rowOff>53975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587375</xdr:rowOff>
    </xdr:from>
    <xdr:to>
      <xdr:col>16</xdr:col>
      <xdr:colOff>542925</xdr:colOff>
      <xdr:row>14</xdr:row>
      <xdr:rowOff>15875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352424</xdr:colOff>
      <xdr:row>16</xdr:row>
      <xdr:rowOff>41274</xdr:rowOff>
    </xdr:from>
    <xdr:to>
      <xdr:col>18</xdr:col>
      <xdr:colOff>463550</xdr:colOff>
      <xdr:row>34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222250</xdr:colOff>
      <xdr:row>3</xdr:row>
      <xdr:rowOff>171450</xdr:rowOff>
    </xdr:from>
    <xdr:to>
      <xdr:col>17</xdr:col>
      <xdr:colOff>463550</xdr:colOff>
      <xdr:row>13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523875</xdr:colOff>
      <xdr:row>18</xdr:row>
      <xdr:rowOff>180975</xdr:rowOff>
    </xdr:from>
    <xdr:to>
      <xdr:col>16</xdr:col>
      <xdr:colOff>219075</xdr:colOff>
      <xdr:row>33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587375</xdr:colOff>
      <xdr:row>16</xdr:row>
      <xdr:rowOff>155575</xdr:rowOff>
    </xdr:from>
    <xdr:to>
      <xdr:col>22</xdr:col>
      <xdr:colOff>282575</xdr:colOff>
      <xdr:row>32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7</xdr:col>
      <xdr:colOff>342900</xdr:colOff>
      <xdr:row>5</xdr:row>
      <xdr:rowOff>152400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528637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>
    <xdr:from>
      <xdr:col>7</xdr:col>
      <xdr:colOff>200025</xdr:colOff>
      <xdr:row>42</xdr:row>
      <xdr:rowOff>142875</xdr:rowOff>
    </xdr:from>
    <xdr:to>
      <xdr:col>14</xdr:col>
      <xdr:colOff>504825</xdr:colOff>
      <xdr:row>57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457200</xdr:colOff>
      <xdr:row>42</xdr:row>
      <xdr:rowOff>0</xdr:rowOff>
    </xdr:from>
    <xdr:to>
      <xdr:col>24</xdr:col>
      <xdr:colOff>152400</xdr:colOff>
      <xdr:row>56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482600</xdr:colOff>
      <xdr:row>14</xdr:row>
      <xdr:rowOff>66675</xdr:rowOff>
    </xdr:from>
    <xdr:to>
      <xdr:col>16</xdr:col>
      <xdr:colOff>177800</xdr:colOff>
      <xdr:row>29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146050</xdr:colOff>
      <xdr:row>13</xdr:row>
      <xdr:rowOff>98425</xdr:rowOff>
    </xdr:from>
    <xdr:to>
      <xdr:col>7</xdr:col>
      <xdr:colOff>374650</xdr:colOff>
      <xdr:row>28</xdr:row>
      <xdr:rowOff>79375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127000</xdr:colOff>
      <xdr:row>29</xdr:row>
      <xdr:rowOff>104775</xdr:rowOff>
    </xdr:from>
    <xdr:to>
      <xdr:col>19</xdr:col>
      <xdr:colOff>301625</xdr:colOff>
      <xdr:row>44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9525</xdr:colOff>
      <xdr:row>6</xdr:row>
      <xdr:rowOff>63500</xdr:rowOff>
    </xdr:from>
    <xdr:to>
      <xdr:col>27</xdr:col>
      <xdr:colOff>215900</xdr:colOff>
      <xdr:row>21</xdr:row>
      <xdr:rowOff>69850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214312</xdr:colOff>
      <xdr:row>50</xdr:row>
      <xdr:rowOff>514350</xdr:rowOff>
    </xdr:from>
    <xdr:to>
      <xdr:col>18</xdr:col>
      <xdr:colOff>519112</xdr:colOff>
      <xdr:row>64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33337</xdr:colOff>
      <xdr:row>65</xdr:row>
      <xdr:rowOff>95250</xdr:rowOff>
    </xdr:from>
    <xdr:to>
      <xdr:col>18</xdr:col>
      <xdr:colOff>338137</xdr:colOff>
      <xdr:row>77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42862</xdr:colOff>
      <xdr:row>80</xdr:row>
      <xdr:rowOff>95250</xdr:rowOff>
    </xdr:from>
    <xdr:to>
      <xdr:col>18</xdr:col>
      <xdr:colOff>347662</xdr:colOff>
      <xdr:row>94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306387</xdr:colOff>
      <xdr:row>96</xdr:row>
      <xdr:rowOff>25400</xdr:rowOff>
    </xdr:from>
    <xdr:to>
      <xdr:col>17</xdr:col>
      <xdr:colOff>30162</xdr:colOff>
      <xdr:row>110</xdr:row>
      <xdr:rowOff>101600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498475</xdr:colOff>
      <xdr:row>124</xdr:row>
      <xdr:rowOff>53975</xdr:rowOff>
    </xdr:from>
    <xdr:to>
      <xdr:col>14</xdr:col>
      <xdr:colOff>136525</xdr:colOff>
      <xdr:row>139</xdr:row>
      <xdr:rowOff>34925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124</xdr:row>
      <xdr:rowOff>34925</xdr:rowOff>
    </xdr:from>
    <xdr:to>
      <xdr:col>5</xdr:col>
      <xdr:colOff>476250</xdr:colOff>
      <xdr:row>139</xdr:row>
      <xdr:rowOff>15875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3175</xdr:colOff>
      <xdr:row>110</xdr:row>
      <xdr:rowOff>415925</xdr:rowOff>
    </xdr:from>
    <xdr:to>
      <xdr:col>16</xdr:col>
      <xdr:colOff>307975</xdr:colOff>
      <xdr:row>123</xdr:row>
      <xdr:rowOff>28575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53975</xdr:colOff>
      <xdr:row>141</xdr:row>
      <xdr:rowOff>111125</xdr:rowOff>
    </xdr:from>
    <xdr:to>
      <xdr:col>13</xdr:col>
      <xdr:colOff>301625</xdr:colOff>
      <xdr:row>156</xdr:row>
      <xdr:rowOff>92075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185736</xdr:colOff>
      <xdr:row>13</xdr:row>
      <xdr:rowOff>66674</xdr:rowOff>
    </xdr:from>
    <xdr:to>
      <xdr:col>8</xdr:col>
      <xdr:colOff>552449</xdr:colOff>
      <xdr:row>30</xdr:row>
      <xdr:rowOff>57149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242887</xdr:colOff>
      <xdr:row>14</xdr:row>
      <xdr:rowOff>0</xdr:rowOff>
    </xdr:from>
    <xdr:to>
      <xdr:col>18</xdr:col>
      <xdr:colOff>547687</xdr:colOff>
      <xdr:row>28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346075</xdr:colOff>
      <xdr:row>33</xdr:row>
      <xdr:rowOff>22225</xdr:rowOff>
    </xdr:from>
    <xdr:to>
      <xdr:col>15</xdr:col>
      <xdr:colOff>41275</xdr:colOff>
      <xdr:row>48</xdr:row>
      <xdr:rowOff>3175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454025</xdr:colOff>
      <xdr:row>49</xdr:row>
      <xdr:rowOff>66675</xdr:rowOff>
    </xdr:from>
    <xdr:to>
      <xdr:col>15</xdr:col>
      <xdr:colOff>149225</xdr:colOff>
      <xdr:row>64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368300</xdr:colOff>
      <xdr:row>5</xdr:row>
      <xdr:rowOff>22225</xdr:rowOff>
    </xdr:from>
    <xdr:to>
      <xdr:col>17</xdr:col>
      <xdr:colOff>63500</xdr:colOff>
      <xdr:row>20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279400</xdr:colOff>
      <xdr:row>22</xdr:row>
      <xdr:rowOff>9525</xdr:rowOff>
    </xdr:from>
    <xdr:to>
      <xdr:col>14</xdr:col>
      <xdr:colOff>425450</xdr:colOff>
      <xdr:row>36</xdr:row>
      <xdr:rowOff>174625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209550</xdr:colOff>
      <xdr:row>23</xdr:row>
      <xdr:rowOff>53975</xdr:rowOff>
    </xdr:from>
    <xdr:to>
      <xdr:col>8</xdr:col>
      <xdr:colOff>82550</xdr:colOff>
      <xdr:row>38</xdr:row>
      <xdr:rowOff>34925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428625</xdr:colOff>
      <xdr:row>12</xdr:row>
      <xdr:rowOff>127000</xdr:rowOff>
    </xdr:from>
    <xdr:to>
      <xdr:col>25</xdr:col>
      <xdr:colOff>19050</xdr:colOff>
      <xdr:row>27</xdr:row>
      <xdr:rowOff>107950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447675</xdr:colOff>
      <xdr:row>44</xdr:row>
      <xdr:rowOff>104775</xdr:rowOff>
    </xdr:from>
    <xdr:to>
      <xdr:col>17</xdr:col>
      <xdr:colOff>142875</xdr:colOff>
      <xdr:row>58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314325</xdr:colOff>
      <xdr:row>44</xdr:row>
      <xdr:rowOff>85725</xdr:rowOff>
    </xdr:from>
    <xdr:to>
      <xdr:col>26</xdr:col>
      <xdr:colOff>9525</xdr:colOff>
      <xdr:row>58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</xdr:colOff>
      <xdr:row>0</xdr:row>
      <xdr:rowOff>749300</xdr:rowOff>
    </xdr:from>
    <xdr:to>
      <xdr:col>14</xdr:col>
      <xdr:colOff>317500</xdr:colOff>
      <xdr:row>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11</xdr:row>
      <xdr:rowOff>66675</xdr:rowOff>
    </xdr:from>
    <xdr:to>
      <xdr:col>8</xdr:col>
      <xdr:colOff>234950</xdr:colOff>
      <xdr:row>26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457200</xdr:colOff>
      <xdr:row>31</xdr:row>
      <xdr:rowOff>114300</xdr:rowOff>
    </xdr:from>
    <xdr:to>
      <xdr:col>20</xdr:col>
      <xdr:colOff>152400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547687</xdr:colOff>
      <xdr:row>20</xdr:row>
      <xdr:rowOff>66675</xdr:rowOff>
    </xdr:from>
    <xdr:to>
      <xdr:col>18</xdr:col>
      <xdr:colOff>242887</xdr:colOff>
      <xdr:row>30</xdr:row>
      <xdr:rowOff>904875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47624</xdr:colOff>
      <xdr:row>15</xdr:row>
      <xdr:rowOff>114298</xdr:rowOff>
    </xdr:from>
    <xdr:to>
      <xdr:col>18</xdr:col>
      <xdr:colOff>504825</xdr:colOff>
      <xdr:row>37</xdr:row>
      <xdr:rowOff>19049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457200</xdr:colOff>
      <xdr:row>11</xdr:row>
      <xdr:rowOff>50800</xdr:rowOff>
    </xdr:from>
    <xdr:to>
      <xdr:col>9</xdr:col>
      <xdr:colOff>431800</xdr:colOff>
      <xdr:row>28</xdr:row>
      <xdr:rowOff>44450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412750</xdr:colOff>
      <xdr:row>29</xdr:row>
      <xdr:rowOff>71157</xdr:rowOff>
    </xdr:from>
    <xdr:to>
      <xdr:col>9</xdr:col>
      <xdr:colOff>128868</xdr:colOff>
      <xdr:row>44</xdr:row>
      <xdr:rowOff>12886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zoomScale="80" zoomScaleNormal="80" workbookViewId="0">
      <selection activeCell="E1" sqref="E1:F18"/>
    </sheetView>
  </sheetViews>
  <sheetFormatPr defaultRowHeight="15" x14ac:dyDescent="0.25"/>
  <sheetData>
    <row r="1" spans="1:17" ht="75" x14ac:dyDescent="0.25">
      <c r="A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12</v>
      </c>
      <c r="L1" s="2" t="s">
        <v>13</v>
      </c>
      <c r="M1" s="2" t="s">
        <v>14</v>
      </c>
      <c r="N1" s="2" t="s">
        <v>40</v>
      </c>
      <c r="O1" s="2" t="s">
        <v>41</v>
      </c>
      <c r="P1" s="2" t="s">
        <v>42</v>
      </c>
      <c r="Q1" s="2" t="s">
        <v>43</v>
      </c>
    </row>
    <row r="2" spans="1:17" x14ac:dyDescent="0.25">
      <c r="A2">
        <v>1990</v>
      </c>
      <c r="B2">
        <v>9.9600000000000009</v>
      </c>
      <c r="C2">
        <v>6.57</v>
      </c>
      <c r="D2">
        <v>16.53</v>
      </c>
      <c r="E2">
        <v>76.59</v>
      </c>
      <c r="F2">
        <v>46.01</v>
      </c>
      <c r="G2">
        <v>60.59</v>
      </c>
      <c r="H2">
        <v>3.71</v>
      </c>
      <c r="I2">
        <v>4.87</v>
      </c>
      <c r="J2">
        <v>4.17</v>
      </c>
    </row>
    <row r="3" spans="1:17" x14ac:dyDescent="0.25">
      <c r="A3">
        <v>1995</v>
      </c>
      <c r="B3">
        <v>13.23</v>
      </c>
      <c r="C3">
        <v>8.17</v>
      </c>
      <c r="D3">
        <v>21.4</v>
      </c>
      <c r="E3">
        <v>76.56</v>
      </c>
      <c r="F3">
        <v>46</v>
      </c>
      <c r="G3">
        <v>61.07</v>
      </c>
      <c r="H3">
        <v>3.7</v>
      </c>
      <c r="I3">
        <v>4.7699999999999996</v>
      </c>
      <c r="J3">
        <v>4.1100000000000003</v>
      </c>
    </row>
    <row r="4" spans="1:17" x14ac:dyDescent="0.25">
      <c r="A4">
        <v>2000</v>
      </c>
      <c r="B4">
        <v>15.02</v>
      </c>
      <c r="C4">
        <v>9.2799999999999994</v>
      </c>
      <c r="D4">
        <v>24.3</v>
      </c>
      <c r="E4">
        <v>79.680000000000007</v>
      </c>
      <c r="F4">
        <v>47.32</v>
      </c>
      <c r="G4">
        <v>63.18</v>
      </c>
      <c r="H4">
        <v>3.6</v>
      </c>
      <c r="I4">
        <v>4.74</v>
      </c>
      <c r="J4">
        <v>4.03</v>
      </c>
    </row>
    <row r="5" spans="1:17" x14ac:dyDescent="0.25">
      <c r="A5">
        <v>2004</v>
      </c>
      <c r="B5">
        <v>16.75</v>
      </c>
      <c r="C5">
        <v>10.34</v>
      </c>
      <c r="D5">
        <v>27.09</v>
      </c>
      <c r="E5">
        <v>80.569999999999993</v>
      </c>
      <c r="F5">
        <v>48.84</v>
      </c>
      <c r="G5">
        <v>64.56</v>
      </c>
      <c r="H5">
        <v>3.64</v>
      </c>
      <c r="I5">
        <v>4.6399999999999997</v>
      </c>
      <c r="J5">
        <v>4.0199999999999996</v>
      </c>
    </row>
    <row r="6" spans="1:17" x14ac:dyDescent="0.25">
      <c r="A6">
        <v>2005</v>
      </c>
      <c r="B6">
        <v>17.22</v>
      </c>
      <c r="C6">
        <v>10.63</v>
      </c>
      <c r="D6">
        <v>27.85</v>
      </c>
      <c r="E6">
        <v>81.069999999999993</v>
      </c>
      <c r="F6">
        <v>49.14</v>
      </c>
      <c r="G6">
        <v>64.959999999999994</v>
      </c>
      <c r="H6">
        <v>3.66</v>
      </c>
      <c r="I6">
        <v>4.6100000000000003</v>
      </c>
      <c r="J6">
        <v>4.01</v>
      </c>
      <c r="K6">
        <v>16.600000000000001</v>
      </c>
      <c r="L6">
        <v>10.130000000000001</v>
      </c>
      <c r="M6">
        <v>26.73</v>
      </c>
      <c r="N6">
        <v>96.4</v>
      </c>
      <c r="O6">
        <v>95.3</v>
      </c>
      <c r="P6">
        <v>95.98</v>
      </c>
      <c r="Q6">
        <v>36.869999999999997</v>
      </c>
    </row>
    <row r="7" spans="1:17" x14ac:dyDescent="0.25">
      <c r="A7">
        <v>2006</v>
      </c>
      <c r="B7">
        <v>17.7</v>
      </c>
      <c r="C7">
        <v>10.93</v>
      </c>
      <c r="D7">
        <v>28.63</v>
      </c>
      <c r="E7">
        <v>81.569999999999993</v>
      </c>
      <c r="F7">
        <v>49.48</v>
      </c>
      <c r="G7">
        <v>65.38</v>
      </c>
      <c r="H7">
        <v>3.67</v>
      </c>
      <c r="I7">
        <v>4.57</v>
      </c>
      <c r="J7">
        <v>4.01</v>
      </c>
    </row>
    <row r="8" spans="1:17" x14ac:dyDescent="0.25">
      <c r="A8">
        <v>2007</v>
      </c>
      <c r="B8">
        <v>18.13</v>
      </c>
      <c r="C8">
        <v>11.2</v>
      </c>
      <c r="D8">
        <v>29.33</v>
      </c>
      <c r="E8">
        <v>82.04</v>
      </c>
      <c r="F8">
        <v>49.78</v>
      </c>
      <c r="G8">
        <v>65.760000000000005</v>
      </c>
      <c r="H8">
        <v>3.69</v>
      </c>
      <c r="I8">
        <v>4.55</v>
      </c>
      <c r="J8">
        <v>4.0199999999999996</v>
      </c>
    </row>
    <row r="9" spans="1:17" x14ac:dyDescent="0.25">
      <c r="A9">
        <v>2008</v>
      </c>
      <c r="B9">
        <v>18.510000000000002</v>
      </c>
      <c r="C9">
        <v>11.44</v>
      </c>
      <c r="D9">
        <v>29.95</v>
      </c>
      <c r="E9">
        <v>82.49</v>
      </c>
      <c r="F9">
        <v>50.11</v>
      </c>
      <c r="G9">
        <v>66.16</v>
      </c>
      <c r="H9">
        <v>3.67</v>
      </c>
      <c r="I9">
        <v>4.55</v>
      </c>
      <c r="J9">
        <v>4.01</v>
      </c>
    </row>
    <row r="10" spans="1:17" x14ac:dyDescent="0.25">
      <c r="A10">
        <v>2009</v>
      </c>
      <c r="B10">
        <v>18.84</v>
      </c>
      <c r="C10">
        <v>11.65</v>
      </c>
      <c r="D10">
        <v>30.49</v>
      </c>
      <c r="E10">
        <v>82.99</v>
      </c>
      <c r="F10">
        <v>50.41</v>
      </c>
      <c r="G10">
        <v>66.56</v>
      </c>
      <c r="H10">
        <v>3.66</v>
      </c>
      <c r="I10">
        <v>4.55</v>
      </c>
      <c r="J10">
        <v>4</v>
      </c>
    </row>
    <row r="11" spans="1:17" x14ac:dyDescent="0.25">
      <c r="A11">
        <v>2010</v>
      </c>
      <c r="B11">
        <v>19.13</v>
      </c>
      <c r="C11">
        <v>11.83</v>
      </c>
      <c r="D11">
        <v>30.96</v>
      </c>
      <c r="E11">
        <v>82.36</v>
      </c>
      <c r="F11">
        <v>50.04</v>
      </c>
      <c r="G11">
        <v>66.06</v>
      </c>
      <c r="H11">
        <v>3.66</v>
      </c>
      <c r="I11">
        <v>4.55</v>
      </c>
      <c r="J11">
        <v>4</v>
      </c>
      <c r="K11">
        <v>18.399999999999999</v>
      </c>
      <c r="L11">
        <v>11.26</v>
      </c>
      <c r="M11">
        <v>29.72</v>
      </c>
      <c r="N11">
        <v>96.49</v>
      </c>
      <c r="O11">
        <v>95.19</v>
      </c>
      <c r="P11">
        <v>96</v>
      </c>
      <c r="Q11">
        <v>42.31</v>
      </c>
    </row>
    <row r="12" spans="1:17" x14ac:dyDescent="0.25">
      <c r="A12">
        <v>2011</v>
      </c>
      <c r="B12">
        <v>19.399999999999999</v>
      </c>
      <c r="C12">
        <v>11.99</v>
      </c>
      <c r="D12">
        <v>31.39</v>
      </c>
      <c r="E12">
        <v>82.38</v>
      </c>
      <c r="F12">
        <v>50.02</v>
      </c>
      <c r="G12">
        <v>66.040000000000006</v>
      </c>
      <c r="H12">
        <v>3.66</v>
      </c>
      <c r="I12">
        <v>4.59</v>
      </c>
      <c r="J12">
        <v>4.01</v>
      </c>
      <c r="K12">
        <v>18.72</v>
      </c>
      <c r="L12">
        <v>11.41</v>
      </c>
      <c r="M12">
        <v>30.13</v>
      </c>
      <c r="N12">
        <v>96.49</v>
      </c>
      <c r="O12">
        <v>95.19</v>
      </c>
      <c r="P12">
        <v>98.99</v>
      </c>
      <c r="Q12">
        <v>41.11</v>
      </c>
    </row>
    <row r="13" spans="1:17" x14ac:dyDescent="0.25">
      <c r="A13">
        <v>2012</v>
      </c>
      <c r="B13">
        <v>19.66</v>
      </c>
      <c r="C13">
        <v>12.16</v>
      </c>
      <c r="D13">
        <v>31.82</v>
      </c>
      <c r="E13">
        <v>82.67</v>
      </c>
      <c r="F13">
        <v>50.23</v>
      </c>
      <c r="G13">
        <v>66.28</v>
      </c>
      <c r="H13">
        <v>3.66</v>
      </c>
      <c r="I13">
        <v>4.58</v>
      </c>
      <c r="J13">
        <v>4.01</v>
      </c>
      <c r="K13">
        <v>18.97</v>
      </c>
      <c r="L13">
        <v>11.57</v>
      </c>
      <c r="M13">
        <v>30.54</v>
      </c>
      <c r="N13">
        <v>96.49</v>
      </c>
      <c r="O13">
        <v>95.15</v>
      </c>
      <c r="P13">
        <v>95.99</v>
      </c>
      <c r="Q13">
        <v>41.16</v>
      </c>
    </row>
    <row r="14" spans="1:17" x14ac:dyDescent="0.25">
      <c r="A14">
        <v>2013</v>
      </c>
      <c r="B14">
        <v>19.86</v>
      </c>
      <c r="C14">
        <v>12.28</v>
      </c>
      <c r="D14">
        <v>32.14</v>
      </c>
      <c r="E14">
        <v>83.5</v>
      </c>
      <c r="F14">
        <v>50.73</v>
      </c>
      <c r="G14">
        <v>66.94</v>
      </c>
      <c r="H14">
        <v>3.66</v>
      </c>
      <c r="I14">
        <v>4.58</v>
      </c>
      <c r="J14">
        <v>4.01</v>
      </c>
      <c r="K14">
        <v>19.16</v>
      </c>
      <c r="L14">
        <v>11.69</v>
      </c>
      <c r="M14">
        <v>30.85</v>
      </c>
      <c r="N14">
        <v>96.49</v>
      </c>
      <c r="O14">
        <v>95.15</v>
      </c>
      <c r="P14">
        <v>95.99</v>
      </c>
      <c r="Q14">
        <v>42.1</v>
      </c>
    </row>
    <row r="15" spans="1:17" x14ac:dyDescent="0.25">
      <c r="A15">
        <v>2014</v>
      </c>
      <c r="B15">
        <v>13.4</v>
      </c>
      <c r="C15">
        <v>8.6999999999999993</v>
      </c>
      <c r="D15">
        <v>22.11</v>
      </c>
      <c r="E15">
        <v>85.2</v>
      </c>
      <c r="F15">
        <v>50.5</v>
      </c>
      <c r="G15">
        <v>67</v>
      </c>
      <c r="H15">
        <v>3.9</v>
      </c>
      <c r="I15">
        <v>4.0999999999999996</v>
      </c>
      <c r="J15">
        <v>4</v>
      </c>
      <c r="K15">
        <v>12.88</v>
      </c>
      <c r="L15">
        <v>8.35</v>
      </c>
      <c r="M15">
        <v>21.24</v>
      </c>
      <c r="N15">
        <v>96.1</v>
      </c>
      <c r="O15">
        <v>95.9</v>
      </c>
      <c r="P15">
        <v>96</v>
      </c>
      <c r="Q15">
        <v>32.979999999999997</v>
      </c>
    </row>
    <row r="16" spans="1:17" x14ac:dyDescent="0.25">
      <c r="A16">
        <v>2015</v>
      </c>
      <c r="B16">
        <v>12.48</v>
      </c>
      <c r="C16">
        <v>9.48</v>
      </c>
      <c r="D16">
        <v>21.95</v>
      </c>
      <c r="E16">
        <v>80.2</v>
      </c>
      <c r="F16">
        <v>51.6</v>
      </c>
      <c r="G16">
        <v>64.7</v>
      </c>
      <c r="H16">
        <v>0.7</v>
      </c>
      <c r="I16">
        <v>0.9</v>
      </c>
      <c r="J16">
        <v>0.8</v>
      </c>
      <c r="K16">
        <v>12.39</v>
      </c>
      <c r="L16">
        <v>9.39</v>
      </c>
      <c r="M16">
        <v>21.79</v>
      </c>
      <c r="N16">
        <v>99.3</v>
      </c>
      <c r="O16">
        <v>99.1</v>
      </c>
      <c r="P16">
        <v>99.2</v>
      </c>
      <c r="Q16">
        <v>33.93</v>
      </c>
    </row>
    <row r="17" spans="1:17" x14ac:dyDescent="0.25">
      <c r="A17">
        <v>2017</v>
      </c>
      <c r="B17">
        <v>12.84</v>
      </c>
      <c r="C17">
        <v>9.44</v>
      </c>
      <c r="D17">
        <v>22.28</v>
      </c>
      <c r="E17">
        <v>77.3</v>
      </c>
      <c r="F17">
        <v>47.7</v>
      </c>
      <c r="G17">
        <v>61.2</v>
      </c>
      <c r="H17">
        <v>1.2</v>
      </c>
      <c r="I17">
        <v>2</v>
      </c>
      <c r="J17">
        <v>1.6</v>
      </c>
      <c r="K17">
        <v>12.69</v>
      </c>
      <c r="L17">
        <v>9.25</v>
      </c>
      <c r="M17">
        <v>21.94</v>
      </c>
      <c r="N17">
        <v>98.8</v>
      </c>
      <c r="O17">
        <v>98</v>
      </c>
      <c r="P17">
        <v>98.4</v>
      </c>
      <c r="Q17">
        <v>36.39</v>
      </c>
    </row>
    <row r="18" spans="1:17" x14ac:dyDescent="0.25">
      <c r="A18">
        <v>2018</v>
      </c>
      <c r="B18">
        <v>12.82</v>
      </c>
      <c r="C18">
        <v>9.9600000000000009</v>
      </c>
      <c r="D18">
        <v>22.58</v>
      </c>
      <c r="E18">
        <v>76.8</v>
      </c>
      <c r="F18">
        <v>49.6</v>
      </c>
      <c r="G18">
        <v>62</v>
      </c>
      <c r="H18">
        <v>0.9</v>
      </c>
      <c r="I18">
        <v>1.2</v>
      </c>
      <c r="J18">
        <v>1</v>
      </c>
      <c r="K18">
        <v>12.71</v>
      </c>
      <c r="L18">
        <v>9.74</v>
      </c>
      <c r="M18">
        <v>22.45</v>
      </c>
      <c r="N18">
        <v>99.1</v>
      </c>
      <c r="O18">
        <v>98.8</v>
      </c>
      <c r="P18">
        <v>99</v>
      </c>
      <c r="Q18">
        <v>36.56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tabSelected="1" topLeftCell="A28" workbookViewId="0">
      <selection activeCell="C37" sqref="C37"/>
    </sheetView>
  </sheetViews>
  <sheetFormatPr defaultRowHeight="15" x14ac:dyDescent="0.25"/>
  <sheetData>
    <row r="1" spans="1:8" x14ac:dyDescent="0.25">
      <c r="B1" t="s">
        <v>69</v>
      </c>
      <c r="C1" s="15" t="s">
        <v>70</v>
      </c>
      <c r="D1" s="15"/>
      <c r="E1" s="15"/>
      <c r="F1" s="15"/>
      <c r="G1" s="15"/>
      <c r="H1" s="15"/>
    </row>
    <row r="2" spans="1:8" x14ac:dyDescent="0.25">
      <c r="F2" s="3"/>
      <c r="G2" s="3"/>
      <c r="H2" s="3"/>
    </row>
    <row r="3" spans="1:8" x14ac:dyDescent="0.25">
      <c r="A3" t="s">
        <v>61</v>
      </c>
      <c r="B3" t="s">
        <v>68</v>
      </c>
      <c r="C3" t="s">
        <v>25</v>
      </c>
      <c r="D3" t="s">
        <v>28</v>
      </c>
      <c r="E3" t="s">
        <v>29</v>
      </c>
      <c r="F3" t="s">
        <v>63</v>
      </c>
      <c r="G3" t="s">
        <v>64</v>
      </c>
      <c r="H3" t="s">
        <v>31</v>
      </c>
    </row>
    <row r="4" spans="1:8" x14ac:dyDescent="0.25">
      <c r="A4" t="s">
        <v>62</v>
      </c>
      <c r="B4">
        <v>12.1</v>
      </c>
      <c r="C4">
        <v>4.7</v>
      </c>
      <c r="D4">
        <v>3.6</v>
      </c>
      <c r="E4">
        <v>2.8</v>
      </c>
      <c r="F4">
        <v>3.4</v>
      </c>
      <c r="G4">
        <v>-0.5</v>
      </c>
      <c r="H4">
        <v>1.3</v>
      </c>
    </row>
    <row r="5" spans="1:8" x14ac:dyDescent="0.25">
      <c r="A5" t="s">
        <v>65</v>
      </c>
      <c r="B5">
        <v>19.899999999999999</v>
      </c>
      <c r="C5">
        <v>18.600000000000001</v>
      </c>
      <c r="D5">
        <v>11.4</v>
      </c>
      <c r="E5">
        <v>12.1</v>
      </c>
      <c r="F5">
        <v>8.3000000000000007</v>
      </c>
      <c r="G5">
        <v>8.9</v>
      </c>
      <c r="H5">
        <v>9.4</v>
      </c>
    </row>
    <row r="6" spans="1:8" x14ac:dyDescent="0.25">
      <c r="A6" t="s">
        <v>66</v>
      </c>
      <c r="B6">
        <v>13.1</v>
      </c>
      <c r="C6">
        <v>9.5</v>
      </c>
      <c r="D6">
        <v>10.3</v>
      </c>
      <c r="E6">
        <v>9.1</v>
      </c>
      <c r="F6">
        <v>8.6999999999999993</v>
      </c>
      <c r="G6">
        <v>8.1</v>
      </c>
      <c r="H6">
        <v>8.3000000000000007</v>
      </c>
    </row>
    <row r="7" spans="1:8" x14ac:dyDescent="0.25">
      <c r="A7" t="s">
        <v>67</v>
      </c>
      <c r="B7">
        <v>13.6</v>
      </c>
      <c r="C7">
        <v>9.6</v>
      </c>
      <c r="D7">
        <v>8.4</v>
      </c>
      <c r="E7">
        <v>8</v>
      </c>
      <c r="F7">
        <v>7</v>
      </c>
      <c r="G7">
        <v>5.9</v>
      </c>
      <c r="H7">
        <v>6.8</v>
      </c>
    </row>
    <row r="35" spans="1:6" x14ac:dyDescent="0.25">
      <c r="A35" t="s">
        <v>0</v>
      </c>
      <c r="B35" t="s">
        <v>83</v>
      </c>
      <c r="C35" t="s">
        <v>72</v>
      </c>
      <c r="E35" t="s">
        <v>0</v>
      </c>
      <c r="F35" t="s">
        <v>114</v>
      </c>
    </row>
    <row r="36" spans="1:6" x14ac:dyDescent="0.25">
      <c r="A36">
        <v>2010</v>
      </c>
      <c r="B36">
        <v>5.6029999999999998</v>
      </c>
      <c r="D36" t="s">
        <v>73</v>
      </c>
      <c r="E36">
        <v>2010</v>
      </c>
    </row>
    <row r="37" spans="1:6" x14ac:dyDescent="0.25">
      <c r="A37">
        <v>2011</v>
      </c>
      <c r="B37">
        <v>28.347000000000001</v>
      </c>
      <c r="C37">
        <f>(B37-B36)/B36</f>
        <v>4.0592539710869175</v>
      </c>
      <c r="E37">
        <v>2011</v>
      </c>
      <c r="F37">
        <v>4.0592539710869202</v>
      </c>
    </row>
    <row r="38" spans="1:6" x14ac:dyDescent="0.25">
      <c r="A38">
        <v>2012</v>
      </c>
      <c r="B38">
        <v>75.584000000000003</v>
      </c>
      <c r="C38">
        <f t="shared" ref="C38:C46" si="0">(B38-B37)/B37</f>
        <v>1.6663844498536</v>
      </c>
      <c r="E38">
        <v>2012</v>
      </c>
      <c r="F38">
        <v>1.6663844498536</v>
      </c>
    </row>
    <row r="39" spans="1:6" x14ac:dyDescent="0.25">
      <c r="A39">
        <v>2013</v>
      </c>
      <c r="B39">
        <v>61.645000000000003</v>
      </c>
      <c r="C39">
        <f t="shared" si="0"/>
        <v>-0.1844173370025402</v>
      </c>
      <c r="E39">
        <v>2013</v>
      </c>
      <c r="F39">
        <v>-0.18441733700254023</v>
      </c>
    </row>
    <row r="40" spans="1:6" x14ac:dyDescent="0.25">
      <c r="A40">
        <v>2014</v>
      </c>
      <c r="B40">
        <v>70.787999999999997</v>
      </c>
      <c r="C40">
        <f t="shared" si="0"/>
        <v>0.14831697623489323</v>
      </c>
      <c r="E40">
        <v>2014</v>
      </c>
      <c r="F40">
        <v>0.14831697623489334</v>
      </c>
    </row>
    <row r="41" spans="1:6" x14ac:dyDescent="0.25">
      <c r="A41">
        <v>2015</v>
      </c>
      <c r="B41">
        <v>105.616</v>
      </c>
      <c r="C41">
        <f t="shared" si="0"/>
        <v>0.49200429451319438</v>
      </c>
      <c r="E41">
        <v>2015</v>
      </c>
      <c r="F41">
        <v>0.49200429451319433</v>
      </c>
    </row>
    <row r="42" spans="1:6" x14ac:dyDescent="0.25">
      <c r="A42">
        <v>2016</v>
      </c>
      <c r="B42">
        <v>147.381</v>
      </c>
      <c r="C42">
        <f t="shared" si="0"/>
        <v>0.39544197848810786</v>
      </c>
      <c r="E42">
        <v>2016</v>
      </c>
      <c r="F42">
        <v>0.39544197848810786</v>
      </c>
    </row>
    <row r="43" spans="1:6" x14ac:dyDescent="0.25">
      <c r="A43">
        <v>2017</v>
      </c>
      <c r="B43">
        <v>181.744</v>
      </c>
      <c r="C43">
        <f t="shared" si="0"/>
        <v>0.2331575983335708</v>
      </c>
      <c r="E43">
        <v>2017</v>
      </c>
      <c r="F43">
        <v>0.2331575983335708</v>
      </c>
    </row>
    <row r="44" spans="1:6" x14ac:dyDescent="0.25">
      <c r="A44">
        <v>2018</v>
      </c>
      <c r="B44">
        <v>234.03800000000001</v>
      </c>
      <c r="C44">
        <f t="shared" si="0"/>
        <v>0.28773439563341852</v>
      </c>
      <c r="E44">
        <v>2018</v>
      </c>
      <c r="F44">
        <v>0.28773439563341846</v>
      </c>
    </row>
    <row r="45" spans="1:6" x14ac:dyDescent="0.25">
      <c r="A45">
        <v>2019</v>
      </c>
      <c r="B45">
        <v>330.32100000000003</v>
      </c>
      <c r="C45">
        <f t="shared" si="0"/>
        <v>0.41139900358061515</v>
      </c>
      <c r="E45">
        <v>2019</v>
      </c>
      <c r="F45">
        <v>0.4113990035806151</v>
      </c>
    </row>
    <row r="46" spans="1:6" x14ac:dyDescent="0.25">
      <c r="A46" t="s">
        <v>71</v>
      </c>
      <c r="B46">
        <v>72257</v>
      </c>
      <c r="C46">
        <f t="shared" si="0"/>
        <v>217.7478240862676</v>
      </c>
    </row>
  </sheetData>
  <mergeCells count="1">
    <mergeCell ref="C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4"/>
  <sheetViews>
    <sheetView workbookViewId="0">
      <selection activeCell="G46" sqref="G46:G64"/>
    </sheetView>
  </sheetViews>
  <sheetFormatPr defaultRowHeight="15" x14ac:dyDescent="0.25"/>
  <cols>
    <col min="3" max="3" width="12.28515625" customWidth="1"/>
    <col min="4" max="6" width="11" customWidth="1"/>
    <col min="7" max="7" width="13.7109375" customWidth="1"/>
    <col min="8" max="8" width="11" customWidth="1"/>
  </cols>
  <sheetData>
    <row r="1" spans="1:10" ht="90" x14ac:dyDescent="0.25">
      <c r="A1" t="s">
        <v>0</v>
      </c>
      <c r="B1" s="2" t="s">
        <v>6</v>
      </c>
      <c r="C1" s="2" t="s">
        <v>52</v>
      </c>
      <c r="E1" s="2" t="s">
        <v>48</v>
      </c>
      <c r="F1" s="2" t="s">
        <v>47</v>
      </c>
      <c r="G1" t="s">
        <v>0</v>
      </c>
      <c r="H1" s="2" t="s">
        <v>53</v>
      </c>
    </row>
    <row r="2" spans="1:10" x14ac:dyDescent="0.25">
      <c r="A2">
        <v>1990</v>
      </c>
      <c r="B2">
        <v>60.59</v>
      </c>
      <c r="C2" t="e">
        <v>#N/A</v>
      </c>
      <c r="D2" t="e">
        <v>#N/A</v>
      </c>
      <c r="F2">
        <f>J$3+J$4*A2</f>
        <v>62.387000000000029</v>
      </c>
      <c r="G2">
        <v>1990</v>
      </c>
    </row>
    <row r="3" spans="1:10" x14ac:dyDescent="0.25">
      <c r="A3">
        <v>1995</v>
      </c>
      <c r="B3">
        <v>61.07</v>
      </c>
      <c r="C3">
        <f>B2</f>
        <v>60.59</v>
      </c>
      <c r="D3" t="e">
        <v>#N/A</v>
      </c>
      <c r="F3">
        <f t="shared" ref="F3:F21" si="0">J$3+J$4*A3</f>
        <v>63.003500000000031</v>
      </c>
      <c r="G3">
        <v>1995</v>
      </c>
      <c r="H3">
        <f>B3-B2</f>
        <v>0.47999999999999687</v>
      </c>
      <c r="I3" t="s">
        <v>44</v>
      </c>
      <c r="J3">
        <v>-182.98</v>
      </c>
    </row>
    <row r="4" spans="1:10" x14ac:dyDescent="0.25">
      <c r="A4">
        <v>2000</v>
      </c>
      <c r="B4" s="14">
        <v>63.18</v>
      </c>
      <c r="C4">
        <f t="shared" ref="C4:C19" si="1">0.75*B3+0.25*C3</f>
        <v>60.95</v>
      </c>
      <c r="D4" t="e">
        <v>#N/A</v>
      </c>
      <c r="E4">
        <f>AVERAGE(B2:B6)</f>
        <v>62.872</v>
      </c>
      <c r="F4">
        <f t="shared" si="0"/>
        <v>63.620000000000033</v>
      </c>
      <c r="G4">
        <v>2000</v>
      </c>
      <c r="H4">
        <f t="shared" ref="H4:H18" si="2">B4-B3</f>
        <v>2.1099999999999994</v>
      </c>
      <c r="I4" t="s">
        <v>45</v>
      </c>
      <c r="J4">
        <v>0.12330000000000001</v>
      </c>
    </row>
    <row r="5" spans="1:10" x14ac:dyDescent="0.25">
      <c r="A5">
        <v>2004</v>
      </c>
      <c r="B5" s="14">
        <v>64.56</v>
      </c>
      <c r="C5">
        <f t="shared" si="1"/>
        <v>62.622500000000002</v>
      </c>
      <c r="D5" t="e">
        <v>#N/A</v>
      </c>
      <c r="E5">
        <f t="shared" ref="E5:E16" si="3">AVERAGE(B3:B7)</f>
        <v>63.83</v>
      </c>
      <c r="F5">
        <f t="shared" si="0"/>
        <v>64.113200000000035</v>
      </c>
      <c r="G5">
        <v>2004</v>
      </c>
    </row>
    <row r="6" spans="1:10" x14ac:dyDescent="0.25">
      <c r="A6">
        <v>2005</v>
      </c>
      <c r="B6" s="14">
        <v>64.959999999999994</v>
      </c>
      <c r="C6">
        <f t="shared" si="1"/>
        <v>64.075625000000002</v>
      </c>
      <c r="D6">
        <f t="shared" ref="D6:D18" si="4">SQRT(SUMXMY2(B3:B5,C3:C5)/3)</f>
        <v>1.727928070455093</v>
      </c>
      <c r="E6">
        <f t="shared" si="3"/>
        <v>64.768000000000001</v>
      </c>
      <c r="F6">
        <f t="shared" si="0"/>
        <v>64.236500000000035</v>
      </c>
      <c r="G6">
        <v>2005</v>
      </c>
      <c r="H6">
        <f t="shared" si="2"/>
        <v>0.39999999999999147</v>
      </c>
    </row>
    <row r="7" spans="1:10" x14ac:dyDescent="0.25">
      <c r="A7">
        <v>2006</v>
      </c>
      <c r="B7" s="14">
        <v>65.38</v>
      </c>
      <c r="C7">
        <f t="shared" si="1"/>
        <v>64.738906249999999</v>
      </c>
      <c r="D7">
        <f t="shared" si="4"/>
        <v>1.7803487851752504</v>
      </c>
      <c r="E7">
        <f t="shared" si="3"/>
        <v>65.36399999999999</v>
      </c>
      <c r="F7">
        <f t="shared" si="0"/>
        <v>64.359800000000035</v>
      </c>
      <c r="G7">
        <v>2006</v>
      </c>
      <c r="H7">
        <f t="shared" si="2"/>
        <v>0.42000000000000171</v>
      </c>
    </row>
    <row r="8" spans="1:10" x14ac:dyDescent="0.25">
      <c r="A8">
        <v>2007</v>
      </c>
      <c r="B8" s="14">
        <v>65.760000000000005</v>
      </c>
      <c r="C8">
        <f t="shared" si="1"/>
        <v>65.2197265625</v>
      </c>
      <c r="D8">
        <f t="shared" si="4"/>
        <v>1.284137400087966</v>
      </c>
      <c r="E8">
        <f t="shared" si="3"/>
        <v>65.763999999999996</v>
      </c>
      <c r="F8">
        <f t="shared" si="0"/>
        <v>64.483100000000036</v>
      </c>
      <c r="G8">
        <v>2007</v>
      </c>
      <c r="H8">
        <f t="shared" si="2"/>
        <v>0.38000000000000966</v>
      </c>
    </row>
    <row r="9" spans="1:10" x14ac:dyDescent="0.25">
      <c r="A9">
        <v>2008</v>
      </c>
      <c r="B9" s="14">
        <v>66.16</v>
      </c>
      <c r="C9">
        <f t="shared" si="1"/>
        <v>65.624931640625007</v>
      </c>
      <c r="D9">
        <f t="shared" si="4"/>
        <v>0.70356608886019956</v>
      </c>
      <c r="E9">
        <f t="shared" si="3"/>
        <v>65.984000000000009</v>
      </c>
      <c r="F9">
        <f t="shared" si="0"/>
        <v>64.606400000000036</v>
      </c>
      <c r="G9">
        <v>2008</v>
      </c>
      <c r="H9">
        <f t="shared" si="2"/>
        <v>0.39999999999999147</v>
      </c>
    </row>
    <row r="10" spans="1:10" x14ac:dyDescent="0.25">
      <c r="A10">
        <v>2009</v>
      </c>
      <c r="B10" s="14">
        <v>66.56</v>
      </c>
      <c r="C10">
        <f t="shared" si="1"/>
        <v>66.026232910156253</v>
      </c>
      <c r="D10">
        <f t="shared" si="4"/>
        <v>0.57422258540319016</v>
      </c>
      <c r="E10">
        <f t="shared" si="3"/>
        <v>66.116000000000014</v>
      </c>
      <c r="F10">
        <f t="shared" si="0"/>
        <v>64.729700000000037</v>
      </c>
      <c r="G10">
        <v>2009</v>
      </c>
      <c r="H10">
        <f t="shared" si="2"/>
        <v>0.40000000000000568</v>
      </c>
    </row>
    <row r="11" spans="1:10" x14ac:dyDescent="0.25">
      <c r="A11">
        <v>2010</v>
      </c>
      <c r="B11" s="14">
        <v>66.06</v>
      </c>
      <c r="C11">
        <f t="shared" si="1"/>
        <v>66.426558227539061</v>
      </c>
      <c r="D11">
        <f t="shared" si="4"/>
        <v>0.53637699511710968</v>
      </c>
      <c r="E11">
        <f t="shared" si="3"/>
        <v>66.22</v>
      </c>
      <c r="F11">
        <f t="shared" si="0"/>
        <v>64.853000000000037</v>
      </c>
      <c r="G11">
        <v>2010</v>
      </c>
      <c r="H11">
        <f t="shared" si="2"/>
        <v>-0.5</v>
      </c>
    </row>
    <row r="12" spans="1:10" x14ac:dyDescent="0.25">
      <c r="A12">
        <v>2011</v>
      </c>
      <c r="B12" s="14">
        <v>66.040000000000006</v>
      </c>
      <c r="C12">
        <f t="shared" si="1"/>
        <v>66.15163955688476</v>
      </c>
      <c r="D12">
        <f t="shared" si="4"/>
        <v>0.48496405007006599</v>
      </c>
      <c r="E12">
        <f t="shared" si="3"/>
        <v>66.376000000000005</v>
      </c>
      <c r="F12">
        <f t="shared" si="0"/>
        <v>64.976300000000037</v>
      </c>
      <c r="G12">
        <v>2011</v>
      </c>
      <c r="H12">
        <f t="shared" si="2"/>
        <v>-1.9999999999996021E-2</v>
      </c>
    </row>
    <row r="13" spans="1:10" x14ac:dyDescent="0.25">
      <c r="A13">
        <v>2012</v>
      </c>
      <c r="B13" s="14">
        <v>66.28</v>
      </c>
      <c r="C13">
        <f t="shared" si="1"/>
        <v>66.067909889221198</v>
      </c>
      <c r="D13">
        <f t="shared" si="4"/>
        <v>0.37935718921981082</v>
      </c>
      <c r="E13">
        <f t="shared" si="3"/>
        <v>66.464000000000013</v>
      </c>
      <c r="F13">
        <f t="shared" si="0"/>
        <v>65.099600000000038</v>
      </c>
      <c r="G13">
        <v>2012</v>
      </c>
      <c r="H13">
        <f t="shared" si="2"/>
        <v>0.23999999999999488</v>
      </c>
    </row>
    <row r="14" spans="1:10" x14ac:dyDescent="0.25">
      <c r="A14">
        <v>2013</v>
      </c>
      <c r="B14" s="14">
        <v>66.94</v>
      </c>
      <c r="C14">
        <f t="shared" si="1"/>
        <v>66.226977472305293</v>
      </c>
      <c r="D14">
        <f t="shared" si="4"/>
        <v>0.25285736422481725</v>
      </c>
      <c r="E14">
        <f t="shared" si="3"/>
        <v>66.191999999999993</v>
      </c>
      <c r="F14">
        <f t="shared" si="0"/>
        <v>65.22290000000001</v>
      </c>
      <c r="G14">
        <v>2013</v>
      </c>
      <c r="H14">
        <f t="shared" si="2"/>
        <v>0.65999999999999659</v>
      </c>
    </row>
    <row r="15" spans="1:10" x14ac:dyDescent="0.25">
      <c r="A15">
        <v>2014</v>
      </c>
      <c r="B15" s="14">
        <v>67</v>
      </c>
      <c r="C15">
        <f t="shared" si="1"/>
        <v>66.761744368076322</v>
      </c>
      <c r="D15">
        <f t="shared" si="4"/>
        <v>0.43429894878671405</v>
      </c>
      <c r="E15">
        <f t="shared" si="3"/>
        <v>65.224000000000004</v>
      </c>
      <c r="F15">
        <f t="shared" si="0"/>
        <v>65.34620000000001</v>
      </c>
      <c r="G15">
        <v>2014</v>
      </c>
      <c r="H15">
        <f t="shared" si="2"/>
        <v>6.0000000000002274E-2</v>
      </c>
    </row>
    <row r="16" spans="1:10" x14ac:dyDescent="0.25">
      <c r="A16">
        <v>2015</v>
      </c>
      <c r="B16" s="14">
        <v>64.7</v>
      </c>
      <c r="C16">
        <f t="shared" si="1"/>
        <v>66.940436092019084</v>
      </c>
      <c r="D16">
        <f t="shared" si="4"/>
        <v>0.45098007577336929</v>
      </c>
      <c r="E16">
        <f t="shared" si="3"/>
        <v>64.367999999999995</v>
      </c>
      <c r="F16">
        <f t="shared" si="0"/>
        <v>65.469500000000011</v>
      </c>
      <c r="G16">
        <v>2015</v>
      </c>
      <c r="H16">
        <f t="shared" si="2"/>
        <v>-2.2999999999999972</v>
      </c>
    </row>
    <row r="17" spans="1:9" x14ac:dyDescent="0.25">
      <c r="A17">
        <v>2017</v>
      </c>
      <c r="B17" s="14">
        <v>61.2</v>
      </c>
      <c r="C17">
        <f t="shared" si="1"/>
        <v>65.260109023004773</v>
      </c>
      <c r="D17">
        <f t="shared" si="4"/>
        <v>1.3643949518089484</v>
      </c>
      <c r="F17">
        <f t="shared" si="0"/>
        <v>65.716100000000012</v>
      </c>
      <c r="G17">
        <v>2017</v>
      </c>
      <c r="H17">
        <f t="shared" si="2"/>
        <v>-3.5</v>
      </c>
    </row>
    <row r="18" spans="1:9" x14ac:dyDescent="0.25">
      <c r="A18">
        <v>2018</v>
      </c>
      <c r="B18" s="14">
        <v>62</v>
      </c>
      <c r="C18">
        <f t="shared" si="1"/>
        <v>62.215027255751195</v>
      </c>
      <c r="D18">
        <f t="shared" si="4"/>
        <v>2.6808459428104552</v>
      </c>
      <c r="F18">
        <f t="shared" si="0"/>
        <v>65.839400000000012</v>
      </c>
      <c r="G18">
        <v>2018</v>
      </c>
      <c r="H18">
        <f t="shared" si="2"/>
        <v>0.79999999999999716</v>
      </c>
      <c r="I18">
        <f>(B18/B2)^(1/14)-1</f>
        <v>1.644530909404196E-3</v>
      </c>
    </row>
    <row r="19" spans="1:9" x14ac:dyDescent="0.25">
      <c r="A19">
        <v>2019</v>
      </c>
      <c r="C19">
        <f t="shared" si="1"/>
        <v>62.053756813937795</v>
      </c>
      <c r="F19">
        <f t="shared" si="0"/>
        <v>65.962700000000012</v>
      </c>
      <c r="G19">
        <v>2019</v>
      </c>
    </row>
    <row r="20" spans="1:9" x14ac:dyDescent="0.25">
      <c r="A20">
        <v>2020</v>
      </c>
      <c r="F20">
        <f t="shared" si="0"/>
        <v>66.086000000000013</v>
      </c>
    </row>
    <row r="21" spans="1:9" x14ac:dyDescent="0.25">
      <c r="A21">
        <v>2021</v>
      </c>
      <c r="F21">
        <f t="shared" si="0"/>
        <v>66.209300000000013</v>
      </c>
    </row>
    <row r="44" spans="2:7" ht="75" x14ac:dyDescent="0.25">
      <c r="B44" t="s">
        <v>0</v>
      </c>
      <c r="C44" s="2" t="s">
        <v>6</v>
      </c>
      <c r="D44" s="2" t="s">
        <v>52</v>
      </c>
      <c r="F44" t="s">
        <v>0</v>
      </c>
      <c r="G44" s="1" t="s">
        <v>93</v>
      </c>
    </row>
    <row r="45" spans="2:7" x14ac:dyDescent="0.25">
      <c r="B45">
        <v>2000</v>
      </c>
      <c r="C45" s="14">
        <v>62.99</v>
      </c>
      <c r="D45" t="e">
        <v>#N/A</v>
      </c>
      <c r="F45">
        <v>2000</v>
      </c>
    </row>
    <row r="46" spans="2:7" x14ac:dyDescent="0.25">
      <c r="B46">
        <v>2001</v>
      </c>
      <c r="C46" s="14">
        <v>63.24</v>
      </c>
      <c r="D46">
        <f>C45</f>
        <v>62.99</v>
      </c>
      <c r="F46">
        <v>2001</v>
      </c>
      <c r="G46" s="13">
        <f>(C46-C45)/C45</f>
        <v>3.9688839498333069E-3</v>
      </c>
    </row>
    <row r="47" spans="2:7" x14ac:dyDescent="0.25">
      <c r="B47">
        <v>2002</v>
      </c>
      <c r="C47" s="14">
        <v>63.49</v>
      </c>
      <c r="D47">
        <f t="shared" ref="D47:D64" si="5">0.75*C46+0.25*D46</f>
        <v>63.177500000000002</v>
      </c>
      <c r="F47">
        <v>2002</v>
      </c>
      <c r="G47" s="13">
        <f t="shared" ref="G47:G64" si="6">(C47-C46)/C46</f>
        <v>3.9531941808981655E-3</v>
      </c>
    </row>
    <row r="48" spans="2:7" x14ac:dyDescent="0.25">
      <c r="B48">
        <v>2003</v>
      </c>
      <c r="C48" s="14">
        <v>63.73</v>
      </c>
      <c r="D48">
        <f t="shared" si="5"/>
        <v>63.411875000000002</v>
      </c>
      <c r="F48">
        <v>2003</v>
      </c>
      <c r="G48" s="13">
        <f t="shared" si="6"/>
        <v>3.7801228539926742E-3</v>
      </c>
    </row>
    <row r="49" spans="2:8" x14ac:dyDescent="0.25">
      <c r="B49">
        <v>2004</v>
      </c>
      <c r="C49" s="14">
        <v>63.96</v>
      </c>
      <c r="D49">
        <f t="shared" si="5"/>
        <v>63.650468750000002</v>
      </c>
      <c r="F49">
        <v>2004</v>
      </c>
      <c r="G49" s="13">
        <f t="shared" si="6"/>
        <v>3.6089753648203982E-3</v>
      </c>
    </row>
    <row r="50" spans="2:8" x14ac:dyDescent="0.25">
      <c r="B50">
        <v>2005</v>
      </c>
      <c r="C50" s="14">
        <v>64.180000000000007</v>
      </c>
      <c r="D50">
        <f t="shared" si="5"/>
        <v>63.882617187500003</v>
      </c>
      <c r="F50">
        <v>2005</v>
      </c>
      <c r="G50" s="13">
        <f t="shared" si="6"/>
        <v>3.439649781113289E-3</v>
      </c>
    </row>
    <row r="51" spans="2:8" x14ac:dyDescent="0.25">
      <c r="B51">
        <v>2006</v>
      </c>
      <c r="C51" s="14">
        <v>64.319999999999993</v>
      </c>
      <c r="D51">
        <f t="shared" si="5"/>
        <v>64.105654296875002</v>
      </c>
      <c r="F51">
        <v>2006</v>
      </c>
      <c r="G51" s="13">
        <f t="shared" si="6"/>
        <v>2.1813649111870731E-3</v>
      </c>
    </row>
    <row r="52" spans="2:8" x14ac:dyDescent="0.25">
      <c r="B52">
        <v>2007</v>
      </c>
      <c r="C52" s="14">
        <v>64.48</v>
      </c>
      <c r="D52">
        <f t="shared" si="5"/>
        <v>64.266413574218745</v>
      </c>
      <c r="F52">
        <v>2007</v>
      </c>
      <c r="G52" s="13">
        <f t="shared" si="6"/>
        <v>2.4875621890548946E-3</v>
      </c>
    </row>
    <row r="53" spans="2:8" x14ac:dyDescent="0.25">
      <c r="B53">
        <v>2008</v>
      </c>
      <c r="C53" s="14">
        <v>64.680000000000007</v>
      </c>
      <c r="D53">
        <f t="shared" si="5"/>
        <v>64.426603393554686</v>
      </c>
      <c r="F53">
        <v>2008</v>
      </c>
      <c r="G53" s="13">
        <f t="shared" si="6"/>
        <v>3.1017369727047587E-3</v>
      </c>
    </row>
    <row r="54" spans="2:8" x14ac:dyDescent="0.25">
      <c r="B54">
        <v>2009</v>
      </c>
      <c r="C54" s="14">
        <v>64.900000000000006</v>
      </c>
      <c r="D54">
        <f t="shared" si="5"/>
        <v>64.616650848388673</v>
      </c>
      <c r="F54">
        <v>2009</v>
      </c>
      <c r="G54" s="13">
        <f t="shared" si="6"/>
        <v>3.4013605442176692E-3</v>
      </c>
    </row>
    <row r="55" spans="2:8" x14ac:dyDescent="0.25">
      <c r="B55">
        <v>2010</v>
      </c>
      <c r="C55" s="14">
        <v>65.14</v>
      </c>
      <c r="D55">
        <f t="shared" si="5"/>
        <v>64.829162712097173</v>
      </c>
      <c r="F55">
        <v>2010</v>
      </c>
      <c r="G55" s="13">
        <f t="shared" si="6"/>
        <v>3.6979969183358222E-3</v>
      </c>
    </row>
    <row r="56" spans="2:8" x14ac:dyDescent="0.25">
      <c r="B56">
        <v>2011</v>
      </c>
      <c r="C56" s="14">
        <v>65.52</v>
      </c>
      <c r="D56">
        <f t="shared" si="5"/>
        <v>65.062290678024297</v>
      </c>
      <c r="F56">
        <v>2011</v>
      </c>
      <c r="G56" s="13">
        <f t="shared" si="6"/>
        <v>5.8335891925083731E-3</v>
      </c>
    </row>
    <row r="57" spans="2:8" x14ac:dyDescent="0.25">
      <c r="B57">
        <v>2012</v>
      </c>
      <c r="C57" s="14">
        <v>65.89</v>
      </c>
      <c r="D57">
        <f t="shared" si="5"/>
        <v>65.405572669506071</v>
      </c>
      <c r="F57">
        <v>2012</v>
      </c>
      <c r="G57" s="13">
        <f t="shared" si="6"/>
        <v>5.6471306471307173E-3</v>
      </c>
    </row>
    <row r="58" spans="2:8" x14ac:dyDescent="0.25">
      <c r="B58">
        <v>2013</v>
      </c>
      <c r="C58" s="14">
        <v>66.260000000000005</v>
      </c>
      <c r="D58">
        <f t="shared" si="5"/>
        <v>65.768893167376518</v>
      </c>
      <c r="F58">
        <v>2013</v>
      </c>
      <c r="G58" s="13">
        <f t="shared" si="6"/>
        <v>5.615419638791995E-3</v>
      </c>
    </row>
    <row r="59" spans="2:8" x14ac:dyDescent="0.25">
      <c r="B59">
        <v>2014</v>
      </c>
      <c r="C59" s="14">
        <v>66.64</v>
      </c>
      <c r="D59">
        <f t="shared" si="5"/>
        <v>66.137223291844137</v>
      </c>
      <c r="F59">
        <v>2014</v>
      </c>
      <c r="G59" s="13">
        <f t="shared" si="6"/>
        <v>5.7349833987321974E-3</v>
      </c>
    </row>
    <row r="60" spans="2:8" x14ac:dyDescent="0.25">
      <c r="B60">
        <v>2015</v>
      </c>
      <c r="C60" s="14">
        <v>67.010000000000005</v>
      </c>
      <c r="D60">
        <f t="shared" si="5"/>
        <v>66.514305822961035</v>
      </c>
      <c r="F60">
        <v>2015</v>
      </c>
      <c r="G60" s="13">
        <f t="shared" si="6"/>
        <v>5.5522208883554101E-3</v>
      </c>
    </row>
    <row r="61" spans="2:8" x14ac:dyDescent="0.25">
      <c r="B61">
        <v>2016</v>
      </c>
      <c r="C61" s="14">
        <v>67.31</v>
      </c>
      <c r="D61">
        <f t="shared" si="5"/>
        <v>66.886076455740266</v>
      </c>
      <c r="F61">
        <v>2016</v>
      </c>
      <c r="G61" s="13">
        <f t="shared" si="6"/>
        <v>4.4769437397402948E-3</v>
      </c>
    </row>
    <row r="62" spans="2:8" x14ac:dyDescent="0.25">
      <c r="B62">
        <v>2017</v>
      </c>
      <c r="C62" s="14">
        <v>67.59</v>
      </c>
      <c r="D62">
        <f t="shared" si="5"/>
        <v>67.204019113935061</v>
      </c>
      <c r="F62">
        <v>2017</v>
      </c>
      <c r="G62" s="13">
        <f t="shared" si="6"/>
        <v>4.1598573763185426E-3</v>
      </c>
    </row>
    <row r="63" spans="2:8" x14ac:dyDescent="0.25">
      <c r="B63">
        <v>2018</v>
      </c>
      <c r="C63" s="14">
        <v>67.84</v>
      </c>
      <c r="D63">
        <f t="shared" si="5"/>
        <v>67.493504778483768</v>
      </c>
      <c r="F63">
        <v>2018</v>
      </c>
      <c r="G63" s="13">
        <f t="shared" si="6"/>
        <v>3.6987720076934456E-3</v>
      </c>
    </row>
    <row r="64" spans="2:8" x14ac:dyDescent="0.25">
      <c r="B64">
        <v>2019</v>
      </c>
      <c r="C64" s="14">
        <v>68.069999999999993</v>
      </c>
      <c r="D64">
        <f t="shared" si="5"/>
        <v>67.753376194620941</v>
      </c>
      <c r="F64">
        <v>2019</v>
      </c>
      <c r="G64" s="13">
        <f t="shared" si="6"/>
        <v>3.3903301886790945E-3</v>
      </c>
      <c r="H64" s="6">
        <f>(C64/C45)^(1/20)-1</f>
        <v>3.8855594801736615E-3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1"/>
  <sheetViews>
    <sheetView workbookViewId="0">
      <selection activeCell="D37" sqref="D37"/>
    </sheetView>
  </sheetViews>
  <sheetFormatPr defaultRowHeight="15" x14ac:dyDescent="0.25"/>
  <cols>
    <col min="2" max="2" width="10" customWidth="1"/>
    <col min="3" max="3" width="11.28515625" customWidth="1"/>
    <col min="4" max="4" width="12.5703125" customWidth="1"/>
    <col min="5" max="5" width="13.140625" customWidth="1"/>
  </cols>
  <sheetData>
    <row r="1" spans="1:6" ht="75" x14ac:dyDescent="0.25">
      <c r="A1" t="s">
        <v>0</v>
      </c>
      <c r="B1" s="2" t="s">
        <v>54</v>
      </c>
      <c r="C1" s="2" t="s">
        <v>55</v>
      </c>
      <c r="D1" t="s">
        <v>0</v>
      </c>
      <c r="E1" s="2" t="s">
        <v>56</v>
      </c>
    </row>
    <row r="2" spans="1:6" x14ac:dyDescent="0.25">
      <c r="A2">
        <v>2010</v>
      </c>
      <c r="B2">
        <v>42.31</v>
      </c>
      <c r="C2" t="e">
        <v>#N/A</v>
      </c>
      <c r="D2">
        <v>2010</v>
      </c>
    </row>
    <row r="3" spans="1:6" x14ac:dyDescent="0.25">
      <c r="A3">
        <v>2011</v>
      </c>
      <c r="B3">
        <v>41.11</v>
      </c>
      <c r="C3">
        <f>B2</f>
        <v>42.31</v>
      </c>
      <c r="D3">
        <v>2011</v>
      </c>
      <c r="E3">
        <f>(B3-B2)/B2</f>
        <v>-2.836208934058149E-2</v>
      </c>
    </row>
    <row r="4" spans="1:6" x14ac:dyDescent="0.25">
      <c r="A4">
        <v>2012</v>
      </c>
      <c r="B4">
        <v>41.16</v>
      </c>
      <c r="C4">
        <f t="shared" ref="C4:C9" si="0">0.75*B3+0.25*C3</f>
        <v>41.41</v>
      </c>
      <c r="D4">
        <v>2012</v>
      </c>
      <c r="E4">
        <f t="shared" ref="E4:E9" si="1">(B4-B3)/B3</f>
        <v>1.216249087813115E-3</v>
      </c>
    </row>
    <row r="5" spans="1:6" x14ac:dyDescent="0.25">
      <c r="A5">
        <v>2013</v>
      </c>
      <c r="B5">
        <v>42.1</v>
      </c>
      <c r="C5">
        <f t="shared" si="0"/>
        <v>41.222499999999997</v>
      </c>
      <c r="D5">
        <v>2013</v>
      </c>
      <c r="E5">
        <f t="shared" si="1"/>
        <v>2.2837706511176017E-2</v>
      </c>
    </row>
    <row r="6" spans="1:6" x14ac:dyDescent="0.25">
      <c r="A6">
        <v>2014</v>
      </c>
      <c r="B6">
        <v>32.979999999999997</v>
      </c>
      <c r="C6">
        <f t="shared" si="0"/>
        <v>41.880625000000002</v>
      </c>
      <c r="D6">
        <v>2014</v>
      </c>
      <c r="E6">
        <f t="shared" si="1"/>
        <v>-0.21662707838479819</v>
      </c>
    </row>
    <row r="7" spans="1:6" x14ac:dyDescent="0.25">
      <c r="A7">
        <v>2015</v>
      </c>
      <c r="B7">
        <v>33.93</v>
      </c>
      <c r="C7">
        <f t="shared" si="0"/>
        <v>35.205156250000002</v>
      </c>
      <c r="D7">
        <v>2015</v>
      </c>
      <c r="E7">
        <f t="shared" si="1"/>
        <v>2.8805336567616826E-2</v>
      </c>
    </row>
    <row r="8" spans="1:6" x14ac:dyDescent="0.25">
      <c r="A8">
        <v>2017</v>
      </c>
      <c r="B8">
        <v>36.39</v>
      </c>
      <c r="C8">
        <f t="shared" si="0"/>
        <v>34.248789062499995</v>
      </c>
      <c r="D8">
        <v>2017</v>
      </c>
      <c r="E8">
        <f t="shared" si="1"/>
        <v>7.2502210433244937E-2</v>
      </c>
    </row>
    <row r="9" spans="1:6" x14ac:dyDescent="0.25">
      <c r="A9">
        <v>2018</v>
      </c>
      <c r="B9">
        <v>36.56</v>
      </c>
      <c r="C9">
        <f t="shared" si="0"/>
        <v>35.854697265624999</v>
      </c>
      <c r="D9">
        <v>2018</v>
      </c>
      <c r="E9">
        <f t="shared" si="1"/>
        <v>4.6716130805166721E-3</v>
      </c>
      <c r="F9" s="5">
        <f>(B9/B2)^(1/8)-1</f>
        <v>-1.8092911600374517E-2</v>
      </c>
    </row>
    <row r="31" spans="3:8" ht="105" x14ac:dyDescent="0.25">
      <c r="C31" t="s">
        <v>89</v>
      </c>
      <c r="D31" s="1" t="s">
        <v>94</v>
      </c>
      <c r="E31" s="2" t="s">
        <v>55</v>
      </c>
      <c r="G31" t="s">
        <v>89</v>
      </c>
      <c r="H31" s="1" t="s">
        <v>95</v>
      </c>
    </row>
    <row r="32" spans="3:8" x14ac:dyDescent="0.25">
      <c r="C32">
        <v>2000</v>
      </c>
      <c r="D32" s="14">
        <v>62.99</v>
      </c>
      <c r="E32" t="e">
        <v>#N/A</v>
      </c>
      <c r="G32">
        <v>2000</v>
      </c>
    </row>
    <row r="33" spans="3:8" x14ac:dyDescent="0.25">
      <c r="C33">
        <v>2001</v>
      </c>
      <c r="D33" s="14">
        <v>63.24</v>
      </c>
      <c r="E33">
        <f>D32</f>
        <v>62.99</v>
      </c>
      <c r="G33">
        <v>2001</v>
      </c>
      <c r="H33" s="13">
        <f>(D33-D32)/D32</f>
        <v>3.9688839498333069E-3</v>
      </c>
    </row>
    <row r="34" spans="3:8" x14ac:dyDescent="0.25">
      <c r="C34">
        <v>2002</v>
      </c>
      <c r="D34" s="14">
        <v>63.49</v>
      </c>
      <c r="E34">
        <f t="shared" ref="E34:E51" si="2">0.75*D33+0.25*E33</f>
        <v>63.177500000000002</v>
      </c>
      <c r="G34">
        <v>2002</v>
      </c>
      <c r="H34" s="13">
        <f t="shared" ref="H34:H51" si="3">(D34-D33)/D33</f>
        <v>3.9531941808981655E-3</v>
      </c>
    </row>
    <row r="35" spans="3:8" x14ac:dyDescent="0.25">
      <c r="C35">
        <v>2003</v>
      </c>
      <c r="D35" s="14">
        <v>63.73</v>
      </c>
      <c r="E35">
        <f t="shared" si="2"/>
        <v>63.411875000000002</v>
      </c>
      <c r="G35">
        <v>2003</v>
      </c>
      <c r="H35" s="13">
        <f t="shared" si="3"/>
        <v>3.7801228539926742E-3</v>
      </c>
    </row>
    <row r="36" spans="3:8" x14ac:dyDescent="0.25">
      <c r="C36">
        <v>2004</v>
      </c>
      <c r="D36" s="14">
        <v>63.96</v>
      </c>
      <c r="E36">
        <f t="shared" si="2"/>
        <v>63.650468750000002</v>
      </c>
      <c r="G36">
        <v>2004</v>
      </c>
      <c r="H36" s="13">
        <f t="shared" si="3"/>
        <v>3.6089753648203982E-3</v>
      </c>
    </row>
    <row r="37" spans="3:8" x14ac:dyDescent="0.25">
      <c r="C37">
        <v>2005</v>
      </c>
      <c r="D37" s="14">
        <v>64.180000000000007</v>
      </c>
      <c r="E37">
        <f t="shared" si="2"/>
        <v>63.882617187500003</v>
      </c>
      <c r="G37">
        <v>2005</v>
      </c>
      <c r="H37" s="13">
        <f t="shared" si="3"/>
        <v>3.439649781113289E-3</v>
      </c>
    </row>
    <row r="38" spans="3:8" x14ac:dyDescent="0.25">
      <c r="C38">
        <v>2006</v>
      </c>
      <c r="D38" s="14">
        <v>64.319999999999993</v>
      </c>
      <c r="E38">
        <f t="shared" si="2"/>
        <v>64.105654296875002</v>
      </c>
      <c r="G38">
        <v>2006</v>
      </c>
      <c r="H38" s="13">
        <f t="shared" si="3"/>
        <v>2.1813649111870731E-3</v>
      </c>
    </row>
    <row r="39" spans="3:8" x14ac:dyDescent="0.25">
      <c r="C39">
        <v>2007</v>
      </c>
      <c r="D39" s="14">
        <v>64.48</v>
      </c>
      <c r="E39">
        <f t="shared" si="2"/>
        <v>64.266413574218745</v>
      </c>
      <c r="G39">
        <v>2007</v>
      </c>
      <c r="H39" s="13">
        <f t="shared" si="3"/>
        <v>2.4875621890548946E-3</v>
      </c>
    </row>
    <row r="40" spans="3:8" x14ac:dyDescent="0.25">
      <c r="C40">
        <v>2008</v>
      </c>
      <c r="D40" s="14">
        <v>64.680000000000007</v>
      </c>
      <c r="E40">
        <f t="shared" si="2"/>
        <v>64.426603393554686</v>
      </c>
      <c r="G40">
        <v>2008</v>
      </c>
      <c r="H40" s="13">
        <f t="shared" si="3"/>
        <v>3.1017369727047587E-3</v>
      </c>
    </row>
    <row r="41" spans="3:8" x14ac:dyDescent="0.25">
      <c r="C41">
        <v>2009</v>
      </c>
      <c r="D41" s="14">
        <v>64.900000000000006</v>
      </c>
      <c r="E41">
        <f t="shared" si="2"/>
        <v>64.616650848388673</v>
      </c>
      <c r="G41">
        <v>2009</v>
      </c>
      <c r="H41" s="13">
        <f t="shared" si="3"/>
        <v>3.4013605442176692E-3</v>
      </c>
    </row>
    <row r="42" spans="3:8" x14ac:dyDescent="0.25">
      <c r="C42">
        <v>2010</v>
      </c>
      <c r="D42" s="14">
        <v>65.14</v>
      </c>
      <c r="E42">
        <f t="shared" si="2"/>
        <v>64.829162712097173</v>
      </c>
      <c r="G42">
        <v>2010</v>
      </c>
      <c r="H42" s="13">
        <f t="shared" si="3"/>
        <v>3.6979969183358222E-3</v>
      </c>
    </row>
    <row r="43" spans="3:8" x14ac:dyDescent="0.25">
      <c r="C43">
        <v>2011</v>
      </c>
      <c r="D43" s="14">
        <v>65.52</v>
      </c>
      <c r="E43">
        <f t="shared" si="2"/>
        <v>65.062290678024297</v>
      </c>
      <c r="G43">
        <v>2011</v>
      </c>
      <c r="H43" s="13">
        <f t="shared" si="3"/>
        <v>5.8335891925083731E-3</v>
      </c>
    </row>
    <row r="44" spans="3:8" x14ac:dyDescent="0.25">
      <c r="C44">
        <v>2012</v>
      </c>
      <c r="D44" s="14">
        <v>65.89</v>
      </c>
      <c r="E44">
        <f t="shared" si="2"/>
        <v>65.405572669506071</v>
      </c>
      <c r="G44">
        <v>2012</v>
      </c>
      <c r="H44" s="13">
        <f t="shared" si="3"/>
        <v>5.6471306471307173E-3</v>
      </c>
    </row>
    <row r="45" spans="3:8" x14ac:dyDescent="0.25">
      <c r="C45">
        <v>2013</v>
      </c>
      <c r="D45" s="14">
        <v>66.260000000000005</v>
      </c>
      <c r="E45">
        <f t="shared" si="2"/>
        <v>65.768893167376518</v>
      </c>
      <c r="G45">
        <v>2013</v>
      </c>
      <c r="H45" s="13">
        <f t="shared" si="3"/>
        <v>5.615419638791995E-3</v>
      </c>
    </row>
    <row r="46" spans="3:8" x14ac:dyDescent="0.25">
      <c r="C46">
        <v>2014</v>
      </c>
      <c r="D46" s="14">
        <v>66.64</v>
      </c>
      <c r="E46">
        <f t="shared" si="2"/>
        <v>66.137223291844137</v>
      </c>
      <c r="G46">
        <v>2014</v>
      </c>
      <c r="H46" s="13">
        <f t="shared" si="3"/>
        <v>5.7349833987321974E-3</v>
      </c>
    </row>
    <row r="47" spans="3:8" x14ac:dyDescent="0.25">
      <c r="C47">
        <v>2015</v>
      </c>
      <c r="D47" s="14">
        <v>67.010000000000005</v>
      </c>
      <c r="E47">
        <f t="shared" si="2"/>
        <v>66.514305822961035</v>
      </c>
      <c r="G47">
        <v>2015</v>
      </c>
      <c r="H47" s="13">
        <f t="shared" si="3"/>
        <v>5.5522208883554101E-3</v>
      </c>
    </row>
    <row r="48" spans="3:8" x14ac:dyDescent="0.25">
      <c r="C48">
        <v>2016</v>
      </c>
      <c r="D48" s="14">
        <v>67.31</v>
      </c>
      <c r="E48">
        <f t="shared" si="2"/>
        <v>66.886076455740266</v>
      </c>
      <c r="G48">
        <v>2016</v>
      </c>
      <c r="H48" s="13">
        <f t="shared" si="3"/>
        <v>4.4769437397402948E-3</v>
      </c>
    </row>
    <row r="49" spans="3:9" x14ac:dyDescent="0.25">
      <c r="C49">
        <v>2017</v>
      </c>
      <c r="D49" s="14">
        <v>67.59</v>
      </c>
      <c r="E49">
        <f t="shared" si="2"/>
        <v>67.204019113935061</v>
      </c>
      <c r="G49">
        <v>2017</v>
      </c>
      <c r="H49" s="13">
        <f t="shared" si="3"/>
        <v>4.1598573763185426E-3</v>
      </c>
    </row>
    <row r="50" spans="3:9" x14ac:dyDescent="0.25">
      <c r="C50">
        <v>2018</v>
      </c>
      <c r="D50" s="14">
        <v>67.84</v>
      </c>
      <c r="E50">
        <f t="shared" si="2"/>
        <v>67.493504778483768</v>
      </c>
      <c r="G50">
        <v>2018</v>
      </c>
      <c r="H50" s="13">
        <f t="shared" si="3"/>
        <v>3.6987720076934456E-3</v>
      </c>
    </row>
    <row r="51" spans="3:9" x14ac:dyDescent="0.25">
      <c r="C51">
        <v>2019</v>
      </c>
      <c r="D51" s="14">
        <v>68.069999999999993</v>
      </c>
      <c r="E51">
        <f t="shared" si="2"/>
        <v>67.753376194620941</v>
      </c>
      <c r="G51">
        <v>2019</v>
      </c>
      <c r="H51" s="13">
        <f t="shared" si="3"/>
        <v>3.3903301886790945E-3</v>
      </c>
      <c r="I51" s="6">
        <f>(D51/D32)^(1/20)-1</f>
        <v>3.8855594801736615E-3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10"/>
  <sheetViews>
    <sheetView zoomScale="68" zoomScaleNormal="68" workbookViewId="0">
      <selection activeCell="R6" sqref="R6"/>
    </sheetView>
  </sheetViews>
  <sheetFormatPr defaultRowHeight="15" x14ac:dyDescent="0.25"/>
  <cols>
    <col min="1" max="1" width="24.85546875" customWidth="1"/>
  </cols>
  <sheetData>
    <row r="1" spans="1:18" x14ac:dyDescent="0.25">
      <c r="A1" t="s">
        <v>76</v>
      </c>
      <c r="B1">
        <v>2005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  <c r="Q1">
        <v>2020</v>
      </c>
    </row>
    <row r="2" spans="1:18" x14ac:dyDescent="0.25">
      <c r="A2" t="s">
        <v>77</v>
      </c>
      <c r="B2">
        <v>26.63</v>
      </c>
      <c r="C2">
        <v>27.02</v>
      </c>
      <c r="D2">
        <v>27.19</v>
      </c>
      <c r="E2">
        <v>27.79</v>
      </c>
      <c r="F2">
        <v>28.370999999999999</v>
      </c>
      <c r="G2">
        <v>28.77</v>
      </c>
      <c r="H2">
        <v>29.68</v>
      </c>
      <c r="I2">
        <v>30.254000000000001</v>
      </c>
      <c r="J2">
        <v>30.692</v>
      </c>
      <c r="K2">
        <v>31.03</v>
      </c>
      <c r="L2">
        <v>31.54</v>
      </c>
      <c r="M2">
        <v>32.502000000000002</v>
      </c>
      <c r="N2">
        <v>33.475000000000001</v>
      </c>
      <c r="O2">
        <v>34.26</v>
      </c>
      <c r="P2">
        <v>34.96</v>
      </c>
      <c r="Q2">
        <v>35.57</v>
      </c>
    </row>
    <row r="3" spans="1:18" x14ac:dyDescent="0.25">
      <c r="A3" t="s">
        <v>78</v>
      </c>
      <c r="B3">
        <v>57.085999999999999</v>
      </c>
      <c r="C3">
        <v>56.125</v>
      </c>
      <c r="D3">
        <v>55.685000000000002</v>
      </c>
      <c r="E3">
        <v>54.747999999999998</v>
      </c>
      <c r="F3">
        <v>53.954999999999998</v>
      </c>
      <c r="G3">
        <v>53.54</v>
      </c>
      <c r="H3">
        <v>52.926000000000002</v>
      </c>
      <c r="I3">
        <v>52.591000000000001</v>
      </c>
      <c r="J3">
        <v>52.366</v>
      </c>
      <c r="K3">
        <v>52.232999999999997</v>
      </c>
      <c r="L3">
        <v>51.69</v>
      </c>
      <c r="M3">
        <v>51.16</v>
      </c>
      <c r="N3">
        <v>50.58</v>
      </c>
      <c r="O3">
        <v>49.7</v>
      </c>
      <c r="P3">
        <v>48.89</v>
      </c>
      <c r="Q3">
        <v>48.12</v>
      </c>
    </row>
    <row r="4" spans="1:18" x14ac:dyDescent="0.25">
      <c r="A4" t="s">
        <v>79</v>
      </c>
      <c r="B4">
        <v>16.27</v>
      </c>
      <c r="C4">
        <v>16.850000000000001</v>
      </c>
      <c r="D4">
        <v>17.12</v>
      </c>
      <c r="E4">
        <v>17.45</v>
      </c>
      <c r="F4">
        <v>17.670000000000002</v>
      </c>
      <c r="G4">
        <v>17.690000000000001</v>
      </c>
      <c r="H4">
        <v>17.39</v>
      </c>
      <c r="I4">
        <v>17.149999999999999</v>
      </c>
      <c r="J4">
        <v>16.940000000000001</v>
      </c>
      <c r="K4">
        <v>16.73</v>
      </c>
      <c r="L4">
        <v>16.760000000000002</v>
      </c>
      <c r="M4">
        <v>16.34</v>
      </c>
      <c r="N4">
        <v>15.94</v>
      </c>
      <c r="O4">
        <v>16.03</v>
      </c>
      <c r="P4">
        <v>16.14</v>
      </c>
      <c r="Q4">
        <v>16.3</v>
      </c>
    </row>
    <row r="5" spans="1:18" x14ac:dyDescent="0.25">
      <c r="A5" t="s">
        <v>76</v>
      </c>
      <c r="B5">
        <v>2005</v>
      </c>
      <c r="C5">
        <v>2006</v>
      </c>
      <c r="D5">
        <v>2007</v>
      </c>
      <c r="E5">
        <v>2008</v>
      </c>
      <c r="F5">
        <v>2009</v>
      </c>
      <c r="G5">
        <v>2010</v>
      </c>
      <c r="H5">
        <v>2011</v>
      </c>
      <c r="I5">
        <v>2012</v>
      </c>
      <c r="J5">
        <v>2013</v>
      </c>
      <c r="K5">
        <v>2014</v>
      </c>
      <c r="L5">
        <v>2015</v>
      </c>
      <c r="M5">
        <v>2016</v>
      </c>
      <c r="N5">
        <v>2017</v>
      </c>
      <c r="O5">
        <v>2018</v>
      </c>
      <c r="P5">
        <v>2019</v>
      </c>
      <c r="Q5">
        <v>2020</v>
      </c>
      <c r="R5" t="s">
        <v>75</v>
      </c>
    </row>
    <row r="6" spans="1:18" x14ac:dyDescent="0.25">
      <c r="A6" t="s">
        <v>77</v>
      </c>
      <c r="C6" s="6">
        <f>(C2-B2)/B2</f>
        <v>1.4645137063462283E-2</v>
      </c>
      <c r="D6" s="6">
        <f t="shared" ref="D6:O6" si="0">(D2-C2)/C2</f>
        <v>6.291635825314645E-3</v>
      </c>
      <c r="E6" s="6">
        <f t="shared" si="0"/>
        <v>2.2066936373666711E-2</v>
      </c>
      <c r="F6" s="6">
        <f t="shared" si="0"/>
        <v>2.0906801007556659E-2</v>
      </c>
      <c r="G6" s="6">
        <f t="shared" si="0"/>
        <v>1.4063656550703215E-2</v>
      </c>
      <c r="H6" s="6">
        <f t="shared" si="0"/>
        <v>3.1630170316301706E-2</v>
      </c>
      <c r="I6" s="6">
        <f t="shared" si="0"/>
        <v>1.9339622641509489E-2</v>
      </c>
      <c r="J6" s="6">
        <f t="shared" si="0"/>
        <v>1.4477424472796947E-2</v>
      </c>
      <c r="K6" s="6">
        <f t="shared" si="0"/>
        <v>1.10126417307442E-2</v>
      </c>
      <c r="L6" s="6">
        <f t="shared" si="0"/>
        <v>1.6435707379954818E-2</v>
      </c>
      <c r="M6" s="6">
        <f t="shared" si="0"/>
        <v>3.0500951173113612E-2</v>
      </c>
      <c r="N6" s="6">
        <f t="shared" si="0"/>
        <v>2.9936619284967044E-2</v>
      </c>
      <c r="O6" s="6">
        <f t="shared" si="0"/>
        <v>2.3450336071695194E-2</v>
      </c>
      <c r="P6" s="6">
        <f>(P2-O2)/O2</f>
        <v>2.0431990659661496E-2</v>
      </c>
      <c r="Q6" s="6">
        <f>(Q2-P2)/P2</f>
        <v>1.7448512585812339E-2</v>
      </c>
      <c r="R6" s="6">
        <f>(Q2/B2)^(1/15)-1</f>
        <v>1.9485014863569683E-2</v>
      </c>
    </row>
    <row r="7" spans="1:18" x14ac:dyDescent="0.25">
      <c r="A7" t="s">
        <v>78</v>
      </c>
      <c r="C7" s="6">
        <f t="shared" ref="C7:Q7" si="1">(C3-B3)/B3</f>
        <v>-1.6834250078828408E-2</v>
      </c>
      <c r="D7" s="6">
        <f t="shared" si="1"/>
        <v>-7.8396436525612068E-3</v>
      </c>
      <c r="E7" s="6">
        <f t="shared" si="1"/>
        <v>-1.6826793570979701E-2</v>
      </c>
      <c r="F7" s="6">
        <f t="shared" si="1"/>
        <v>-1.4484547380726224E-2</v>
      </c>
      <c r="G7" s="6">
        <f t="shared" si="1"/>
        <v>-7.6915948475581352E-3</v>
      </c>
      <c r="H7" s="6">
        <f t="shared" si="1"/>
        <v>-1.1468061262607344E-2</v>
      </c>
      <c r="I7" s="6">
        <f t="shared" si="1"/>
        <v>-6.3295922608925829E-3</v>
      </c>
      <c r="J7" s="6">
        <f t="shared" si="1"/>
        <v>-4.2782985681961063E-3</v>
      </c>
      <c r="K7" s="6">
        <f t="shared" si="1"/>
        <v>-2.5398159110873978E-3</v>
      </c>
      <c r="L7" s="6">
        <f t="shared" si="1"/>
        <v>-1.0395726839354417E-2</v>
      </c>
      <c r="M7" s="6">
        <f t="shared" si="1"/>
        <v>-1.025343393306251E-2</v>
      </c>
      <c r="N7" s="6">
        <f t="shared" si="1"/>
        <v>-1.1336982017200906E-2</v>
      </c>
      <c r="O7" s="6">
        <f t="shared" si="1"/>
        <v>-1.7398181099248625E-2</v>
      </c>
      <c r="P7" s="6">
        <f t="shared" si="1"/>
        <v>-1.6297786720321977E-2</v>
      </c>
      <c r="Q7" s="6">
        <f t="shared" si="1"/>
        <v>-1.5749642053589755E-2</v>
      </c>
      <c r="R7" s="6">
        <f>(Q3/B3)^(1/15)-1</f>
        <v>-1.1326105317795876E-2</v>
      </c>
    </row>
    <row r="8" spans="1:18" x14ac:dyDescent="0.25">
      <c r="A8" t="s">
        <v>79</v>
      </c>
      <c r="C8" s="6">
        <f t="shared" ref="C8:Q8" si="2">(C4-B4)/B4</f>
        <v>3.5648432698217693E-2</v>
      </c>
      <c r="D8" s="6">
        <f t="shared" si="2"/>
        <v>1.6023738872403534E-2</v>
      </c>
      <c r="E8" s="6">
        <f t="shared" si="2"/>
        <v>1.9275700934579337E-2</v>
      </c>
      <c r="F8" s="6">
        <f t="shared" si="2"/>
        <v>1.2607449856733663E-2</v>
      </c>
      <c r="G8" s="6">
        <f t="shared" si="2"/>
        <v>1.1318619128466085E-3</v>
      </c>
      <c r="H8" s="6">
        <f t="shared" si="2"/>
        <v>-1.6958733747880199E-2</v>
      </c>
      <c r="I8" s="6">
        <f t="shared" si="2"/>
        <v>-1.3801035077630936E-2</v>
      </c>
      <c r="J8" s="6">
        <f t="shared" si="2"/>
        <v>-1.2244897959183517E-2</v>
      </c>
      <c r="K8" s="6">
        <f t="shared" si="2"/>
        <v>-1.2396694214876082E-2</v>
      </c>
      <c r="L8" s="6">
        <f t="shared" si="2"/>
        <v>1.7931858936043716E-3</v>
      </c>
      <c r="M8" s="6">
        <f t="shared" si="2"/>
        <v>-2.5059665871121819E-2</v>
      </c>
      <c r="N8" s="6">
        <f t="shared" si="2"/>
        <v>-2.447980416156673E-2</v>
      </c>
      <c r="O8" s="6">
        <f t="shared" si="2"/>
        <v>5.6461731493100149E-3</v>
      </c>
      <c r="P8" s="6">
        <f t="shared" si="2"/>
        <v>6.862133499688049E-3</v>
      </c>
      <c r="Q8" s="6">
        <f t="shared" si="2"/>
        <v>9.9132589838909629E-3</v>
      </c>
      <c r="R8" s="6">
        <f>(Q4/B4)^(1/15)-1</f>
        <v>1.2281998054097798E-4</v>
      </c>
    </row>
    <row r="9" spans="1:18" x14ac:dyDescent="0.25">
      <c r="A9" t="s">
        <v>80</v>
      </c>
      <c r="B9">
        <v>37.204999999999998</v>
      </c>
      <c r="C9">
        <v>36.152999999999999</v>
      </c>
      <c r="D9">
        <v>35.14</v>
      </c>
      <c r="E9">
        <v>34.478999999999999</v>
      </c>
      <c r="F9">
        <v>34.177999999999997</v>
      </c>
      <c r="G9">
        <v>33.506999999999998</v>
      </c>
      <c r="H9">
        <v>32.502000000000002</v>
      </c>
      <c r="I9">
        <v>31.744</v>
      </c>
      <c r="J9">
        <v>30.939</v>
      </c>
      <c r="K9">
        <v>30.132999999999999</v>
      </c>
      <c r="L9">
        <v>29.623999999999999</v>
      </c>
      <c r="M9">
        <v>29.207000000000001</v>
      </c>
      <c r="N9">
        <v>28.602</v>
      </c>
      <c r="O9">
        <v>28.042000000000002</v>
      </c>
      <c r="P9">
        <v>27.591999999999999</v>
      </c>
    </row>
    <row r="10" spans="1:18" x14ac:dyDescent="0.25">
      <c r="A10" t="s">
        <v>81</v>
      </c>
      <c r="B10">
        <v>36.497</v>
      </c>
      <c r="C10">
        <v>35.262</v>
      </c>
      <c r="D10">
        <v>34.332999999999998</v>
      </c>
      <c r="E10">
        <v>33.581000000000003</v>
      </c>
      <c r="F10">
        <v>32.923000000000002</v>
      </c>
      <c r="G10">
        <v>32.283999999999999</v>
      </c>
      <c r="H10">
        <v>31.213000000000001</v>
      </c>
      <c r="I10">
        <v>30.19</v>
      </c>
      <c r="J10">
        <v>29.231000000000002</v>
      </c>
      <c r="K10">
        <v>28.277999999999999</v>
      </c>
      <c r="L10">
        <v>27.716000000000001</v>
      </c>
      <c r="M10">
        <v>27.131</v>
      </c>
      <c r="N10">
        <v>26.57</v>
      </c>
      <c r="O10">
        <v>26.042999999999999</v>
      </c>
      <c r="P10">
        <v>25.692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23"/>
  <sheetViews>
    <sheetView topLeftCell="A16" workbookViewId="0">
      <selection activeCell="I24" sqref="I24"/>
    </sheetView>
  </sheetViews>
  <sheetFormatPr defaultRowHeight="15" x14ac:dyDescent="0.25"/>
  <cols>
    <col min="2" max="2" width="12.5703125" customWidth="1"/>
    <col min="3" max="3" width="15.85546875" customWidth="1"/>
    <col min="6" max="6" width="15.85546875" customWidth="1"/>
    <col min="7" max="7" width="18.85546875" customWidth="1"/>
  </cols>
  <sheetData>
    <row r="2" spans="1:7" ht="105" x14ac:dyDescent="0.25">
      <c r="A2" t="s">
        <v>15</v>
      </c>
      <c r="B2" s="11" t="s">
        <v>110</v>
      </c>
      <c r="C2" s="11" t="s">
        <v>111</v>
      </c>
      <c r="E2" s="10" t="s">
        <v>15</v>
      </c>
      <c r="F2" s="11" t="s">
        <v>112</v>
      </c>
      <c r="G2" s="11" t="s">
        <v>113</v>
      </c>
    </row>
    <row r="3" spans="1:7" x14ac:dyDescent="0.25">
      <c r="A3">
        <v>2000</v>
      </c>
      <c r="B3">
        <v>40.49</v>
      </c>
      <c r="C3">
        <v>39.15</v>
      </c>
      <c r="E3" s="10">
        <v>2000</v>
      </c>
    </row>
    <row r="4" spans="1:7" x14ac:dyDescent="0.25">
      <c r="A4" s="10">
        <v>2001</v>
      </c>
      <c r="B4">
        <v>40.15</v>
      </c>
      <c r="C4">
        <v>38.869999999999997</v>
      </c>
      <c r="E4" s="10">
        <v>2001</v>
      </c>
      <c r="F4" s="8">
        <f>(B4-B3)/B3</f>
        <v>-8.3971350950852904E-3</v>
      </c>
      <c r="G4" s="8">
        <f>(C4-C3)/C3</f>
        <v>-7.1519795657726988E-3</v>
      </c>
    </row>
    <row r="5" spans="1:7" x14ac:dyDescent="0.25">
      <c r="A5" s="10">
        <v>2002</v>
      </c>
      <c r="B5">
        <v>39.79</v>
      </c>
      <c r="C5">
        <v>38.79</v>
      </c>
      <c r="E5" s="10">
        <v>2002</v>
      </c>
      <c r="F5" s="8">
        <f t="shared" ref="F5:F23" si="0">(B5-B4)/B4</f>
        <v>-8.9663760896637468E-3</v>
      </c>
      <c r="G5" s="8">
        <f t="shared" ref="G5:G23" si="1">(C5-C4)/C4</f>
        <v>-2.0581425263699075E-3</v>
      </c>
    </row>
    <row r="6" spans="1:7" x14ac:dyDescent="0.25">
      <c r="A6" s="10">
        <v>2003</v>
      </c>
      <c r="B6">
        <v>39.299999999999997</v>
      </c>
      <c r="C6">
        <v>38.47</v>
      </c>
      <c r="E6" s="10">
        <v>2003</v>
      </c>
      <c r="F6" s="8">
        <f t="shared" si="0"/>
        <v>-1.2314651922593668E-2</v>
      </c>
      <c r="G6" s="8">
        <f t="shared" si="1"/>
        <v>-8.24954885279712E-3</v>
      </c>
    </row>
    <row r="7" spans="1:7" x14ac:dyDescent="0.25">
      <c r="A7" s="10">
        <v>2004</v>
      </c>
      <c r="B7">
        <v>38.119999999999997</v>
      </c>
      <c r="C7">
        <v>37.35</v>
      </c>
      <c r="E7" s="10">
        <v>2004</v>
      </c>
      <c r="F7" s="8">
        <f t="shared" si="0"/>
        <v>-3.0025445292620859E-2</v>
      </c>
      <c r="G7" s="8">
        <f t="shared" si="1"/>
        <v>-2.9113595009097933E-2</v>
      </c>
    </row>
    <row r="8" spans="1:7" x14ac:dyDescent="0.25">
      <c r="A8" s="10">
        <v>2005</v>
      </c>
      <c r="B8">
        <v>37.200000000000003</v>
      </c>
      <c r="C8">
        <v>36.5</v>
      </c>
      <c r="E8" s="10">
        <v>2005</v>
      </c>
      <c r="F8" s="8">
        <f t="shared" si="0"/>
        <v>-2.4134312696746974E-2</v>
      </c>
      <c r="G8" s="8">
        <f t="shared" si="1"/>
        <v>-2.2757697456492674E-2</v>
      </c>
    </row>
    <row r="9" spans="1:7" x14ac:dyDescent="0.25">
      <c r="A9" s="10">
        <v>2006</v>
      </c>
      <c r="B9">
        <v>36.15</v>
      </c>
      <c r="C9">
        <v>35.26</v>
      </c>
      <c r="E9" s="10">
        <v>2006</v>
      </c>
      <c r="F9" s="8">
        <f t="shared" si="0"/>
        <v>-2.8225806451613017E-2</v>
      </c>
      <c r="G9" s="8">
        <f t="shared" si="1"/>
        <v>-3.3972602739726084E-2</v>
      </c>
    </row>
    <row r="10" spans="1:7" x14ac:dyDescent="0.25">
      <c r="A10" s="10">
        <v>2007</v>
      </c>
      <c r="B10">
        <v>35.14</v>
      </c>
      <c r="C10">
        <v>34.33</v>
      </c>
      <c r="E10" s="10">
        <v>2007</v>
      </c>
      <c r="F10" s="8">
        <f t="shared" si="0"/>
        <v>-2.7939142461963985E-2</v>
      </c>
      <c r="G10" s="8">
        <f t="shared" si="1"/>
        <v>-2.637549631310266E-2</v>
      </c>
    </row>
    <row r="11" spans="1:7" x14ac:dyDescent="0.25">
      <c r="A11" s="10">
        <v>2008</v>
      </c>
      <c r="B11">
        <v>34.479999999999997</v>
      </c>
      <c r="C11">
        <v>33.58</v>
      </c>
      <c r="E11" s="10">
        <v>2008</v>
      </c>
      <c r="F11" s="8">
        <f t="shared" si="0"/>
        <v>-1.8782014797951156E-2</v>
      </c>
      <c r="G11" s="8">
        <f t="shared" si="1"/>
        <v>-2.1846781240897176E-2</v>
      </c>
    </row>
    <row r="12" spans="1:7" x14ac:dyDescent="0.25">
      <c r="A12" s="10">
        <v>2009</v>
      </c>
      <c r="B12">
        <v>34.18</v>
      </c>
      <c r="C12">
        <v>32.92</v>
      </c>
      <c r="E12" s="10">
        <v>2009</v>
      </c>
      <c r="F12" s="8">
        <f t="shared" si="0"/>
        <v>-8.7006960556843729E-3</v>
      </c>
      <c r="G12" s="8">
        <f t="shared" si="1"/>
        <v>-1.9654556283501982E-2</v>
      </c>
    </row>
    <row r="13" spans="1:7" x14ac:dyDescent="0.25">
      <c r="A13" s="10">
        <v>2010</v>
      </c>
      <c r="B13">
        <v>33.5</v>
      </c>
      <c r="C13">
        <v>32.28</v>
      </c>
      <c r="E13" s="10">
        <v>2010</v>
      </c>
      <c r="F13" s="8">
        <f t="shared" si="0"/>
        <v>-1.9894675248683432E-2</v>
      </c>
      <c r="G13" s="8">
        <f t="shared" si="1"/>
        <v>-1.944106925880925E-2</v>
      </c>
    </row>
    <row r="14" spans="1:7" x14ac:dyDescent="0.25">
      <c r="A14" s="10">
        <v>2011</v>
      </c>
      <c r="B14">
        <v>32.5</v>
      </c>
      <c r="C14">
        <v>31.21</v>
      </c>
      <c r="E14" s="10">
        <v>2011</v>
      </c>
      <c r="F14" s="8">
        <f t="shared" si="0"/>
        <v>-2.9850746268656716E-2</v>
      </c>
      <c r="G14" s="8">
        <f t="shared" si="1"/>
        <v>-3.3147459727385385E-2</v>
      </c>
    </row>
    <row r="15" spans="1:7" x14ac:dyDescent="0.25">
      <c r="A15" s="10">
        <v>2012</v>
      </c>
      <c r="B15">
        <v>31.74</v>
      </c>
      <c r="C15">
        <v>30.19</v>
      </c>
      <c r="E15" s="10">
        <v>2012</v>
      </c>
      <c r="F15" s="8">
        <f t="shared" si="0"/>
        <v>-2.3384615384615434E-2</v>
      </c>
      <c r="G15" s="8">
        <f t="shared" si="1"/>
        <v>-3.2681832745914755E-2</v>
      </c>
    </row>
    <row r="16" spans="1:7" x14ac:dyDescent="0.25">
      <c r="A16" s="10">
        <v>2013</v>
      </c>
      <c r="B16">
        <v>30.94</v>
      </c>
      <c r="C16">
        <v>29.23</v>
      </c>
      <c r="E16" s="10">
        <v>2013</v>
      </c>
      <c r="F16" s="8">
        <f t="shared" si="0"/>
        <v>-2.5204788909892792E-2</v>
      </c>
      <c r="G16" s="8">
        <f t="shared" si="1"/>
        <v>-3.1798608810864548E-2</v>
      </c>
    </row>
    <row r="17" spans="1:9" x14ac:dyDescent="0.25">
      <c r="A17" s="10">
        <v>2014</v>
      </c>
      <c r="B17">
        <v>30.13</v>
      </c>
      <c r="C17">
        <v>28.28</v>
      </c>
      <c r="E17" s="10">
        <v>2014</v>
      </c>
      <c r="F17" s="8">
        <f t="shared" si="0"/>
        <v>-2.6179702650290959E-2</v>
      </c>
      <c r="G17" s="8">
        <f t="shared" si="1"/>
        <v>-3.2500855285665389E-2</v>
      </c>
    </row>
    <row r="18" spans="1:9" x14ac:dyDescent="0.25">
      <c r="A18" s="10">
        <v>2015</v>
      </c>
      <c r="B18">
        <v>29.62</v>
      </c>
      <c r="C18">
        <v>27.72</v>
      </c>
      <c r="E18" s="10">
        <v>2015</v>
      </c>
      <c r="F18" s="8">
        <f t="shared" si="0"/>
        <v>-1.6926651178227614E-2</v>
      </c>
      <c r="G18" s="8">
        <f t="shared" si="1"/>
        <v>-1.9801980198019882E-2</v>
      </c>
    </row>
    <row r="19" spans="1:9" x14ac:dyDescent="0.25">
      <c r="A19" s="10">
        <v>2016</v>
      </c>
      <c r="B19">
        <v>29.21</v>
      </c>
      <c r="C19">
        <v>27.13</v>
      </c>
      <c r="E19" s="10">
        <v>2016</v>
      </c>
      <c r="F19" s="8">
        <f t="shared" si="0"/>
        <v>-1.3841998649561111E-2</v>
      </c>
      <c r="G19" s="8">
        <f t="shared" si="1"/>
        <v>-2.1284271284271281E-2</v>
      </c>
    </row>
    <row r="20" spans="1:9" x14ac:dyDescent="0.25">
      <c r="A20" s="10">
        <v>2017</v>
      </c>
      <c r="B20">
        <v>28.6</v>
      </c>
      <c r="C20">
        <v>26.57</v>
      </c>
      <c r="E20" s="10">
        <v>2017</v>
      </c>
      <c r="F20" s="8">
        <f t="shared" si="0"/>
        <v>-2.0883259157822645E-2</v>
      </c>
      <c r="G20" s="8">
        <f t="shared" si="1"/>
        <v>-2.0641356431994055E-2</v>
      </c>
    </row>
    <row r="21" spans="1:9" x14ac:dyDescent="0.25">
      <c r="A21" s="10">
        <v>2018</v>
      </c>
      <c r="B21">
        <v>28.04</v>
      </c>
      <c r="C21">
        <v>26.04</v>
      </c>
      <c r="E21" s="10">
        <v>2018</v>
      </c>
      <c r="F21" s="8">
        <f t="shared" si="0"/>
        <v>-1.9580419580419658E-2</v>
      </c>
      <c r="G21" s="8">
        <f t="shared" si="1"/>
        <v>-1.9947308995107306E-2</v>
      </c>
    </row>
    <row r="22" spans="1:9" x14ac:dyDescent="0.25">
      <c r="A22" s="10">
        <v>2019</v>
      </c>
      <c r="B22">
        <v>27.59</v>
      </c>
      <c r="C22">
        <v>25.69</v>
      </c>
      <c r="E22" s="10">
        <v>2019</v>
      </c>
      <c r="F22" s="8">
        <f t="shared" si="0"/>
        <v>-1.6048502139800261E-2</v>
      </c>
      <c r="G22" s="8">
        <f t="shared" si="1"/>
        <v>-1.3440860215053682E-2</v>
      </c>
    </row>
    <row r="23" spans="1:9" x14ac:dyDescent="0.25">
      <c r="A23" s="10">
        <v>2020</v>
      </c>
      <c r="B23">
        <v>27.19</v>
      </c>
      <c r="C23">
        <v>25.41</v>
      </c>
      <c r="E23" s="10">
        <v>2020</v>
      </c>
      <c r="F23" s="8">
        <f t="shared" si="0"/>
        <v>-1.4498006524102885E-2</v>
      </c>
      <c r="G23" s="8">
        <f t="shared" si="1"/>
        <v>-1.0899182561307945E-2</v>
      </c>
      <c r="H23" s="10">
        <f>(B23/B3)^(1/21)-1</f>
        <v>-1.8783528450142972E-2</v>
      </c>
      <c r="I23" s="10">
        <f>(C23/C3)^(1/21)-1</f>
        <v>-2.0373298217924329E-2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"/>
  <sheetViews>
    <sheetView workbookViewId="0">
      <selection activeCell="H18" sqref="H18"/>
    </sheetView>
  </sheetViews>
  <sheetFormatPr defaultRowHeight="15" x14ac:dyDescent="0.25"/>
  <sheetData>
    <row r="1" spans="1:9" x14ac:dyDescent="0.25">
      <c r="B1" s="15">
        <v>2015</v>
      </c>
      <c r="C1" s="15"/>
      <c r="D1" s="15">
        <v>2017</v>
      </c>
      <c r="E1" s="15"/>
      <c r="F1" s="15">
        <v>2018</v>
      </c>
      <c r="G1" s="15"/>
      <c r="H1" s="15">
        <v>2019</v>
      </c>
      <c r="I1" s="15"/>
    </row>
    <row r="2" spans="1:9" x14ac:dyDescent="0.25">
      <c r="B2" t="s">
        <v>84</v>
      </c>
      <c r="C2" t="s">
        <v>82</v>
      </c>
      <c r="D2" t="s">
        <v>84</v>
      </c>
      <c r="E2" t="s">
        <v>82</v>
      </c>
      <c r="F2" t="s">
        <v>84</v>
      </c>
      <c r="G2" t="s">
        <v>82</v>
      </c>
      <c r="H2" t="s">
        <v>84</v>
      </c>
      <c r="I2" t="s">
        <v>82</v>
      </c>
    </row>
    <row r="3" spans="1:9" x14ac:dyDescent="0.25">
      <c r="A3" t="s">
        <v>62</v>
      </c>
      <c r="B3">
        <v>109</v>
      </c>
      <c r="C3">
        <v>83.3</v>
      </c>
      <c r="D3">
        <v>214</v>
      </c>
      <c r="E3">
        <v>130.4</v>
      </c>
      <c r="F3">
        <v>253.5</v>
      </c>
      <c r="G3">
        <v>136.80000000000001</v>
      </c>
      <c r="H3">
        <v>301.5</v>
      </c>
      <c r="I3">
        <v>165.9</v>
      </c>
    </row>
    <row r="4" spans="1:9" x14ac:dyDescent="0.25">
      <c r="A4" t="s">
        <v>66</v>
      </c>
      <c r="B4">
        <v>160</v>
      </c>
      <c r="C4">
        <v>110</v>
      </c>
      <c r="D4">
        <v>229.5</v>
      </c>
      <c r="E4">
        <v>180.4</v>
      </c>
      <c r="F4">
        <v>231</v>
      </c>
      <c r="G4">
        <v>160.69999999999999</v>
      </c>
      <c r="H4">
        <v>251.7</v>
      </c>
      <c r="I4">
        <v>184.8</v>
      </c>
    </row>
    <row r="5" spans="1:9" x14ac:dyDescent="0.25">
      <c r="A5" t="s">
        <v>65</v>
      </c>
      <c r="B5">
        <v>127</v>
      </c>
      <c r="C5">
        <v>109</v>
      </c>
      <c r="D5">
        <v>209.9</v>
      </c>
      <c r="E5">
        <v>184.9</v>
      </c>
      <c r="F5">
        <v>208</v>
      </c>
      <c r="G5">
        <v>157</v>
      </c>
      <c r="H5">
        <v>221.7</v>
      </c>
      <c r="I5">
        <v>175.5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Q16" sqref="Q16"/>
    </sheetView>
  </sheetViews>
  <sheetFormatPr defaultRowHeight="15" x14ac:dyDescent="0.25"/>
  <sheetData>
    <row r="1" spans="1:5" ht="90" x14ac:dyDescent="0.25">
      <c r="A1" t="s">
        <v>0</v>
      </c>
      <c r="B1" s="1" t="s">
        <v>1</v>
      </c>
      <c r="C1" s="2" t="s">
        <v>39</v>
      </c>
      <c r="D1" s="2" t="s">
        <v>37</v>
      </c>
      <c r="E1" s="2" t="s">
        <v>38</v>
      </c>
    </row>
    <row r="2" spans="1:5" x14ac:dyDescent="0.25">
      <c r="A2">
        <v>1990</v>
      </c>
      <c r="B2">
        <v>9.9600000000000009</v>
      </c>
      <c r="C2">
        <v>6.57</v>
      </c>
    </row>
    <row r="3" spans="1:5" x14ac:dyDescent="0.25">
      <c r="A3">
        <v>1995</v>
      </c>
      <c r="B3">
        <v>13.23</v>
      </c>
      <c r="C3">
        <v>8.17</v>
      </c>
      <c r="D3">
        <v>3.27</v>
      </c>
      <c r="E3">
        <v>1.5999999999999996</v>
      </c>
    </row>
    <row r="4" spans="1:5" x14ac:dyDescent="0.25">
      <c r="A4">
        <v>2000</v>
      </c>
      <c r="B4">
        <v>15.02</v>
      </c>
      <c r="C4">
        <v>9.2799999999999994</v>
      </c>
      <c r="D4">
        <v>1.7899999999999991</v>
      </c>
      <c r="E4">
        <v>1.1099999999999994</v>
      </c>
    </row>
    <row r="5" spans="1:5" x14ac:dyDescent="0.25">
      <c r="A5">
        <v>2004</v>
      </c>
      <c r="B5">
        <v>16.75</v>
      </c>
      <c r="C5">
        <v>10.34</v>
      </c>
      <c r="D5">
        <v>1.7300000000000004</v>
      </c>
      <c r="E5">
        <v>1.0600000000000005</v>
      </c>
    </row>
    <row r="6" spans="1:5" x14ac:dyDescent="0.25">
      <c r="A6">
        <v>2005</v>
      </c>
      <c r="B6">
        <v>17.22</v>
      </c>
      <c r="C6">
        <v>10.63</v>
      </c>
      <c r="D6">
        <v>0.46999999999999886</v>
      </c>
      <c r="E6">
        <v>0.29000000000000092</v>
      </c>
    </row>
    <row r="7" spans="1:5" x14ac:dyDescent="0.25">
      <c r="A7">
        <v>2006</v>
      </c>
      <c r="B7">
        <v>17.7</v>
      </c>
      <c r="C7">
        <v>10.93</v>
      </c>
      <c r="D7">
        <v>0.48000000000000043</v>
      </c>
      <c r="E7">
        <v>0.29999999999999893</v>
      </c>
    </row>
    <row r="8" spans="1:5" x14ac:dyDescent="0.25">
      <c r="A8">
        <v>2007</v>
      </c>
      <c r="B8">
        <v>18.13</v>
      </c>
      <c r="C8">
        <v>11.2</v>
      </c>
      <c r="D8">
        <v>0.42999999999999972</v>
      </c>
      <c r="E8">
        <v>0.26999999999999957</v>
      </c>
    </row>
    <row r="9" spans="1:5" x14ac:dyDescent="0.25">
      <c r="A9">
        <v>2008</v>
      </c>
      <c r="B9">
        <v>18.510000000000002</v>
      </c>
      <c r="C9">
        <v>11.44</v>
      </c>
      <c r="D9">
        <v>0.38000000000000256</v>
      </c>
      <c r="E9">
        <v>0.24000000000000021</v>
      </c>
    </row>
    <row r="10" spans="1:5" x14ac:dyDescent="0.25">
      <c r="A10">
        <v>2009</v>
      </c>
      <c r="B10">
        <v>18.84</v>
      </c>
      <c r="C10">
        <v>11.65</v>
      </c>
      <c r="D10">
        <v>0.32999999999999829</v>
      </c>
      <c r="E10">
        <v>0.21000000000000085</v>
      </c>
    </row>
    <row r="11" spans="1:5" x14ac:dyDescent="0.25">
      <c r="A11">
        <v>2010</v>
      </c>
      <c r="B11">
        <v>19.13</v>
      </c>
      <c r="C11">
        <v>11.83</v>
      </c>
      <c r="D11">
        <v>0.28999999999999915</v>
      </c>
      <c r="E11">
        <v>0.17999999999999972</v>
      </c>
    </row>
    <row r="12" spans="1:5" x14ac:dyDescent="0.25">
      <c r="A12">
        <v>2011</v>
      </c>
      <c r="B12">
        <v>19.399999999999999</v>
      </c>
      <c r="C12">
        <v>11.99</v>
      </c>
      <c r="D12">
        <v>0.26999999999999957</v>
      </c>
      <c r="E12">
        <v>0.16000000000000014</v>
      </c>
    </row>
    <row r="13" spans="1:5" x14ac:dyDescent="0.25">
      <c r="A13">
        <v>2012</v>
      </c>
      <c r="B13">
        <v>19.66</v>
      </c>
      <c r="C13">
        <v>12.16</v>
      </c>
      <c r="D13">
        <v>0.26000000000000156</v>
      </c>
      <c r="E13">
        <v>0.16999999999999993</v>
      </c>
    </row>
    <row r="14" spans="1:5" x14ac:dyDescent="0.25">
      <c r="A14">
        <v>2013</v>
      </c>
      <c r="B14">
        <v>19.86</v>
      </c>
      <c r="C14">
        <v>12.28</v>
      </c>
      <c r="D14">
        <v>0.19999999999999929</v>
      </c>
      <c r="E14">
        <v>0.11999999999999922</v>
      </c>
    </row>
    <row r="15" spans="1:5" x14ac:dyDescent="0.25">
      <c r="A15">
        <v>2014</v>
      </c>
      <c r="B15">
        <v>13.4</v>
      </c>
      <c r="C15">
        <v>8.6999999999999993</v>
      </c>
      <c r="D15">
        <v>-6.4599999999999991</v>
      </c>
      <c r="E15">
        <v>-3.58</v>
      </c>
    </row>
    <row r="16" spans="1:5" x14ac:dyDescent="0.25">
      <c r="A16">
        <v>2015</v>
      </c>
      <c r="B16">
        <v>12.48</v>
      </c>
      <c r="C16">
        <v>9.48</v>
      </c>
      <c r="D16">
        <v>-0.91999999999999993</v>
      </c>
      <c r="E16">
        <v>0.78000000000000114</v>
      </c>
    </row>
    <row r="17" spans="1:5" x14ac:dyDescent="0.25">
      <c r="A17">
        <v>2017</v>
      </c>
      <c r="B17">
        <v>12.84</v>
      </c>
      <c r="C17">
        <v>9.44</v>
      </c>
      <c r="D17">
        <v>0.35999999999999943</v>
      </c>
      <c r="E17">
        <v>-4.0000000000000924E-2</v>
      </c>
    </row>
    <row r="18" spans="1:5" x14ac:dyDescent="0.25">
      <c r="A18">
        <v>2018</v>
      </c>
      <c r="B18">
        <v>12.82</v>
      </c>
      <c r="C18">
        <v>9.9600000000000009</v>
      </c>
      <c r="D18">
        <v>-1.9999999999999574E-2</v>
      </c>
      <c r="E18">
        <v>0.52000000000000135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9"/>
  <sheetViews>
    <sheetView topLeftCell="D56" workbookViewId="0">
      <selection activeCell="K75" sqref="K75"/>
    </sheetView>
  </sheetViews>
  <sheetFormatPr defaultRowHeight="15" x14ac:dyDescent="0.25"/>
  <sheetData>
    <row r="1" spans="1:12" ht="120" x14ac:dyDescent="0.25">
      <c r="A1" t="s">
        <v>0</v>
      </c>
      <c r="B1" s="1" t="s">
        <v>1</v>
      </c>
      <c r="C1" s="2" t="s">
        <v>2</v>
      </c>
      <c r="D1" t="s">
        <v>0</v>
      </c>
      <c r="E1" s="2" t="s">
        <v>4</v>
      </c>
      <c r="F1" s="2" t="s">
        <v>5</v>
      </c>
      <c r="G1" t="s">
        <v>0</v>
      </c>
      <c r="H1" s="2" t="s">
        <v>85</v>
      </c>
      <c r="I1" s="2" t="s">
        <v>86</v>
      </c>
      <c r="J1" t="s">
        <v>0</v>
      </c>
      <c r="K1" s="2" t="s">
        <v>87</v>
      </c>
      <c r="L1" s="2" t="s">
        <v>88</v>
      </c>
    </row>
    <row r="2" spans="1:12" x14ac:dyDescent="0.25">
      <c r="A2">
        <v>1990</v>
      </c>
      <c r="B2">
        <v>9.9600000000000009</v>
      </c>
      <c r="C2">
        <v>6.57</v>
      </c>
      <c r="D2">
        <v>1990</v>
      </c>
      <c r="E2">
        <v>76.59</v>
      </c>
      <c r="F2">
        <v>46.01</v>
      </c>
      <c r="G2">
        <v>1990</v>
      </c>
      <c r="J2">
        <v>1990</v>
      </c>
    </row>
    <row r="3" spans="1:12" x14ac:dyDescent="0.25">
      <c r="A3">
        <v>1995</v>
      </c>
      <c r="B3">
        <v>13.23</v>
      </c>
      <c r="C3">
        <v>8.17</v>
      </c>
      <c r="D3">
        <v>1995</v>
      </c>
      <c r="E3">
        <v>76.56</v>
      </c>
      <c r="F3">
        <v>46</v>
      </c>
      <c r="G3">
        <v>1995</v>
      </c>
      <c r="H3" s="4">
        <f>(B3-B2)/B2</f>
        <v>0.32831325301204811</v>
      </c>
      <c r="I3" s="4">
        <f>(C3-C2)/C2</f>
        <v>0.24353120243531196</v>
      </c>
      <c r="J3">
        <v>1995</v>
      </c>
      <c r="K3" s="4">
        <f t="shared" ref="K3:L3" si="0">(E3-E2)/E2</f>
        <v>-3.9169604386997175E-4</v>
      </c>
      <c r="L3" s="4">
        <f t="shared" si="0"/>
        <v>-2.1734405564003502E-4</v>
      </c>
    </row>
    <row r="4" spans="1:12" x14ac:dyDescent="0.25">
      <c r="A4">
        <v>2000</v>
      </c>
      <c r="B4">
        <v>15.02</v>
      </c>
      <c r="C4">
        <v>9.2799999999999994</v>
      </c>
      <c r="D4">
        <v>2000</v>
      </c>
      <c r="E4">
        <v>79.680000000000007</v>
      </c>
      <c r="F4">
        <v>47.32</v>
      </c>
      <c r="G4">
        <v>2000</v>
      </c>
      <c r="H4" s="4">
        <f t="shared" ref="H4:H18" si="1">(B4-B3)/B3</f>
        <v>0.13529856386999237</v>
      </c>
      <c r="I4" s="4">
        <f t="shared" ref="I4:I18" si="2">(C4-C3)/C3</f>
        <v>0.13586291309669515</v>
      </c>
      <c r="J4">
        <v>2000</v>
      </c>
      <c r="K4" s="4">
        <f t="shared" ref="K4:K18" si="3">(E4-E3)/E3</f>
        <v>4.0752351097178743E-2</v>
      </c>
      <c r="L4" s="4">
        <f t="shared" ref="L4:L18" si="4">(F4-F3)/F3</f>
        <v>2.8695652173913049E-2</v>
      </c>
    </row>
    <row r="5" spans="1:12" x14ac:dyDescent="0.25">
      <c r="A5">
        <v>2004</v>
      </c>
      <c r="B5">
        <v>16.75</v>
      </c>
      <c r="C5">
        <v>10.34</v>
      </c>
      <c r="D5">
        <v>2004</v>
      </c>
      <c r="E5">
        <v>80.569999999999993</v>
      </c>
      <c r="F5">
        <v>48.84</v>
      </c>
      <c r="G5">
        <v>2004</v>
      </c>
      <c r="H5" s="4">
        <f t="shared" si="1"/>
        <v>0.11517976031957393</v>
      </c>
      <c r="I5" s="4">
        <f t="shared" si="2"/>
        <v>0.11422413793103454</v>
      </c>
      <c r="J5">
        <v>2004</v>
      </c>
      <c r="K5" s="4">
        <f t="shared" si="3"/>
        <v>1.1169678714859266E-2</v>
      </c>
      <c r="L5" s="4">
        <f t="shared" si="4"/>
        <v>3.2121724429416805E-2</v>
      </c>
    </row>
    <row r="6" spans="1:12" x14ac:dyDescent="0.25">
      <c r="A6">
        <v>2005</v>
      </c>
      <c r="B6">
        <v>17.22</v>
      </c>
      <c r="C6">
        <v>10.63</v>
      </c>
      <c r="D6">
        <v>2005</v>
      </c>
      <c r="E6">
        <v>81.069999999999993</v>
      </c>
      <c r="F6">
        <v>49.14</v>
      </c>
      <c r="G6">
        <v>2005</v>
      </c>
      <c r="H6" s="4">
        <f t="shared" si="1"/>
        <v>2.8059701492537246E-2</v>
      </c>
      <c r="I6" s="4">
        <f t="shared" si="2"/>
        <v>2.8046421663443028E-2</v>
      </c>
      <c r="J6">
        <v>2005</v>
      </c>
      <c r="K6" s="4">
        <f t="shared" si="3"/>
        <v>6.2057837904927401E-3</v>
      </c>
      <c r="L6" s="4">
        <f t="shared" si="4"/>
        <v>6.142506142506084E-3</v>
      </c>
    </row>
    <row r="7" spans="1:12" x14ac:dyDescent="0.25">
      <c r="A7">
        <v>2006</v>
      </c>
      <c r="B7">
        <v>17.7</v>
      </c>
      <c r="C7">
        <v>10.93</v>
      </c>
      <c r="D7">
        <v>2006</v>
      </c>
      <c r="E7">
        <v>81.569999999999993</v>
      </c>
      <c r="F7">
        <v>49.48</v>
      </c>
      <c r="G7">
        <v>2006</v>
      </c>
      <c r="H7" s="4">
        <f t="shared" si="1"/>
        <v>2.7874564459930341E-2</v>
      </c>
      <c r="I7" s="4">
        <f t="shared" si="2"/>
        <v>2.822201317027271E-2</v>
      </c>
      <c r="J7">
        <v>2006</v>
      </c>
      <c r="K7" s="4">
        <f t="shared" si="3"/>
        <v>6.1675095596398178E-3</v>
      </c>
      <c r="L7" s="4">
        <f t="shared" si="4"/>
        <v>6.9190069190068438E-3</v>
      </c>
    </row>
    <row r="8" spans="1:12" x14ac:dyDescent="0.25">
      <c r="A8">
        <v>2007</v>
      </c>
      <c r="B8">
        <v>18.13</v>
      </c>
      <c r="C8">
        <v>11.2</v>
      </c>
      <c r="D8">
        <v>2007</v>
      </c>
      <c r="E8">
        <v>82.04</v>
      </c>
      <c r="F8">
        <v>49.78</v>
      </c>
      <c r="G8">
        <v>2007</v>
      </c>
      <c r="H8" s="4">
        <f t="shared" si="1"/>
        <v>2.4293785310734447E-2</v>
      </c>
      <c r="I8" s="4">
        <f t="shared" si="2"/>
        <v>2.4702653247941408E-2</v>
      </c>
      <c r="J8">
        <v>2007</v>
      </c>
      <c r="K8" s="4">
        <f t="shared" si="3"/>
        <v>5.7619222753464887E-3</v>
      </c>
      <c r="L8" s="4">
        <f t="shared" si="4"/>
        <v>6.0630557801132634E-3</v>
      </c>
    </row>
    <row r="9" spans="1:12" x14ac:dyDescent="0.25">
      <c r="A9">
        <v>2008</v>
      </c>
      <c r="B9">
        <v>18.510000000000002</v>
      </c>
      <c r="C9">
        <v>11.44</v>
      </c>
      <c r="D9">
        <v>2008</v>
      </c>
      <c r="E9">
        <v>82.49</v>
      </c>
      <c r="F9">
        <v>50.11</v>
      </c>
      <c r="G9">
        <v>2008</v>
      </c>
      <c r="H9" s="4">
        <f t="shared" si="1"/>
        <v>2.0959735245449675E-2</v>
      </c>
      <c r="I9" s="4">
        <f t="shared" si="2"/>
        <v>2.142857142857145E-2</v>
      </c>
      <c r="J9">
        <v>2008</v>
      </c>
      <c r="K9" s="4">
        <f t="shared" si="3"/>
        <v>5.485129205265585E-3</v>
      </c>
      <c r="L9" s="4">
        <f t="shared" si="4"/>
        <v>6.6291683406990414E-3</v>
      </c>
    </row>
    <row r="10" spans="1:12" x14ac:dyDescent="0.25">
      <c r="A10">
        <v>2009</v>
      </c>
      <c r="B10">
        <v>18.84</v>
      </c>
      <c r="C10">
        <v>11.65</v>
      </c>
      <c r="D10">
        <v>2009</v>
      </c>
      <c r="E10">
        <v>82.99</v>
      </c>
      <c r="F10">
        <v>50.41</v>
      </c>
      <c r="G10">
        <v>2009</v>
      </c>
      <c r="H10" s="4">
        <f t="shared" si="1"/>
        <v>1.7828200972447233E-2</v>
      </c>
      <c r="I10" s="4">
        <f t="shared" si="2"/>
        <v>1.8356643356643432E-2</v>
      </c>
      <c r="J10">
        <v>2009</v>
      </c>
      <c r="K10" s="4">
        <f t="shared" si="3"/>
        <v>6.0613407685780095E-3</v>
      </c>
      <c r="L10" s="4">
        <f t="shared" si="4"/>
        <v>5.9868289762521881E-3</v>
      </c>
    </row>
    <row r="11" spans="1:12" x14ac:dyDescent="0.25">
      <c r="A11">
        <v>2010</v>
      </c>
      <c r="B11">
        <v>19.13</v>
      </c>
      <c r="C11">
        <v>11.83</v>
      </c>
      <c r="D11">
        <v>2010</v>
      </c>
      <c r="E11">
        <v>82.36</v>
      </c>
      <c r="F11">
        <v>50.04</v>
      </c>
      <c r="G11">
        <v>2010</v>
      </c>
      <c r="H11" s="4">
        <f t="shared" si="1"/>
        <v>1.539278131634815E-2</v>
      </c>
      <c r="I11" s="4">
        <f t="shared" si="2"/>
        <v>1.545064377682401E-2</v>
      </c>
      <c r="J11">
        <v>2010</v>
      </c>
      <c r="K11" s="4">
        <f t="shared" si="3"/>
        <v>-7.5912760573562535E-3</v>
      </c>
      <c r="L11" s="4">
        <f t="shared" si="4"/>
        <v>-7.339813529061644E-3</v>
      </c>
    </row>
    <row r="12" spans="1:12" x14ac:dyDescent="0.25">
      <c r="A12">
        <v>2011</v>
      </c>
      <c r="B12">
        <v>19.399999999999999</v>
      </c>
      <c r="C12">
        <v>11.99</v>
      </c>
      <c r="D12">
        <v>2011</v>
      </c>
      <c r="E12">
        <v>82.38</v>
      </c>
      <c r="F12">
        <v>50.02</v>
      </c>
      <c r="G12">
        <v>2011</v>
      </c>
      <c r="H12" s="4">
        <f t="shared" si="1"/>
        <v>1.4113957135389418E-2</v>
      </c>
      <c r="I12" s="4">
        <f t="shared" si="2"/>
        <v>1.352493660185969E-2</v>
      </c>
      <c r="J12">
        <v>2011</v>
      </c>
      <c r="K12" s="4">
        <f t="shared" si="3"/>
        <v>2.4283632831466757E-4</v>
      </c>
      <c r="L12" s="4">
        <f t="shared" si="4"/>
        <v>-3.9968025579528417E-4</v>
      </c>
    </row>
    <row r="13" spans="1:12" x14ac:dyDescent="0.25">
      <c r="A13">
        <v>2012</v>
      </c>
      <c r="B13">
        <v>19.66</v>
      </c>
      <c r="C13">
        <v>12.16</v>
      </c>
      <c r="D13">
        <v>2012</v>
      </c>
      <c r="E13">
        <v>82.67</v>
      </c>
      <c r="F13">
        <v>50.23</v>
      </c>
      <c r="G13">
        <v>2012</v>
      </c>
      <c r="H13" s="4">
        <f t="shared" si="1"/>
        <v>1.3402061855670184E-2</v>
      </c>
      <c r="I13" s="4">
        <f t="shared" si="2"/>
        <v>1.4178482068390319E-2</v>
      </c>
      <c r="J13">
        <v>2012</v>
      </c>
      <c r="K13" s="4">
        <f t="shared" si="3"/>
        <v>3.5202719106580027E-3</v>
      </c>
      <c r="L13" s="4">
        <f t="shared" si="4"/>
        <v>4.1983206717311821E-3</v>
      </c>
    </row>
    <row r="14" spans="1:12" x14ac:dyDescent="0.25">
      <c r="A14">
        <v>2013</v>
      </c>
      <c r="B14">
        <v>19.86</v>
      </c>
      <c r="C14">
        <v>12.28</v>
      </c>
      <c r="D14">
        <v>2013</v>
      </c>
      <c r="E14">
        <v>83.5</v>
      </c>
      <c r="F14">
        <v>50.73</v>
      </c>
      <c r="G14">
        <v>2013</v>
      </c>
      <c r="H14" s="4">
        <f t="shared" si="1"/>
        <v>1.0172939979654084E-2</v>
      </c>
      <c r="I14" s="4">
        <f t="shared" si="2"/>
        <v>9.8684210526315142E-3</v>
      </c>
      <c r="J14">
        <v>2013</v>
      </c>
      <c r="K14" s="4">
        <f t="shared" si="3"/>
        <v>1.0039917745252187E-2</v>
      </c>
      <c r="L14" s="4">
        <f t="shared" si="4"/>
        <v>9.954210631096954E-3</v>
      </c>
    </row>
    <row r="15" spans="1:12" x14ac:dyDescent="0.25">
      <c r="A15">
        <v>2014</v>
      </c>
      <c r="B15">
        <v>13.4</v>
      </c>
      <c r="C15">
        <v>8.6999999999999993</v>
      </c>
      <c r="D15">
        <v>2014</v>
      </c>
      <c r="E15">
        <v>85.2</v>
      </c>
      <c r="F15">
        <v>50.5</v>
      </c>
      <c r="G15">
        <v>2014</v>
      </c>
      <c r="H15" s="4">
        <f t="shared" si="1"/>
        <v>-0.3252769385699899</v>
      </c>
      <c r="I15" s="4">
        <f t="shared" si="2"/>
        <v>-0.29153094462540718</v>
      </c>
      <c r="J15">
        <v>2014</v>
      </c>
      <c r="K15" s="4">
        <f t="shared" si="3"/>
        <v>2.0359281437125783E-2</v>
      </c>
      <c r="L15" s="4">
        <f t="shared" si="4"/>
        <v>-4.5338064261777429E-3</v>
      </c>
    </row>
    <row r="16" spans="1:12" x14ac:dyDescent="0.25">
      <c r="A16">
        <v>2015</v>
      </c>
      <c r="B16">
        <v>12.48</v>
      </c>
      <c r="C16">
        <v>9.48</v>
      </c>
      <c r="D16">
        <v>2015</v>
      </c>
      <c r="E16">
        <v>80.2</v>
      </c>
      <c r="F16">
        <v>51.6</v>
      </c>
      <c r="G16">
        <v>2015</v>
      </c>
      <c r="H16" s="4">
        <f t="shared" si="1"/>
        <v>-6.8656716417910435E-2</v>
      </c>
      <c r="I16" s="4">
        <f t="shared" si="2"/>
        <v>8.9655172413793241E-2</v>
      </c>
      <c r="J16">
        <v>2015</v>
      </c>
      <c r="K16" s="4">
        <f t="shared" si="3"/>
        <v>-5.8685446009389672E-2</v>
      </c>
      <c r="L16" s="4">
        <f t="shared" si="4"/>
        <v>2.1782178217821812E-2</v>
      </c>
    </row>
    <row r="17" spans="1:16" x14ac:dyDescent="0.25">
      <c r="A17">
        <v>2017</v>
      </c>
      <c r="B17">
        <v>12.84</v>
      </c>
      <c r="C17">
        <v>9.44</v>
      </c>
      <c r="D17">
        <v>2017</v>
      </c>
      <c r="E17">
        <v>77.3</v>
      </c>
      <c r="F17">
        <v>47.7</v>
      </c>
      <c r="G17">
        <v>2017</v>
      </c>
      <c r="H17" s="4">
        <f t="shared" si="1"/>
        <v>2.8846153846153799E-2</v>
      </c>
      <c r="I17" s="4">
        <f t="shared" si="2"/>
        <v>-4.2194092827005196E-3</v>
      </c>
      <c r="J17">
        <v>2017</v>
      </c>
      <c r="K17" s="4">
        <f t="shared" si="3"/>
        <v>-3.6159600997506307E-2</v>
      </c>
      <c r="L17" s="4">
        <f t="shared" si="4"/>
        <v>-7.5581395348837177E-2</v>
      </c>
    </row>
    <row r="18" spans="1:16" x14ac:dyDescent="0.25">
      <c r="A18">
        <v>2018</v>
      </c>
      <c r="B18">
        <v>12.82</v>
      </c>
      <c r="C18">
        <v>9.9600000000000009</v>
      </c>
      <c r="D18">
        <v>2018</v>
      </c>
      <c r="E18">
        <v>76.8</v>
      </c>
      <c r="F18">
        <v>49.6</v>
      </c>
      <c r="G18">
        <v>2018</v>
      </c>
      <c r="H18" s="4">
        <f t="shared" si="1"/>
        <v>-1.5576323987538609E-3</v>
      </c>
      <c r="I18" s="4">
        <f t="shared" si="2"/>
        <v>5.5084745762712009E-2</v>
      </c>
      <c r="J18">
        <v>2018</v>
      </c>
      <c r="K18" s="4">
        <f t="shared" si="3"/>
        <v>-6.4683053040103496E-3</v>
      </c>
      <c r="L18" s="4">
        <f t="shared" si="4"/>
        <v>3.9832285115303949E-2</v>
      </c>
      <c r="M18" s="7">
        <f>(B18/B5)^(1/14)-1</f>
        <v>-1.8918176629236005E-2</v>
      </c>
      <c r="N18" s="7">
        <f>(C18/C5)^(1/14)-1</f>
        <v>-2.6709122843633359E-3</v>
      </c>
      <c r="O18" s="7">
        <f>(E18/E5)^(1/14)-1</f>
        <v>-3.4171291108999746E-3</v>
      </c>
      <c r="P18" s="7">
        <f>(F18/F5)^(1/14)-1</f>
        <v>1.1035502131004904E-3</v>
      </c>
    </row>
    <row r="55" spans="4:10" ht="120" x14ac:dyDescent="0.25">
      <c r="D55" t="s">
        <v>15</v>
      </c>
      <c r="E55" s="2" t="s">
        <v>100</v>
      </c>
      <c r="F55" s="2" t="s">
        <v>101</v>
      </c>
      <c r="H55" t="s">
        <v>15</v>
      </c>
      <c r="I55" s="2" t="s">
        <v>104</v>
      </c>
      <c r="J55" s="2" t="s">
        <v>105</v>
      </c>
    </row>
    <row r="56" spans="4:10" x14ac:dyDescent="0.25">
      <c r="D56">
        <v>2000</v>
      </c>
      <c r="E56">
        <v>56.652999999999999</v>
      </c>
      <c r="F56">
        <v>43.347000000000001</v>
      </c>
      <c r="H56">
        <v>2000</v>
      </c>
    </row>
    <row r="57" spans="4:10" x14ac:dyDescent="0.25">
      <c r="D57">
        <v>2001</v>
      </c>
      <c r="E57">
        <v>56.779000000000003</v>
      </c>
      <c r="F57">
        <v>43.220999999999997</v>
      </c>
      <c r="H57">
        <v>2001</v>
      </c>
      <c r="I57">
        <f>(E57-E56)/E56</f>
        <v>2.2240658041057806E-3</v>
      </c>
      <c r="J57">
        <f>(F57-F56)/F56</f>
        <v>-2.9067755554018681E-3</v>
      </c>
    </row>
    <row r="58" spans="4:10" x14ac:dyDescent="0.25">
      <c r="D58">
        <v>2002</v>
      </c>
      <c r="E58">
        <v>56.926000000000002</v>
      </c>
      <c r="F58">
        <v>43.073999999999998</v>
      </c>
      <c r="H58">
        <v>2002</v>
      </c>
      <c r="I58">
        <f t="shared" ref="I58:I75" si="5">(E58-E57)/E57</f>
        <v>2.5889853643071992E-3</v>
      </c>
      <c r="J58">
        <f t="shared" ref="J58:J75" si="6">(F58-F57)/F57</f>
        <v>-3.4011244533906776E-3</v>
      </c>
    </row>
    <row r="59" spans="4:10" x14ac:dyDescent="0.25">
      <c r="D59">
        <v>2003</v>
      </c>
      <c r="E59">
        <v>57.1</v>
      </c>
      <c r="F59">
        <v>42.9</v>
      </c>
      <c r="H59">
        <v>2003</v>
      </c>
      <c r="I59">
        <f t="shared" si="5"/>
        <v>3.0565997962266711E-3</v>
      </c>
      <c r="J59">
        <f t="shared" si="6"/>
        <v>-4.0395598272739818E-3</v>
      </c>
    </row>
    <row r="60" spans="4:10" x14ac:dyDescent="0.25">
      <c r="D60">
        <v>2004</v>
      </c>
      <c r="E60">
        <v>57.268000000000001</v>
      </c>
      <c r="F60">
        <v>42.731999999999999</v>
      </c>
      <c r="H60">
        <v>2004</v>
      </c>
      <c r="I60">
        <f t="shared" si="5"/>
        <v>2.9422066549912303E-3</v>
      </c>
      <c r="J60">
        <f t="shared" si="6"/>
        <v>-3.9160839160838987E-3</v>
      </c>
    </row>
    <row r="61" spans="4:10" x14ac:dyDescent="0.25">
      <c r="D61">
        <v>2005</v>
      </c>
      <c r="E61">
        <v>57.429000000000002</v>
      </c>
      <c r="F61">
        <v>42.570999999999998</v>
      </c>
      <c r="H61">
        <v>2005</v>
      </c>
      <c r="I61">
        <f t="shared" si="5"/>
        <v>2.8113431584829464E-3</v>
      </c>
      <c r="J61">
        <f t="shared" si="6"/>
        <v>-3.7676682579800003E-3</v>
      </c>
    </row>
    <row r="62" spans="4:10" x14ac:dyDescent="0.25">
      <c r="D62">
        <v>2006</v>
      </c>
      <c r="E62">
        <v>57.58</v>
      </c>
      <c r="F62">
        <v>42.42</v>
      </c>
      <c r="H62">
        <v>2006</v>
      </c>
      <c r="I62">
        <f t="shared" si="5"/>
        <v>2.629333611938154E-3</v>
      </c>
      <c r="J62">
        <f t="shared" si="6"/>
        <v>-3.5470155739822005E-3</v>
      </c>
    </row>
    <row r="63" spans="4:10" x14ac:dyDescent="0.25">
      <c r="D63">
        <v>2007</v>
      </c>
      <c r="E63">
        <v>57.707999999999998</v>
      </c>
      <c r="F63">
        <v>42.292000000000002</v>
      </c>
      <c r="H63">
        <v>2007</v>
      </c>
      <c r="I63">
        <f t="shared" si="5"/>
        <v>2.2229940951719366E-3</v>
      </c>
      <c r="J63">
        <f t="shared" si="6"/>
        <v>-3.0174446016030202E-3</v>
      </c>
    </row>
    <row r="64" spans="4:10" x14ac:dyDescent="0.25">
      <c r="D64">
        <v>2008</v>
      </c>
      <c r="E64">
        <v>57.808999999999997</v>
      </c>
      <c r="F64">
        <v>42.191000000000003</v>
      </c>
      <c r="H64">
        <v>2008</v>
      </c>
      <c r="I64">
        <f t="shared" si="5"/>
        <v>1.75019061481942E-3</v>
      </c>
      <c r="J64">
        <f t="shared" si="6"/>
        <v>-2.3881585169771846E-3</v>
      </c>
    </row>
    <row r="65" spans="4:12" x14ac:dyDescent="0.25">
      <c r="D65">
        <v>2009</v>
      </c>
      <c r="E65">
        <v>57.901000000000003</v>
      </c>
      <c r="F65">
        <v>42.098999999999997</v>
      </c>
      <c r="H65">
        <v>2009</v>
      </c>
      <c r="I65">
        <f t="shared" si="5"/>
        <v>1.5914476984553593E-3</v>
      </c>
      <c r="J65">
        <f t="shared" si="6"/>
        <v>-2.1805598350360467E-3</v>
      </c>
    </row>
    <row r="66" spans="4:12" x14ac:dyDescent="0.25">
      <c r="D66">
        <v>2010</v>
      </c>
      <c r="E66">
        <v>57.981999999999999</v>
      </c>
      <c r="F66">
        <v>42.018000000000001</v>
      </c>
      <c r="H66">
        <v>2010</v>
      </c>
      <c r="I66">
        <f t="shared" si="5"/>
        <v>1.3989395692647097E-3</v>
      </c>
      <c r="J66">
        <f t="shared" si="6"/>
        <v>-1.9240362003847115E-3</v>
      </c>
    </row>
    <row r="67" spans="4:12" x14ac:dyDescent="0.25">
      <c r="D67">
        <v>2011</v>
      </c>
      <c r="E67">
        <v>58.081000000000003</v>
      </c>
      <c r="F67">
        <v>41.918999999999997</v>
      </c>
      <c r="H67">
        <v>2011</v>
      </c>
      <c r="I67">
        <f t="shared" si="5"/>
        <v>1.7074264426891752E-3</v>
      </c>
      <c r="J67">
        <f t="shared" si="6"/>
        <v>-2.3561330858204521E-3</v>
      </c>
    </row>
    <row r="68" spans="4:12" x14ac:dyDescent="0.25">
      <c r="D68">
        <v>2012</v>
      </c>
      <c r="E68">
        <v>58.131999999999998</v>
      </c>
      <c r="F68">
        <v>41.868000000000002</v>
      </c>
      <c r="H68">
        <v>2012</v>
      </c>
      <c r="I68">
        <f t="shared" si="5"/>
        <v>8.7808405502651167E-4</v>
      </c>
      <c r="J68">
        <f t="shared" si="6"/>
        <v>-1.2166320761467313E-3</v>
      </c>
    </row>
    <row r="69" spans="4:12" x14ac:dyDescent="0.25">
      <c r="D69">
        <v>2013</v>
      </c>
      <c r="E69">
        <v>58.22</v>
      </c>
      <c r="F69">
        <v>41.78</v>
      </c>
      <c r="H69">
        <v>2013</v>
      </c>
      <c r="I69">
        <f t="shared" si="5"/>
        <v>1.5137961879859796E-3</v>
      </c>
      <c r="J69">
        <f t="shared" si="6"/>
        <v>-2.1018438903219871E-3</v>
      </c>
    </row>
    <row r="70" spans="4:12" x14ac:dyDescent="0.25">
      <c r="D70">
        <v>2014</v>
      </c>
      <c r="E70">
        <v>58.305999999999997</v>
      </c>
      <c r="F70">
        <v>41.694000000000003</v>
      </c>
      <c r="H70">
        <v>2014</v>
      </c>
      <c r="I70">
        <f t="shared" si="5"/>
        <v>1.4771556166265634E-3</v>
      </c>
      <c r="J70">
        <f t="shared" si="6"/>
        <v>-2.0584011488750244E-3</v>
      </c>
    </row>
    <row r="71" spans="4:12" x14ac:dyDescent="0.25">
      <c r="D71">
        <v>2015</v>
      </c>
      <c r="E71">
        <v>58.384</v>
      </c>
      <c r="F71">
        <v>41.616</v>
      </c>
      <c r="H71">
        <v>2015</v>
      </c>
      <c r="I71">
        <f t="shared" si="5"/>
        <v>1.3377696978013063E-3</v>
      </c>
      <c r="J71">
        <f t="shared" si="6"/>
        <v>-1.8707727730609429E-3</v>
      </c>
    </row>
    <row r="72" spans="4:12" x14ac:dyDescent="0.25">
      <c r="D72">
        <v>2016</v>
      </c>
      <c r="E72">
        <v>58.902999999999999</v>
      </c>
      <c r="F72">
        <v>41.097000000000001</v>
      </c>
      <c r="H72">
        <v>2016</v>
      </c>
      <c r="I72">
        <f t="shared" si="5"/>
        <v>8.8894217593861041E-3</v>
      </c>
      <c r="J72">
        <f t="shared" si="6"/>
        <v>-1.247116493656282E-2</v>
      </c>
    </row>
    <row r="73" spans="4:12" x14ac:dyDescent="0.25">
      <c r="D73">
        <v>2017</v>
      </c>
      <c r="E73">
        <v>59.411000000000001</v>
      </c>
      <c r="F73">
        <v>40.588999999999999</v>
      </c>
      <c r="H73">
        <v>2017</v>
      </c>
      <c r="I73">
        <f t="shared" si="5"/>
        <v>8.6243485051695611E-3</v>
      </c>
      <c r="J73">
        <f t="shared" si="6"/>
        <v>-1.2360999586344566E-2</v>
      </c>
    </row>
    <row r="74" spans="4:12" x14ac:dyDescent="0.25">
      <c r="D74">
        <v>2018</v>
      </c>
      <c r="E74">
        <v>59.472999999999999</v>
      </c>
      <c r="F74">
        <v>40.527000000000001</v>
      </c>
      <c r="H74">
        <v>2018</v>
      </c>
      <c r="I74">
        <f t="shared" si="5"/>
        <v>1.043577788624962E-3</v>
      </c>
      <c r="J74">
        <f t="shared" si="6"/>
        <v>-1.5275074527580778E-3</v>
      </c>
    </row>
    <row r="75" spans="4:12" x14ac:dyDescent="0.25">
      <c r="D75">
        <v>2019</v>
      </c>
      <c r="E75">
        <v>59.517000000000003</v>
      </c>
      <c r="F75">
        <v>40.482999999999997</v>
      </c>
      <c r="H75">
        <v>2019</v>
      </c>
      <c r="I75">
        <f t="shared" si="5"/>
        <v>7.3983152018569837E-4</v>
      </c>
      <c r="J75">
        <f t="shared" si="6"/>
        <v>-1.0856959557826642E-3</v>
      </c>
      <c r="K75">
        <f>(E75/E56)^(1/20)-1</f>
        <v>2.4688948741300454E-3</v>
      </c>
      <c r="L75">
        <f>(F75/F56)^(1/20)-1</f>
        <v>-3.4119342672518371E-3</v>
      </c>
    </row>
    <row r="78" spans="4:12" ht="90" x14ac:dyDescent="0.25">
      <c r="D78" t="s">
        <v>15</v>
      </c>
      <c r="E78" s="2" t="s">
        <v>102</v>
      </c>
      <c r="F78" s="2" t="s">
        <v>103</v>
      </c>
      <c r="H78" t="s">
        <v>15</v>
      </c>
      <c r="I78" s="2" t="s">
        <v>106</v>
      </c>
      <c r="J78" s="2" t="s">
        <v>107</v>
      </c>
    </row>
    <row r="79" spans="4:12" x14ac:dyDescent="0.25">
      <c r="D79">
        <v>2000</v>
      </c>
      <c r="E79">
        <v>56.652999999999999</v>
      </c>
      <c r="F79">
        <v>43.347000000000001</v>
      </c>
      <c r="H79">
        <v>2000</v>
      </c>
    </row>
    <row r="80" spans="4:12" x14ac:dyDescent="0.25">
      <c r="D80">
        <v>2001</v>
      </c>
      <c r="E80">
        <v>56.779000000000003</v>
      </c>
      <c r="F80">
        <v>43.220999999999997</v>
      </c>
      <c r="H80">
        <v>2001</v>
      </c>
      <c r="I80">
        <f>(E80-E79)/E79</f>
        <v>2.2240658041057806E-3</v>
      </c>
      <c r="J80">
        <f>(F80-F79)/F79</f>
        <v>-2.9067755554018681E-3</v>
      </c>
    </row>
    <row r="81" spans="4:10" x14ac:dyDescent="0.25">
      <c r="D81">
        <v>2002</v>
      </c>
      <c r="E81">
        <v>56.926000000000002</v>
      </c>
      <c r="F81">
        <v>43.073999999999998</v>
      </c>
      <c r="H81">
        <v>2002</v>
      </c>
      <c r="I81">
        <f t="shared" ref="I81:I99" si="7">(E81-E80)/E80</f>
        <v>2.5889853643071992E-3</v>
      </c>
      <c r="J81">
        <f t="shared" ref="J81:J99" si="8">(F81-F80)/F80</f>
        <v>-3.4011244533906776E-3</v>
      </c>
    </row>
    <row r="82" spans="4:10" x14ac:dyDescent="0.25">
      <c r="D82">
        <v>2003</v>
      </c>
      <c r="E82">
        <v>57.1</v>
      </c>
      <c r="F82">
        <v>42.9</v>
      </c>
      <c r="H82">
        <v>2003</v>
      </c>
      <c r="I82">
        <f t="shared" si="7"/>
        <v>3.0565997962266711E-3</v>
      </c>
      <c r="J82">
        <f t="shared" si="8"/>
        <v>-4.0395598272739818E-3</v>
      </c>
    </row>
    <row r="83" spans="4:10" x14ac:dyDescent="0.25">
      <c r="D83">
        <v>2004</v>
      </c>
      <c r="E83">
        <v>57.27</v>
      </c>
      <c r="F83">
        <v>42.73</v>
      </c>
      <c r="H83">
        <v>2004</v>
      </c>
      <c r="I83">
        <f t="shared" si="7"/>
        <v>2.9772329246935498E-3</v>
      </c>
      <c r="J83">
        <f t="shared" si="8"/>
        <v>-3.9627039627040022E-3</v>
      </c>
    </row>
    <row r="84" spans="4:10" x14ac:dyDescent="0.25">
      <c r="D84">
        <v>2005</v>
      </c>
      <c r="E84">
        <v>57.43</v>
      </c>
      <c r="F84">
        <v>42.57</v>
      </c>
      <c r="H84">
        <v>2005</v>
      </c>
      <c r="I84">
        <f t="shared" si="7"/>
        <v>2.7937838309760187E-3</v>
      </c>
      <c r="J84">
        <f t="shared" si="8"/>
        <v>-3.7444418441375288E-3</v>
      </c>
    </row>
    <row r="85" spans="4:10" x14ac:dyDescent="0.25">
      <c r="D85">
        <v>2006</v>
      </c>
      <c r="E85">
        <v>57.58</v>
      </c>
      <c r="F85">
        <v>42.42</v>
      </c>
      <c r="H85">
        <v>2006</v>
      </c>
      <c r="I85">
        <f t="shared" si="7"/>
        <v>2.6118753264843912E-3</v>
      </c>
      <c r="J85">
        <f t="shared" si="8"/>
        <v>-3.5236081747709322E-3</v>
      </c>
    </row>
    <row r="86" spans="4:10" x14ac:dyDescent="0.25">
      <c r="D86">
        <v>2007</v>
      </c>
      <c r="E86">
        <v>57.71</v>
      </c>
      <c r="F86">
        <v>42.29</v>
      </c>
      <c r="H86">
        <v>2007</v>
      </c>
      <c r="I86">
        <f t="shared" si="7"/>
        <v>2.2577283779090405E-3</v>
      </c>
      <c r="J86">
        <f t="shared" si="8"/>
        <v>-3.0645921735031247E-3</v>
      </c>
    </row>
    <row r="87" spans="4:10" x14ac:dyDescent="0.25">
      <c r="D87">
        <v>2008</v>
      </c>
      <c r="E87">
        <v>57.81</v>
      </c>
      <c r="F87">
        <v>42.19</v>
      </c>
      <c r="H87">
        <v>2008</v>
      </c>
      <c r="I87">
        <f t="shared" si="7"/>
        <v>1.7328019407381982E-3</v>
      </c>
      <c r="J87">
        <f t="shared" si="8"/>
        <v>-2.3646252069047394E-3</v>
      </c>
    </row>
    <row r="88" spans="4:10" x14ac:dyDescent="0.25">
      <c r="D88">
        <v>2009</v>
      </c>
      <c r="E88">
        <v>57.91</v>
      </c>
      <c r="F88">
        <v>42.09</v>
      </c>
      <c r="H88">
        <v>2009</v>
      </c>
      <c r="I88">
        <f t="shared" si="7"/>
        <v>1.7298045320877757E-3</v>
      </c>
      <c r="J88">
        <f t="shared" si="8"/>
        <v>-2.3702299123013588E-3</v>
      </c>
    </row>
    <row r="89" spans="4:10" x14ac:dyDescent="0.25">
      <c r="D89">
        <v>2010</v>
      </c>
      <c r="E89">
        <v>57.99</v>
      </c>
      <c r="F89">
        <v>42.01</v>
      </c>
      <c r="H89">
        <v>2010</v>
      </c>
      <c r="I89">
        <f t="shared" si="7"/>
        <v>1.3814539803143741E-3</v>
      </c>
      <c r="J89">
        <f t="shared" si="8"/>
        <v>-1.9006889997625421E-3</v>
      </c>
    </row>
    <row r="90" spans="4:10" x14ac:dyDescent="0.25">
      <c r="D90">
        <v>2011</v>
      </c>
      <c r="E90">
        <v>58.1</v>
      </c>
      <c r="F90">
        <v>41.9</v>
      </c>
      <c r="H90">
        <v>2011</v>
      </c>
      <c r="I90">
        <f t="shared" si="7"/>
        <v>1.896878772202094E-3</v>
      </c>
      <c r="J90">
        <f t="shared" si="8"/>
        <v>-2.6184241847179109E-3</v>
      </c>
    </row>
    <row r="91" spans="4:10" x14ac:dyDescent="0.25">
      <c r="D91">
        <v>2012</v>
      </c>
      <c r="E91">
        <v>58.1</v>
      </c>
      <c r="F91">
        <v>41.9</v>
      </c>
      <c r="H91">
        <v>2012</v>
      </c>
      <c r="I91">
        <f t="shared" si="7"/>
        <v>0</v>
      </c>
      <c r="J91">
        <f t="shared" si="8"/>
        <v>0</v>
      </c>
    </row>
    <row r="92" spans="4:10" x14ac:dyDescent="0.25">
      <c r="D92">
        <v>2013</v>
      </c>
      <c r="E92">
        <v>58.2</v>
      </c>
      <c r="F92">
        <v>41.8</v>
      </c>
      <c r="H92">
        <v>2013</v>
      </c>
      <c r="I92">
        <f t="shared" si="7"/>
        <v>1.7211703958692154E-3</v>
      </c>
      <c r="J92">
        <f t="shared" si="8"/>
        <v>-2.386634844868769E-3</v>
      </c>
    </row>
    <row r="93" spans="4:10" x14ac:dyDescent="0.25">
      <c r="D93">
        <v>2014</v>
      </c>
      <c r="E93">
        <v>58.3</v>
      </c>
      <c r="F93">
        <v>41.7</v>
      </c>
      <c r="H93">
        <v>2014</v>
      </c>
      <c r="I93">
        <f t="shared" si="7"/>
        <v>1.7182130584191462E-3</v>
      </c>
      <c r="J93">
        <f t="shared" si="8"/>
        <v>-2.3923444976075197E-3</v>
      </c>
    </row>
    <row r="94" spans="4:10" x14ac:dyDescent="0.25">
      <c r="D94">
        <v>2015</v>
      </c>
      <c r="E94">
        <v>58.4</v>
      </c>
      <c r="F94">
        <v>41.6</v>
      </c>
      <c r="H94">
        <v>2015</v>
      </c>
      <c r="I94">
        <f t="shared" si="7"/>
        <v>1.7152658662092869E-3</v>
      </c>
      <c r="J94">
        <f t="shared" si="8"/>
        <v>-2.3980815347722164E-3</v>
      </c>
    </row>
    <row r="95" spans="4:10" x14ac:dyDescent="0.25">
      <c r="D95">
        <v>2016</v>
      </c>
      <c r="E95">
        <v>58.9</v>
      </c>
      <c r="F95">
        <v>41.1</v>
      </c>
      <c r="H95">
        <v>2016</v>
      </c>
      <c r="I95">
        <f t="shared" si="7"/>
        <v>8.5616438356164379E-3</v>
      </c>
      <c r="J95">
        <f t="shared" si="8"/>
        <v>-1.2019230769230768E-2</v>
      </c>
    </row>
    <row r="96" spans="4:10" x14ac:dyDescent="0.25">
      <c r="D96">
        <v>2017</v>
      </c>
      <c r="E96">
        <v>59.4</v>
      </c>
      <c r="F96">
        <v>40.6</v>
      </c>
      <c r="H96">
        <v>2017</v>
      </c>
      <c r="I96">
        <f t="shared" si="7"/>
        <v>8.4889643463497456E-3</v>
      </c>
      <c r="J96">
        <f t="shared" si="8"/>
        <v>-1.21654501216545E-2</v>
      </c>
    </row>
    <row r="97" spans="4:12" x14ac:dyDescent="0.25">
      <c r="D97">
        <v>2018</v>
      </c>
      <c r="E97">
        <v>59.5</v>
      </c>
      <c r="F97">
        <v>40.5</v>
      </c>
      <c r="H97">
        <v>2018</v>
      </c>
      <c r="I97">
        <f t="shared" si="7"/>
        <v>1.6835016835017075E-3</v>
      </c>
      <c r="J97">
        <f t="shared" si="8"/>
        <v>-2.4630541871921529E-3</v>
      </c>
    </row>
    <row r="98" spans="4:12" x14ac:dyDescent="0.25">
      <c r="D98">
        <v>2019</v>
      </c>
      <c r="E98">
        <v>59.5</v>
      </c>
      <c r="F98">
        <v>40.5</v>
      </c>
      <c r="H98">
        <v>2019</v>
      </c>
      <c r="I98">
        <f t="shared" si="7"/>
        <v>0</v>
      </c>
      <c r="J98">
        <f t="shared" si="8"/>
        <v>0</v>
      </c>
    </row>
    <row r="99" spans="4:12" x14ac:dyDescent="0.25">
      <c r="D99">
        <v>2020</v>
      </c>
      <c r="E99">
        <v>59.6</v>
      </c>
      <c r="F99">
        <v>40.4</v>
      </c>
      <c r="H99">
        <v>2020</v>
      </c>
      <c r="I99">
        <f t="shared" si="7"/>
        <v>1.680672268907587E-3</v>
      </c>
      <c r="J99">
        <f t="shared" si="8"/>
        <v>-2.4691358024691709E-3</v>
      </c>
      <c r="K99">
        <f>(E99/E80)^(1/20)-1</f>
        <v>2.4273931105633917E-3</v>
      </c>
      <c r="L99">
        <f>(F99/F80)^(1/20)-1</f>
        <v>-3.3691468087113652E-3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H14" sqref="H14"/>
    </sheetView>
  </sheetViews>
  <sheetFormatPr defaultRowHeight="15" x14ac:dyDescent="0.25"/>
  <sheetData>
    <row r="1" spans="1:6" x14ac:dyDescent="0.25">
      <c r="A1" t="s">
        <v>15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</row>
    <row r="2" spans="1:6" x14ac:dyDescent="0.25">
      <c r="A2" t="s">
        <v>16</v>
      </c>
      <c r="B2">
        <v>3.2699999999999996</v>
      </c>
      <c r="C2">
        <v>1.5999999999999996</v>
      </c>
      <c r="D2">
        <v>4.8699999999999974</v>
      </c>
      <c r="E2">
        <v>-3.0000000000001137E-2</v>
      </c>
      <c r="F2">
        <v>-9.9999999999980105E-3</v>
      </c>
    </row>
    <row r="3" spans="1:6" x14ac:dyDescent="0.25">
      <c r="A3" t="s">
        <v>17</v>
      </c>
      <c r="B3">
        <v>1.7899999999999991</v>
      </c>
      <c r="C3">
        <v>1.1099999999999994</v>
      </c>
      <c r="D3">
        <v>2.9000000000000021</v>
      </c>
      <c r="E3">
        <v>3.1200000000000045</v>
      </c>
      <c r="F3">
        <v>1.3200000000000003</v>
      </c>
    </row>
    <row r="4" spans="1:6" x14ac:dyDescent="0.25">
      <c r="A4" t="s">
        <v>18</v>
      </c>
      <c r="B4">
        <v>1.7300000000000004</v>
      </c>
      <c r="C4">
        <v>1.0600000000000005</v>
      </c>
      <c r="D4">
        <v>2.7899999999999991</v>
      </c>
      <c r="E4">
        <v>0.88999999999998636</v>
      </c>
      <c r="F4">
        <v>1.5200000000000031</v>
      </c>
    </row>
    <row r="5" spans="1:6" x14ac:dyDescent="0.25">
      <c r="A5" t="s">
        <v>19</v>
      </c>
      <c r="B5">
        <v>0.46999999999999886</v>
      </c>
      <c r="C5">
        <v>0.29000000000000092</v>
      </c>
      <c r="D5">
        <v>0.76000000000000156</v>
      </c>
      <c r="E5">
        <v>0.5</v>
      </c>
      <c r="F5">
        <v>0.29999999999999716</v>
      </c>
    </row>
    <row r="6" spans="1:6" x14ac:dyDescent="0.25">
      <c r="A6" t="s">
        <v>20</v>
      </c>
      <c r="B6">
        <v>0.48000000000000043</v>
      </c>
      <c r="C6">
        <v>0.29999999999999893</v>
      </c>
      <c r="D6">
        <v>0.77999999999999758</v>
      </c>
      <c r="E6">
        <v>0.5</v>
      </c>
      <c r="F6">
        <v>0.33999999999999631</v>
      </c>
    </row>
    <row r="7" spans="1:6" x14ac:dyDescent="0.25">
      <c r="A7" t="s">
        <v>21</v>
      </c>
      <c r="B7">
        <v>0.42999999999999972</v>
      </c>
      <c r="C7">
        <v>0.26999999999999957</v>
      </c>
      <c r="D7">
        <v>0.69999999999999929</v>
      </c>
      <c r="E7">
        <v>0.47000000000001307</v>
      </c>
      <c r="F7">
        <v>0.30000000000000426</v>
      </c>
    </row>
    <row r="8" spans="1:6" x14ac:dyDescent="0.25">
      <c r="A8" t="s">
        <v>22</v>
      </c>
      <c r="B8">
        <v>0.38000000000000256</v>
      </c>
      <c r="C8">
        <v>0.24000000000000021</v>
      </c>
      <c r="D8">
        <v>0.62000000000000099</v>
      </c>
      <c r="E8">
        <v>0.44999999999998863</v>
      </c>
      <c r="F8">
        <v>0.32999999999999829</v>
      </c>
    </row>
    <row r="9" spans="1:6" x14ac:dyDescent="0.25">
      <c r="A9" t="s">
        <v>23</v>
      </c>
      <c r="B9">
        <v>0.32999999999999829</v>
      </c>
      <c r="C9">
        <v>0.21000000000000085</v>
      </c>
      <c r="D9">
        <v>0.53999999999999915</v>
      </c>
      <c r="E9">
        <v>0.5</v>
      </c>
      <c r="F9">
        <v>0.29999999999999716</v>
      </c>
    </row>
    <row r="10" spans="1:6" x14ac:dyDescent="0.25">
      <c r="A10" t="s">
        <v>24</v>
      </c>
      <c r="B10">
        <v>0.28999999999999915</v>
      </c>
      <c r="C10">
        <v>0.17999999999999972</v>
      </c>
      <c r="D10">
        <v>0.47000000000000242</v>
      </c>
      <c r="E10">
        <v>-0.62999999999999545</v>
      </c>
      <c r="F10">
        <v>-0.36999999999999744</v>
      </c>
    </row>
    <row r="11" spans="1:6" x14ac:dyDescent="0.25">
      <c r="A11" t="s">
        <v>25</v>
      </c>
      <c r="B11">
        <v>0.26999999999999957</v>
      </c>
      <c r="C11">
        <v>0.16000000000000014</v>
      </c>
      <c r="D11">
        <v>0.42999999999999972</v>
      </c>
      <c r="E11">
        <v>1.9999999999996021E-2</v>
      </c>
      <c r="F11">
        <v>-1.9999999999996021E-2</v>
      </c>
    </row>
    <row r="12" spans="1:6" x14ac:dyDescent="0.25">
      <c r="A12" t="s">
        <v>26</v>
      </c>
      <c r="B12">
        <v>0.26000000000000156</v>
      </c>
      <c r="C12">
        <v>0.16999999999999993</v>
      </c>
      <c r="D12">
        <v>0.42999999999999972</v>
      </c>
      <c r="E12">
        <v>0.29000000000000625</v>
      </c>
      <c r="F12">
        <v>0.20999999999999375</v>
      </c>
    </row>
    <row r="13" spans="1:6" x14ac:dyDescent="0.25">
      <c r="A13" t="s">
        <v>27</v>
      </c>
      <c r="B13">
        <v>0.19999999999999929</v>
      </c>
      <c r="C13">
        <v>0.11999999999999922</v>
      </c>
      <c r="D13">
        <v>0.32000000000000028</v>
      </c>
      <c r="E13">
        <v>0.82999999999999829</v>
      </c>
      <c r="F13">
        <v>0.5</v>
      </c>
    </row>
    <row r="14" spans="1:6" x14ac:dyDescent="0.25">
      <c r="A14" t="s">
        <v>28</v>
      </c>
      <c r="B14">
        <v>-6.4599999999999991</v>
      </c>
      <c r="C14">
        <v>-3.58</v>
      </c>
      <c r="D14">
        <v>-10.030000000000001</v>
      </c>
      <c r="E14">
        <v>1.7000000000000028</v>
      </c>
      <c r="F14">
        <v>-0.22999999999999687</v>
      </c>
    </row>
    <row r="15" spans="1:6" x14ac:dyDescent="0.25">
      <c r="A15" t="s">
        <v>29</v>
      </c>
      <c r="B15">
        <v>-0.91999999999999993</v>
      </c>
      <c r="C15">
        <v>0.78000000000000114</v>
      </c>
      <c r="D15">
        <v>-0.16000000000000014</v>
      </c>
      <c r="E15">
        <v>-5</v>
      </c>
      <c r="F15">
        <v>1.1000000000000014</v>
      </c>
    </row>
    <row r="16" spans="1:6" x14ac:dyDescent="0.25">
      <c r="A16" t="s">
        <v>30</v>
      </c>
      <c r="B16">
        <v>0.35999999999999943</v>
      </c>
      <c r="C16">
        <v>-4.0000000000000924E-2</v>
      </c>
      <c r="D16">
        <v>0.33000000000000185</v>
      </c>
      <c r="E16">
        <v>-2.9000000000000057</v>
      </c>
      <c r="F16">
        <v>-3.8999999999999986</v>
      </c>
    </row>
    <row r="17" spans="1:6" x14ac:dyDescent="0.25">
      <c r="A17" t="s">
        <v>31</v>
      </c>
      <c r="B17">
        <v>-1.9999999999999574E-2</v>
      </c>
      <c r="C17">
        <v>0.52000000000000135</v>
      </c>
      <c r="D17">
        <v>0.29999999999999716</v>
      </c>
      <c r="E17">
        <v>-0.5</v>
      </c>
      <c r="F17">
        <v>1.8999999999999986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"/>
  <sheetViews>
    <sheetView workbookViewId="0">
      <selection activeCell="G5" sqref="G5"/>
    </sheetView>
  </sheetViews>
  <sheetFormatPr defaultRowHeight="15" x14ac:dyDescent="0.25"/>
  <sheetData>
    <row r="1" spans="1:4" ht="60" x14ac:dyDescent="0.25">
      <c r="A1" t="s">
        <v>0</v>
      </c>
      <c r="B1" s="1" t="s">
        <v>1</v>
      </c>
      <c r="C1" s="2" t="s">
        <v>10</v>
      </c>
      <c r="D1" s="2" t="s">
        <v>11</v>
      </c>
    </row>
    <row r="2" spans="1:4" x14ac:dyDescent="0.25">
      <c r="A2">
        <v>1990</v>
      </c>
      <c r="B2">
        <v>9.9600000000000009</v>
      </c>
      <c r="C2">
        <f>B2</f>
        <v>9.9600000000000009</v>
      </c>
    </row>
    <row r="3" spans="1:4" x14ac:dyDescent="0.25">
      <c r="A3">
        <v>1995</v>
      </c>
      <c r="B3">
        <v>13.23</v>
      </c>
      <c r="C3">
        <f>0.25*B3+0.75*C2</f>
        <v>10.7775</v>
      </c>
    </row>
    <row r="4" spans="1:4" x14ac:dyDescent="0.25">
      <c r="A4">
        <v>2000</v>
      </c>
      <c r="B4">
        <v>15.02</v>
      </c>
      <c r="C4">
        <f t="shared" ref="C4:C18" si="0">0.25*B4+0.75*C3</f>
        <v>11.838124999999998</v>
      </c>
    </row>
    <row r="5" spans="1:4" x14ac:dyDescent="0.25">
      <c r="A5">
        <v>2004</v>
      </c>
      <c r="B5">
        <v>16.75</v>
      </c>
      <c r="C5">
        <f t="shared" si="0"/>
        <v>13.066093749999999</v>
      </c>
    </row>
    <row r="6" spans="1:4" x14ac:dyDescent="0.25">
      <c r="A6">
        <v>2005</v>
      </c>
      <c r="B6">
        <v>17.22</v>
      </c>
      <c r="C6">
        <f t="shared" si="0"/>
        <v>14.104570312499998</v>
      </c>
    </row>
    <row r="7" spans="1:4" x14ac:dyDescent="0.25">
      <c r="A7">
        <v>2006</v>
      </c>
      <c r="B7">
        <v>17.7</v>
      </c>
      <c r="C7">
        <f t="shared" si="0"/>
        <v>15.003427734374998</v>
      </c>
    </row>
    <row r="8" spans="1:4" x14ac:dyDescent="0.25">
      <c r="A8">
        <v>2007</v>
      </c>
      <c r="B8">
        <v>18.13</v>
      </c>
      <c r="C8">
        <f t="shared" si="0"/>
        <v>15.785070800781249</v>
      </c>
    </row>
    <row r="9" spans="1:4" x14ac:dyDescent="0.25">
      <c r="A9">
        <v>2008</v>
      </c>
      <c r="B9">
        <v>18.510000000000002</v>
      </c>
      <c r="C9">
        <f t="shared" si="0"/>
        <v>16.466303100585936</v>
      </c>
    </row>
    <row r="10" spans="1:4" x14ac:dyDescent="0.25">
      <c r="A10">
        <v>2009</v>
      </c>
      <c r="B10">
        <v>18.84</v>
      </c>
      <c r="C10">
        <f t="shared" si="0"/>
        <v>17.059727325439454</v>
      </c>
    </row>
    <row r="11" spans="1:4" x14ac:dyDescent="0.25">
      <c r="A11">
        <v>2010</v>
      </c>
      <c r="B11">
        <v>19.13</v>
      </c>
      <c r="C11">
        <f t="shared" si="0"/>
        <v>17.577295494079589</v>
      </c>
    </row>
    <row r="12" spans="1:4" x14ac:dyDescent="0.25">
      <c r="A12">
        <v>2011</v>
      </c>
      <c r="B12">
        <v>19.399999999999999</v>
      </c>
      <c r="C12">
        <f t="shared" si="0"/>
        <v>18.032971620559692</v>
      </c>
    </row>
    <row r="13" spans="1:4" x14ac:dyDescent="0.25">
      <c r="A13">
        <v>2012</v>
      </c>
      <c r="B13">
        <v>19.66</v>
      </c>
      <c r="C13">
        <f t="shared" si="0"/>
        <v>18.439728715419768</v>
      </c>
    </row>
    <row r="14" spans="1:4" x14ac:dyDescent="0.25">
      <c r="A14">
        <v>2013</v>
      </c>
      <c r="B14">
        <v>19.86</v>
      </c>
      <c r="C14">
        <f t="shared" si="0"/>
        <v>18.794796536564824</v>
      </c>
    </row>
    <row r="15" spans="1:4" x14ac:dyDescent="0.25">
      <c r="A15">
        <v>2014</v>
      </c>
      <c r="B15">
        <v>13.4</v>
      </c>
      <c r="C15">
        <f t="shared" si="0"/>
        <v>17.446097402423618</v>
      </c>
    </row>
    <row r="16" spans="1:4" x14ac:dyDescent="0.25">
      <c r="A16">
        <v>2015</v>
      </c>
      <c r="B16">
        <v>12.48</v>
      </c>
      <c r="C16">
        <f t="shared" si="0"/>
        <v>16.204573051817714</v>
      </c>
    </row>
    <row r="17" spans="1:3" x14ac:dyDescent="0.25">
      <c r="A17">
        <v>2017</v>
      </c>
      <c r="B17">
        <v>12.84</v>
      </c>
      <c r="C17">
        <f t="shared" si="0"/>
        <v>15.363429788863286</v>
      </c>
    </row>
    <row r="18" spans="1:3" x14ac:dyDescent="0.25">
      <c r="A18">
        <v>2018</v>
      </c>
      <c r="B18">
        <v>12.82</v>
      </c>
      <c r="C18">
        <f t="shared" si="0"/>
        <v>14.727572341647464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workbookViewId="0">
      <selection activeCell="H11" sqref="H11"/>
    </sheetView>
  </sheetViews>
  <sheetFormatPr defaultRowHeight="15" x14ac:dyDescent="0.25"/>
  <sheetData>
    <row r="1" spans="1:5" x14ac:dyDescent="0.25">
      <c r="A1" t="s">
        <v>0</v>
      </c>
      <c r="B1" t="s">
        <v>4</v>
      </c>
      <c r="C1" t="s">
        <v>5</v>
      </c>
    </row>
    <row r="2" spans="1:5" x14ac:dyDescent="0.25">
      <c r="A2">
        <v>1990</v>
      </c>
      <c r="B2">
        <v>76.59</v>
      </c>
      <c r="C2">
        <v>46.01</v>
      </c>
    </row>
    <row r="3" spans="1:5" x14ac:dyDescent="0.25">
      <c r="A3">
        <v>1995</v>
      </c>
      <c r="B3">
        <v>76.56</v>
      </c>
      <c r="C3">
        <v>46</v>
      </c>
      <c r="D3">
        <v>-3.0000000000001137E-2</v>
      </c>
      <c r="E3">
        <v>-9.9999999999980105E-3</v>
      </c>
    </row>
    <row r="4" spans="1:5" x14ac:dyDescent="0.25">
      <c r="A4">
        <v>2000</v>
      </c>
      <c r="B4">
        <v>79.680000000000007</v>
      </c>
      <c r="C4">
        <v>47.32</v>
      </c>
      <c r="D4">
        <v>3.1200000000000045</v>
      </c>
      <c r="E4">
        <v>1.3200000000000003</v>
      </c>
    </row>
    <row r="5" spans="1:5" x14ac:dyDescent="0.25">
      <c r="A5">
        <v>2004</v>
      </c>
      <c r="B5">
        <v>80.569999999999993</v>
      </c>
      <c r="C5">
        <v>48.84</v>
      </c>
      <c r="D5">
        <v>0.88999999999998636</v>
      </c>
      <c r="E5">
        <v>1.5200000000000031</v>
      </c>
    </row>
    <row r="6" spans="1:5" x14ac:dyDescent="0.25">
      <c r="A6">
        <v>2005</v>
      </c>
      <c r="B6">
        <v>81.069999999999993</v>
      </c>
      <c r="C6">
        <v>49.14</v>
      </c>
      <c r="D6">
        <v>0.5</v>
      </c>
      <c r="E6">
        <v>0.29999999999999716</v>
      </c>
    </row>
    <row r="7" spans="1:5" x14ac:dyDescent="0.25">
      <c r="A7">
        <v>2006</v>
      </c>
      <c r="B7">
        <v>81.569999999999993</v>
      </c>
      <c r="C7">
        <v>49.48</v>
      </c>
      <c r="D7">
        <v>0.5</v>
      </c>
      <c r="E7">
        <v>0.33999999999999631</v>
      </c>
    </row>
    <row r="8" spans="1:5" x14ac:dyDescent="0.25">
      <c r="A8">
        <v>2007</v>
      </c>
      <c r="B8">
        <v>82.04</v>
      </c>
      <c r="C8">
        <v>49.78</v>
      </c>
      <c r="D8">
        <v>0.47000000000001307</v>
      </c>
      <c r="E8">
        <v>0.30000000000000426</v>
      </c>
    </row>
    <row r="9" spans="1:5" x14ac:dyDescent="0.25">
      <c r="A9">
        <v>2008</v>
      </c>
      <c r="B9">
        <v>82.49</v>
      </c>
      <c r="C9">
        <v>50.11</v>
      </c>
      <c r="D9">
        <v>0.44999999999998863</v>
      </c>
      <c r="E9">
        <v>0.32999999999999829</v>
      </c>
    </row>
    <row r="10" spans="1:5" x14ac:dyDescent="0.25">
      <c r="A10">
        <v>2009</v>
      </c>
      <c r="B10">
        <v>82.99</v>
      </c>
      <c r="C10">
        <v>50.41</v>
      </c>
      <c r="D10">
        <v>0.5</v>
      </c>
      <c r="E10">
        <v>0.29999999999999716</v>
      </c>
    </row>
    <row r="11" spans="1:5" x14ac:dyDescent="0.25">
      <c r="A11">
        <v>2010</v>
      </c>
      <c r="B11">
        <v>82.36</v>
      </c>
      <c r="C11">
        <v>50.04</v>
      </c>
      <c r="D11">
        <v>-0.62999999999999545</v>
      </c>
      <c r="E11">
        <v>-0.36999999999999744</v>
      </c>
    </row>
    <row r="12" spans="1:5" x14ac:dyDescent="0.25">
      <c r="A12">
        <v>2011</v>
      </c>
      <c r="B12">
        <v>82.38</v>
      </c>
      <c r="C12">
        <v>50.02</v>
      </c>
      <c r="D12">
        <v>1.9999999999996021E-2</v>
      </c>
      <c r="E12">
        <v>-1.9999999999996021E-2</v>
      </c>
    </row>
    <row r="13" spans="1:5" x14ac:dyDescent="0.25">
      <c r="A13">
        <v>2012</v>
      </c>
      <c r="B13">
        <v>82.67</v>
      </c>
      <c r="C13">
        <v>50.23</v>
      </c>
      <c r="D13">
        <v>0.29000000000000625</v>
      </c>
      <c r="E13">
        <v>0.20999999999999375</v>
      </c>
    </row>
    <row r="14" spans="1:5" x14ac:dyDescent="0.25">
      <c r="A14">
        <v>2013</v>
      </c>
      <c r="B14">
        <v>83.5</v>
      </c>
      <c r="C14">
        <v>50.73</v>
      </c>
      <c r="D14">
        <v>0.82999999999999829</v>
      </c>
      <c r="E14">
        <v>0.5</v>
      </c>
    </row>
    <row r="15" spans="1:5" x14ac:dyDescent="0.25">
      <c r="A15">
        <v>2014</v>
      </c>
      <c r="B15">
        <v>85.2</v>
      </c>
      <c r="C15">
        <v>50.5</v>
      </c>
      <c r="D15">
        <v>1.7000000000000028</v>
      </c>
      <c r="E15">
        <v>-0.22999999999999687</v>
      </c>
    </row>
    <row r="16" spans="1:5" x14ac:dyDescent="0.25">
      <c r="A16">
        <v>2015</v>
      </c>
      <c r="B16">
        <v>80.2</v>
      </c>
      <c r="C16">
        <v>51.6</v>
      </c>
      <c r="D16">
        <v>-5</v>
      </c>
      <c r="E16">
        <v>1.1000000000000014</v>
      </c>
    </row>
    <row r="17" spans="1:5" x14ac:dyDescent="0.25">
      <c r="A17">
        <v>2017</v>
      </c>
      <c r="B17">
        <v>77.3</v>
      </c>
      <c r="C17">
        <v>47.7</v>
      </c>
      <c r="D17">
        <v>-2.9000000000000057</v>
      </c>
      <c r="E17">
        <v>-3.8999999999999986</v>
      </c>
    </row>
    <row r="18" spans="1:5" x14ac:dyDescent="0.25">
      <c r="A18">
        <v>2018</v>
      </c>
      <c r="B18">
        <v>76.8</v>
      </c>
      <c r="C18">
        <v>49.6</v>
      </c>
      <c r="D18">
        <v>-0.5</v>
      </c>
      <c r="E18">
        <v>1.8999999999999986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topLeftCell="A16" workbookViewId="0">
      <selection activeCell="B1" sqref="B1:B18"/>
    </sheetView>
  </sheetViews>
  <sheetFormatPr defaultRowHeight="15" x14ac:dyDescent="0.25"/>
  <sheetData>
    <row r="1" spans="1:10" ht="75" x14ac:dyDescent="0.25">
      <c r="A1" t="s">
        <v>0</v>
      </c>
      <c r="B1" s="2" t="s">
        <v>3</v>
      </c>
      <c r="C1" s="2" t="s">
        <v>6</v>
      </c>
      <c r="D1" s="2" t="s">
        <v>43</v>
      </c>
      <c r="E1" t="s">
        <v>0</v>
      </c>
      <c r="F1" s="2" t="s">
        <v>3</v>
      </c>
      <c r="G1" s="2" t="s">
        <v>6</v>
      </c>
      <c r="H1" s="2" t="s">
        <v>43</v>
      </c>
      <c r="I1" t="s">
        <v>9</v>
      </c>
      <c r="J1" t="s">
        <v>42</v>
      </c>
    </row>
    <row r="2" spans="1:10" x14ac:dyDescent="0.25">
      <c r="A2">
        <v>1990</v>
      </c>
      <c r="B2">
        <v>16.53</v>
      </c>
      <c r="C2">
        <v>60.59</v>
      </c>
      <c r="E2">
        <v>1990</v>
      </c>
      <c r="I2">
        <v>4.17</v>
      </c>
      <c r="J2">
        <v>95.83</v>
      </c>
    </row>
    <row r="3" spans="1:10" x14ac:dyDescent="0.25">
      <c r="A3">
        <v>1995</v>
      </c>
      <c r="B3">
        <v>21.4</v>
      </c>
      <c r="C3">
        <v>61.07</v>
      </c>
      <c r="E3">
        <v>1995</v>
      </c>
      <c r="F3">
        <f>B3-B2</f>
        <v>4.8699999999999974</v>
      </c>
      <c r="G3">
        <f>C3-C2</f>
        <v>0.47999999999999687</v>
      </c>
      <c r="I3">
        <v>4.1100000000000003</v>
      </c>
      <c r="J3">
        <v>95.89</v>
      </c>
    </row>
    <row r="4" spans="1:10" x14ac:dyDescent="0.25">
      <c r="A4">
        <v>2000</v>
      </c>
      <c r="B4">
        <v>24.3</v>
      </c>
      <c r="C4">
        <v>63.18</v>
      </c>
      <c r="E4">
        <v>2000</v>
      </c>
      <c r="F4">
        <f t="shared" ref="F4:F18" si="0">B4-B3</f>
        <v>2.9000000000000021</v>
      </c>
      <c r="G4">
        <f t="shared" ref="G4:G18" si="1">C4-C3</f>
        <v>2.1099999999999994</v>
      </c>
      <c r="I4">
        <v>4.03</v>
      </c>
      <c r="J4">
        <v>95.97</v>
      </c>
    </row>
    <row r="5" spans="1:10" x14ac:dyDescent="0.25">
      <c r="A5">
        <v>2004</v>
      </c>
      <c r="B5">
        <v>27.09</v>
      </c>
      <c r="C5">
        <v>64.56</v>
      </c>
      <c r="E5">
        <v>2004</v>
      </c>
      <c r="F5">
        <f t="shared" si="0"/>
        <v>2.7899999999999991</v>
      </c>
      <c r="G5">
        <f t="shared" si="1"/>
        <v>1.3800000000000026</v>
      </c>
      <c r="I5">
        <v>4.0199999999999996</v>
      </c>
      <c r="J5">
        <v>95.98</v>
      </c>
    </row>
    <row r="6" spans="1:10" x14ac:dyDescent="0.25">
      <c r="A6">
        <v>2005</v>
      </c>
      <c r="B6">
        <v>27.85</v>
      </c>
      <c r="C6">
        <v>64.959999999999994</v>
      </c>
      <c r="D6">
        <v>36.869999999999997</v>
      </c>
      <c r="E6">
        <v>2005</v>
      </c>
      <c r="F6">
        <f t="shared" si="0"/>
        <v>0.76000000000000156</v>
      </c>
      <c r="G6">
        <f t="shared" si="1"/>
        <v>0.39999999999999147</v>
      </c>
      <c r="I6">
        <v>4.01</v>
      </c>
      <c r="J6">
        <v>95.98</v>
      </c>
    </row>
    <row r="7" spans="1:10" x14ac:dyDescent="0.25">
      <c r="A7">
        <v>2006</v>
      </c>
      <c r="B7">
        <v>28.63</v>
      </c>
      <c r="C7">
        <v>65.38</v>
      </c>
      <c r="E7">
        <v>2006</v>
      </c>
      <c r="F7">
        <f t="shared" si="0"/>
        <v>0.77999999999999758</v>
      </c>
      <c r="G7">
        <f t="shared" si="1"/>
        <v>0.42000000000000171</v>
      </c>
      <c r="I7">
        <v>4.01</v>
      </c>
      <c r="J7">
        <v>95.99</v>
      </c>
    </row>
    <row r="8" spans="1:10" x14ac:dyDescent="0.25">
      <c r="A8">
        <v>2007</v>
      </c>
      <c r="B8">
        <v>29.33</v>
      </c>
      <c r="C8">
        <v>65.760000000000005</v>
      </c>
      <c r="E8">
        <v>2007</v>
      </c>
      <c r="F8">
        <f t="shared" si="0"/>
        <v>0.69999999999999929</v>
      </c>
      <c r="G8">
        <f t="shared" si="1"/>
        <v>0.38000000000000966</v>
      </c>
      <c r="I8">
        <v>4.0199999999999996</v>
      </c>
      <c r="J8">
        <v>95.98</v>
      </c>
    </row>
    <row r="9" spans="1:10" x14ac:dyDescent="0.25">
      <c r="A9">
        <v>2008</v>
      </c>
      <c r="B9">
        <v>29.95</v>
      </c>
      <c r="C9">
        <v>66.16</v>
      </c>
      <c r="E9">
        <v>2008</v>
      </c>
      <c r="F9">
        <f t="shared" si="0"/>
        <v>0.62000000000000099</v>
      </c>
      <c r="G9">
        <f t="shared" si="1"/>
        <v>0.39999999999999147</v>
      </c>
      <c r="I9">
        <v>4.01</v>
      </c>
      <c r="J9">
        <v>95.99</v>
      </c>
    </row>
    <row r="10" spans="1:10" x14ac:dyDescent="0.25">
      <c r="A10">
        <v>2009</v>
      </c>
      <c r="B10">
        <v>30.49</v>
      </c>
      <c r="C10">
        <v>66.56</v>
      </c>
      <c r="E10">
        <v>2009</v>
      </c>
      <c r="F10">
        <f t="shared" si="0"/>
        <v>0.53999999999999915</v>
      </c>
      <c r="G10">
        <f t="shared" si="1"/>
        <v>0.40000000000000568</v>
      </c>
      <c r="I10">
        <v>4</v>
      </c>
      <c r="J10">
        <v>96</v>
      </c>
    </row>
    <row r="11" spans="1:10" x14ac:dyDescent="0.25">
      <c r="A11">
        <v>2010</v>
      </c>
      <c r="B11">
        <v>30.96</v>
      </c>
      <c r="C11">
        <v>66.06</v>
      </c>
      <c r="D11">
        <v>42.31</v>
      </c>
      <c r="E11">
        <v>2010</v>
      </c>
      <c r="F11">
        <f t="shared" si="0"/>
        <v>0.47000000000000242</v>
      </c>
      <c r="G11">
        <f t="shared" si="1"/>
        <v>-0.5</v>
      </c>
      <c r="H11">
        <f>D11-D6</f>
        <v>5.4400000000000048</v>
      </c>
      <c r="I11">
        <v>4</v>
      </c>
      <c r="J11">
        <v>96</v>
      </c>
    </row>
    <row r="12" spans="1:10" x14ac:dyDescent="0.25">
      <c r="A12">
        <v>2011</v>
      </c>
      <c r="B12">
        <v>31.39</v>
      </c>
      <c r="C12">
        <v>66.040000000000006</v>
      </c>
      <c r="D12">
        <v>41.11</v>
      </c>
      <c r="E12">
        <v>2011</v>
      </c>
      <c r="F12">
        <f t="shared" si="0"/>
        <v>0.42999999999999972</v>
      </c>
      <c r="G12">
        <f t="shared" si="1"/>
        <v>-1.9999999999996021E-2</v>
      </c>
      <c r="H12">
        <f>D12-D11</f>
        <v>-1.2000000000000028</v>
      </c>
      <c r="I12">
        <v>4.01</v>
      </c>
      <c r="J12">
        <v>98.99</v>
      </c>
    </row>
    <row r="13" spans="1:10" x14ac:dyDescent="0.25">
      <c r="A13">
        <v>2012</v>
      </c>
      <c r="B13">
        <v>31.82</v>
      </c>
      <c r="C13">
        <v>66.28</v>
      </c>
      <c r="D13">
        <v>41.16</v>
      </c>
      <c r="E13">
        <v>2012</v>
      </c>
      <c r="F13">
        <f t="shared" si="0"/>
        <v>0.42999999999999972</v>
      </c>
      <c r="G13">
        <f t="shared" si="1"/>
        <v>0.23999999999999488</v>
      </c>
      <c r="H13">
        <f t="shared" ref="H13:H18" si="2">D13-D12</f>
        <v>4.9999999999997158E-2</v>
      </c>
      <c r="I13">
        <v>4.01</v>
      </c>
      <c r="J13">
        <v>95.99</v>
      </c>
    </row>
    <row r="14" spans="1:10" x14ac:dyDescent="0.25">
      <c r="A14">
        <v>2013</v>
      </c>
      <c r="B14">
        <v>32.14</v>
      </c>
      <c r="C14">
        <v>66.94</v>
      </c>
      <c r="D14">
        <v>42.1</v>
      </c>
      <c r="E14">
        <v>2013</v>
      </c>
      <c r="F14">
        <f t="shared" si="0"/>
        <v>0.32000000000000028</v>
      </c>
      <c r="G14">
        <f t="shared" si="1"/>
        <v>0.65999999999999659</v>
      </c>
      <c r="H14">
        <f t="shared" si="2"/>
        <v>0.94000000000000483</v>
      </c>
      <c r="I14">
        <v>4.01</v>
      </c>
      <c r="J14">
        <v>95.99</v>
      </c>
    </row>
    <row r="15" spans="1:10" x14ac:dyDescent="0.25">
      <c r="A15">
        <v>2014</v>
      </c>
      <c r="B15">
        <v>22.11</v>
      </c>
      <c r="C15">
        <v>67</v>
      </c>
      <c r="D15">
        <v>32.979999999999997</v>
      </c>
      <c r="E15">
        <v>2014</v>
      </c>
      <c r="F15">
        <f t="shared" si="0"/>
        <v>-10.030000000000001</v>
      </c>
      <c r="G15">
        <f t="shared" si="1"/>
        <v>6.0000000000002274E-2</v>
      </c>
      <c r="H15">
        <f t="shared" si="2"/>
        <v>-9.1200000000000045</v>
      </c>
      <c r="I15">
        <v>4</v>
      </c>
      <c r="J15">
        <v>96</v>
      </c>
    </row>
    <row r="16" spans="1:10" x14ac:dyDescent="0.25">
      <c r="A16">
        <v>2015</v>
      </c>
      <c r="B16">
        <v>21.95</v>
      </c>
      <c r="C16">
        <v>64.7</v>
      </c>
      <c r="D16">
        <v>33.93</v>
      </c>
      <c r="E16">
        <v>2015</v>
      </c>
      <c r="F16">
        <f t="shared" si="0"/>
        <v>-0.16000000000000014</v>
      </c>
      <c r="G16">
        <f t="shared" si="1"/>
        <v>-2.2999999999999972</v>
      </c>
      <c r="H16">
        <f t="shared" si="2"/>
        <v>0.95000000000000284</v>
      </c>
      <c r="I16">
        <v>0.8</v>
      </c>
      <c r="J16">
        <v>99.2</v>
      </c>
    </row>
    <row r="17" spans="1:10" x14ac:dyDescent="0.25">
      <c r="A17">
        <v>2017</v>
      </c>
      <c r="B17">
        <v>22.28</v>
      </c>
      <c r="C17">
        <v>61.2</v>
      </c>
      <c r="D17">
        <v>36.39</v>
      </c>
      <c r="E17">
        <v>2017</v>
      </c>
      <c r="F17">
        <f t="shared" si="0"/>
        <v>0.33000000000000185</v>
      </c>
      <c r="G17">
        <f t="shared" si="1"/>
        <v>-3.5</v>
      </c>
      <c r="H17">
        <f t="shared" si="2"/>
        <v>2.4600000000000009</v>
      </c>
      <c r="I17">
        <v>1.6</v>
      </c>
      <c r="J17">
        <v>98.4</v>
      </c>
    </row>
    <row r="18" spans="1:10" x14ac:dyDescent="0.25">
      <c r="A18">
        <v>2018</v>
      </c>
      <c r="B18">
        <v>22.58</v>
      </c>
      <c r="C18">
        <v>62</v>
      </c>
      <c r="D18">
        <v>36.56</v>
      </c>
      <c r="E18">
        <v>2018</v>
      </c>
      <c r="F18">
        <f t="shared" si="0"/>
        <v>0.29999999999999716</v>
      </c>
      <c r="G18">
        <f t="shared" si="1"/>
        <v>0.79999999999999716</v>
      </c>
      <c r="H18">
        <f t="shared" si="2"/>
        <v>0.17000000000000171</v>
      </c>
      <c r="I18">
        <v>1</v>
      </c>
      <c r="J18">
        <v>99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2"/>
  <sheetViews>
    <sheetView topLeftCell="A37" workbookViewId="0">
      <selection activeCell="F43" sqref="F43:F61"/>
    </sheetView>
  </sheetViews>
  <sheetFormatPr defaultRowHeight="15" x14ac:dyDescent="0.25"/>
  <cols>
    <col min="3" max="4" width="11.7109375" customWidth="1"/>
    <col min="5" max="6" width="10.140625" customWidth="1"/>
    <col min="7" max="7" width="12.140625" customWidth="1"/>
  </cols>
  <sheetData>
    <row r="1" spans="1:9" ht="60" x14ac:dyDescent="0.25">
      <c r="A1" t="s">
        <v>0</v>
      </c>
      <c r="B1" s="2" t="s">
        <v>50</v>
      </c>
      <c r="C1" s="2" t="s">
        <v>49</v>
      </c>
      <c r="D1" s="2"/>
      <c r="E1" s="2" t="s">
        <v>46</v>
      </c>
      <c r="F1" t="s">
        <v>0</v>
      </c>
      <c r="G1" s="2" t="s">
        <v>51</v>
      </c>
      <c r="H1" t="s">
        <v>75</v>
      </c>
    </row>
    <row r="2" spans="1:9" x14ac:dyDescent="0.25">
      <c r="A2">
        <v>1990</v>
      </c>
      <c r="B2">
        <v>16.53</v>
      </c>
      <c r="C2" t="e">
        <v>#N/A</v>
      </c>
      <c r="D2" t="e">
        <v>#N/A</v>
      </c>
      <c r="E2">
        <f>I$3+I$4*A2</f>
        <v>22.640600000000006</v>
      </c>
      <c r="F2">
        <v>1990</v>
      </c>
    </row>
    <row r="3" spans="1:9" x14ac:dyDescent="0.25">
      <c r="A3">
        <v>1995</v>
      </c>
      <c r="B3">
        <v>21.4</v>
      </c>
      <c r="C3">
        <f>B2</f>
        <v>16.53</v>
      </c>
      <c r="D3" t="e">
        <v>#N/A</v>
      </c>
      <c r="E3">
        <f t="shared" ref="E3:E21" si="0">I$3+I$4*A3</f>
        <v>23.695600000000013</v>
      </c>
      <c r="F3">
        <v>1995</v>
      </c>
      <c r="G3" s="4">
        <f>(B3-B2)/B2</f>
        <v>0.29461584996975176</v>
      </c>
      <c r="H3" t="s">
        <v>44</v>
      </c>
      <c r="I3">
        <v>-397.24939999999998</v>
      </c>
    </row>
    <row r="4" spans="1:9" x14ac:dyDescent="0.25">
      <c r="A4">
        <v>2000</v>
      </c>
      <c r="B4">
        <v>24.3</v>
      </c>
      <c r="C4">
        <f t="shared" ref="C4:C19" si="1">0.75*B3+0.25*C3</f>
        <v>20.182499999999997</v>
      </c>
      <c r="D4" t="e">
        <v>#N/A</v>
      </c>
      <c r="E4">
        <f t="shared" si="0"/>
        <v>24.75060000000002</v>
      </c>
      <c r="F4">
        <v>2000</v>
      </c>
      <c r="G4" s="4">
        <f t="shared" ref="G4:G18" si="2">(B4-B3)/B3</f>
        <v>0.13551401869158888</v>
      </c>
      <c r="H4" t="s">
        <v>45</v>
      </c>
      <c r="I4">
        <v>0.21099999999999999</v>
      </c>
    </row>
    <row r="5" spans="1:9" x14ac:dyDescent="0.25">
      <c r="A5">
        <v>2004</v>
      </c>
      <c r="B5">
        <v>27.09</v>
      </c>
      <c r="C5">
        <f t="shared" si="1"/>
        <v>23.270625000000003</v>
      </c>
      <c r="D5" t="e">
        <v>#N/A</v>
      </c>
      <c r="E5">
        <f t="shared" si="0"/>
        <v>25.594600000000014</v>
      </c>
      <c r="F5">
        <v>2004</v>
      </c>
      <c r="G5" s="4">
        <f t="shared" si="2"/>
        <v>0.11481481481481477</v>
      </c>
    </row>
    <row r="6" spans="1:9" x14ac:dyDescent="0.25">
      <c r="A6">
        <v>2005</v>
      </c>
      <c r="B6">
        <v>27.85</v>
      </c>
      <c r="C6">
        <f t="shared" si="1"/>
        <v>26.135156250000001</v>
      </c>
      <c r="D6">
        <f t="shared" ref="D6:D18" si="3">SQRT(SUMXMY2(B3:B5,C3:C5)/3)</f>
        <v>4.2917879584397367</v>
      </c>
      <c r="E6">
        <f t="shared" si="0"/>
        <v>25.805600000000027</v>
      </c>
      <c r="F6">
        <v>2005</v>
      </c>
      <c r="G6" s="4">
        <f t="shared" si="2"/>
        <v>2.8054632705795553E-2</v>
      </c>
    </row>
    <row r="7" spans="1:9" x14ac:dyDescent="0.25">
      <c r="A7">
        <v>2006</v>
      </c>
      <c r="B7">
        <v>28.63</v>
      </c>
      <c r="C7">
        <f t="shared" si="1"/>
        <v>27.421289062500001</v>
      </c>
      <c r="D7">
        <f t="shared" si="3"/>
        <v>3.3902861593843405</v>
      </c>
      <c r="E7">
        <f t="shared" si="0"/>
        <v>26.016599999999983</v>
      </c>
      <c r="F7">
        <v>2006</v>
      </c>
      <c r="G7" s="4">
        <f t="shared" si="2"/>
        <v>2.8007181328545693E-2</v>
      </c>
    </row>
    <row r="8" spans="1:9" x14ac:dyDescent="0.25">
      <c r="A8">
        <v>2007</v>
      </c>
      <c r="B8">
        <v>29.33</v>
      </c>
      <c r="C8">
        <f t="shared" si="1"/>
        <v>28.327822265625002</v>
      </c>
      <c r="D8">
        <f t="shared" si="3"/>
        <v>2.5159025291116479</v>
      </c>
      <c r="E8">
        <f t="shared" si="0"/>
        <v>26.227599999999995</v>
      </c>
      <c r="F8">
        <v>2007</v>
      </c>
      <c r="G8" s="4">
        <f t="shared" si="2"/>
        <v>2.4449877750611224E-2</v>
      </c>
    </row>
    <row r="9" spans="1:9" x14ac:dyDescent="0.25">
      <c r="A9">
        <v>2008</v>
      </c>
      <c r="B9">
        <v>29.95</v>
      </c>
      <c r="C9">
        <f t="shared" si="1"/>
        <v>29.079455566406249</v>
      </c>
      <c r="D9">
        <f t="shared" si="3"/>
        <v>1.3423898376431969</v>
      </c>
      <c r="E9">
        <f t="shared" si="0"/>
        <v>26.438600000000008</v>
      </c>
      <c r="F9">
        <v>2008</v>
      </c>
      <c r="G9" s="4">
        <f t="shared" si="2"/>
        <v>2.1138765768837404E-2</v>
      </c>
    </row>
    <row r="10" spans="1:9" x14ac:dyDescent="0.25">
      <c r="A10">
        <v>2009</v>
      </c>
      <c r="B10">
        <v>30.49</v>
      </c>
      <c r="C10">
        <f t="shared" si="1"/>
        <v>29.732363891601562</v>
      </c>
      <c r="D10">
        <f t="shared" si="3"/>
        <v>1.0365310660355187</v>
      </c>
      <c r="E10">
        <f t="shared" si="0"/>
        <v>26.649600000000021</v>
      </c>
      <c r="F10">
        <v>2009</v>
      </c>
      <c r="G10" s="4">
        <f t="shared" si="2"/>
        <v>1.8030050083472426E-2</v>
      </c>
    </row>
    <row r="11" spans="1:9" x14ac:dyDescent="0.25">
      <c r="A11">
        <v>2010</v>
      </c>
      <c r="B11">
        <v>30.96</v>
      </c>
      <c r="C11">
        <f t="shared" si="1"/>
        <v>30.300590972900391</v>
      </c>
      <c r="D11">
        <f t="shared" si="3"/>
        <v>0.88246251948495247</v>
      </c>
      <c r="E11">
        <f t="shared" si="0"/>
        <v>26.860600000000034</v>
      </c>
      <c r="F11">
        <v>2010</v>
      </c>
      <c r="G11" s="4">
        <f t="shared" si="2"/>
        <v>1.541489012791087E-2</v>
      </c>
    </row>
    <row r="12" spans="1:9" x14ac:dyDescent="0.25">
      <c r="A12">
        <v>2011</v>
      </c>
      <c r="B12">
        <v>31.39</v>
      </c>
      <c r="C12">
        <f t="shared" si="1"/>
        <v>30.795147743225098</v>
      </c>
      <c r="D12">
        <f t="shared" si="3"/>
        <v>0.76739393374169185</v>
      </c>
      <c r="E12">
        <f t="shared" si="0"/>
        <v>27.071599999999989</v>
      </c>
      <c r="F12">
        <v>2011</v>
      </c>
      <c r="G12" s="4">
        <f t="shared" si="2"/>
        <v>1.3888888888888879E-2</v>
      </c>
    </row>
    <row r="13" spans="1:9" x14ac:dyDescent="0.25">
      <c r="A13">
        <v>2012</v>
      </c>
      <c r="B13">
        <v>31.82</v>
      </c>
      <c r="C13">
        <f t="shared" si="1"/>
        <v>31.241286935806276</v>
      </c>
      <c r="D13">
        <f t="shared" si="3"/>
        <v>0.67396388260296192</v>
      </c>
      <c r="E13">
        <f t="shared" si="0"/>
        <v>27.282600000000002</v>
      </c>
      <c r="F13">
        <v>2012</v>
      </c>
      <c r="G13" s="4">
        <f t="shared" si="2"/>
        <v>1.3698630136986292E-2</v>
      </c>
    </row>
    <row r="14" spans="1:9" x14ac:dyDescent="0.25">
      <c r="A14">
        <v>2013</v>
      </c>
      <c r="B14">
        <v>32.14</v>
      </c>
      <c r="C14">
        <f t="shared" si="1"/>
        <v>31.67532173395157</v>
      </c>
      <c r="D14">
        <f t="shared" si="3"/>
        <v>0.6119853710340738</v>
      </c>
      <c r="E14">
        <f t="shared" si="0"/>
        <v>27.493600000000015</v>
      </c>
      <c r="F14">
        <v>2013</v>
      </c>
      <c r="G14" s="4">
        <f t="shared" si="2"/>
        <v>1.0056568196103089E-2</v>
      </c>
    </row>
    <row r="15" spans="1:9" x14ac:dyDescent="0.25">
      <c r="A15">
        <v>2014</v>
      </c>
      <c r="B15">
        <v>22.11</v>
      </c>
      <c r="C15">
        <f t="shared" si="1"/>
        <v>32.023830433487895</v>
      </c>
      <c r="D15">
        <f t="shared" si="3"/>
        <v>0.54914597603808446</v>
      </c>
      <c r="E15">
        <f t="shared" si="0"/>
        <v>27.704600000000028</v>
      </c>
      <c r="F15">
        <v>2014</v>
      </c>
      <c r="G15" s="4">
        <f t="shared" si="2"/>
        <v>-0.31207218419415061</v>
      </c>
    </row>
    <row r="16" spans="1:9" x14ac:dyDescent="0.25">
      <c r="A16">
        <v>2015</v>
      </c>
      <c r="B16">
        <v>21.95</v>
      </c>
      <c r="C16">
        <f t="shared" si="1"/>
        <v>24.588457608371975</v>
      </c>
      <c r="D16">
        <f t="shared" si="3"/>
        <v>5.7397696982125535</v>
      </c>
      <c r="E16">
        <f t="shared" si="0"/>
        <v>27.915599999999984</v>
      </c>
      <c r="F16">
        <v>2015</v>
      </c>
      <c r="G16" s="4">
        <f t="shared" si="2"/>
        <v>-7.2365445499773928E-3</v>
      </c>
    </row>
    <row r="17" spans="1:8" x14ac:dyDescent="0.25">
      <c r="A17">
        <v>2017</v>
      </c>
      <c r="B17">
        <v>22.28</v>
      </c>
      <c r="C17">
        <f t="shared" si="1"/>
        <v>22.609614402092994</v>
      </c>
      <c r="D17">
        <f t="shared" si="3"/>
        <v>5.9290645216611964</v>
      </c>
      <c r="E17">
        <f t="shared" si="0"/>
        <v>28.337600000000009</v>
      </c>
      <c r="F17">
        <v>2017</v>
      </c>
      <c r="G17" s="4">
        <f t="shared" si="2"/>
        <v>1.5034168564920358E-2</v>
      </c>
    </row>
    <row r="18" spans="1:8" x14ac:dyDescent="0.25">
      <c r="A18">
        <v>2018</v>
      </c>
      <c r="B18">
        <v>22.58</v>
      </c>
      <c r="C18">
        <f t="shared" si="1"/>
        <v>22.362403600523251</v>
      </c>
      <c r="D18">
        <f t="shared" si="3"/>
        <v>5.9260480948997225</v>
      </c>
      <c r="E18">
        <f t="shared" si="0"/>
        <v>28.548600000000022</v>
      </c>
      <c r="F18">
        <v>2018</v>
      </c>
      <c r="G18" s="4">
        <f t="shared" si="2"/>
        <v>1.3464991023339189E-2</v>
      </c>
      <c r="H18" s="5">
        <f>(B18/B5)^(1/14)-1</f>
        <v>-1.2922922421004235E-2</v>
      </c>
    </row>
    <row r="19" spans="1:8" x14ac:dyDescent="0.25">
      <c r="A19">
        <v>2019</v>
      </c>
      <c r="C19">
        <f t="shared" si="1"/>
        <v>22.525600900130812</v>
      </c>
      <c r="E19">
        <f t="shared" si="0"/>
        <v>28.759599999999978</v>
      </c>
    </row>
    <row r="20" spans="1:8" x14ac:dyDescent="0.25">
      <c r="A20">
        <v>2020</v>
      </c>
      <c r="E20">
        <f t="shared" si="0"/>
        <v>28.97059999999999</v>
      </c>
    </row>
    <row r="21" spans="1:8" x14ac:dyDescent="0.25">
      <c r="A21">
        <v>2021</v>
      </c>
      <c r="E21">
        <f t="shared" si="0"/>
        <v>29.181600000000003</v>
      </c>
    </row>
    <row r="41" spans="1:6" ht="75" x14ac:dyDescent="0.25">
      <c r="A41" t="s">
        <v>89</v>
      </c>
      <c r="B41" s="1" t="s">
        <v>90</v>
      </c>
      <c r="C41" s="1" t="s">
        <v>91</v>
      </c>
      <c r="E41" t="s">
        <v>89</v>
      </c>
      <c r="F41" s="1" t="s">
        <v>92</v>
      </c>
    </row>
    <row r="42" spans="1:6" x14ac:dyDescent="0.25">
      <c r="A42">
        <v>2000</v>
      </c>
      <c r="B42">
        <v>22.514728999999999</v>
      </c>
      <c r="C42" t="e">
        <v>#N/A</v>
      </c>
      <c r="E42">
        <v>2000</v>
      </c>
    </row>
    <row r="43" spans="1:6" x14ac:dyDescent="0.25">
      <c r="A43">
        <v>2001</v>
      </c>
      <c r="B43">
        <v>22.745958999999999</v>
      </c>
      <c r="C43">
        <f>B42</f>
        <v>22.514728999999999</v>
      </c>
      <c r="E43">
        <v>2001</v>
      </c>
      <c r="F43" s="13">
        <f>(B43-B42)/B42</f>
        <v>1.0270165810123678E-2</v>
      </c>
    </row>
    <row r="44" spans="1:6" x14ac:dyDescent="0.25">
      <c r="A44">
        <v>2002</v>
      </c>
      <c r="B44">
        <v>22.949511000000001</v>
      </c>
      <c r="C44">
        <f t="shared" ref="C44:C62" si="4">0.75*B43+0.25*C43</f>
        <v>22.6881515</v>
      </c>
      <c r="E44">
        <v>2002</v>
      </c>
      <c r="F44" s="13">
        <f t="shared" ref="F44:F62" si="5">(B44-B43)/B43</f>
        <v>8.9489302253645125E-3</v>
      </c>
    </row>
    <row r="45" spans="1:6" x14ac:dyDescent="0.25">
      <c r="A45">
        <v>2003</v>
      </c>
      <c r="B45">
        <v>23.108968000000001</v>
      </c>
      <c r="C45">
        <f t="shared" si="4"/>
        <v>22.884171125000002</v>
      </c>
      <c r="E45">
        <v>2003</v>
      </c>
      <c r="F45" s="13">
        <f t="shared" si="5"/>
        <v>6.9481654750726375E-3</v>
      </c>
    </row>
    <row r="46" spans="1:6" x14ac:dyDescent="0.25">
      <c r="A46">
        <v>2004</v>
      </c>
      <c r="B46">
        <v>23.243786</v>
      </c>
      <c r="C46">
        <f t="shared" si="4"/>
        <v>23.052768781250002</v>
      </c>
      <c r="E46">
        <v>2004</v>
      </c>
      <c r="F46" s="13">
        <f t="shared" si="5"/>
        <v>5.8340121462801455E-3</v>
      </c>
    </row>
    <row r="47" spans="1:6" x14ac:dyDescent="0.25">
      <c r="A47">
        <v>2005</v>
      </c>
      <c r="B47">
        <v>23.354868</v>
      </c>
      <c r="C47">
        <f t="shared" si="4"/>
        <v>23.196031695312499</v>
      </c>
      <c r="E47">
        <v>2005</v>
      </c>
      <c r="F47" s="13">
        <f t="shared" si="5"/>
        <v>4.7789977071721309E-3</v>
      </c>
    </row>
    <row r="48" spans="1:6" x14ac:dyDescent="0.25">
      <c r="A48">
        <v>2006</v>
      </c>
      <c r="B48">
        <v>23.423831</v>
      </c>
      <c r="C48">
        <f t="shared" si="4"/>
        <v>23.315158923828125</v>
      </c>
      <c r="E48">
        <v>2006</v>
      </c>
      <c r="F48" s="13">
        <f t="shared" si="5"/>
        <v>2.952831932083714E-3</v>
      </c>
    </row>
    <row r="49" spans="1:7" x14ac:dyDescent="0.25">
      <c r="A49">
        <v>2007</v>
      </c>
      <c r="B49">
        <v>23.494271999999999</v>
      </c>
      <c r="C49">
        <f t="shared" si="4"/>
        <v>23.396662980957029</v>
      </c>
      <c r="E49">
        <v>2007</v>
      </c>
      <c r="F49" s="13">
        <f t="shared" si="5"/>
        <v>3.0072365190817363E-3</v>
      </c>
    </row>
    <row r="50" spans="1:7" x14ac:dyDescent="0.25">
      <c r="A50">
        <v>2008</v>
      </c>
      <c r="B50">
        <v>23.581655999999999</v>
      </c>
      <c r="C50">
        <f t="shared" si="4"/>
        <v>23.469869745239258</v>
      </c>
      <c r="E50">
        <v>2008</v>
      </c>
      <c r="F50" s="13">
        <f t="shared" si="5"/>
        <v>3.719374662896562E-3</v>
      </c>
    </row>
    <row r="51" spans="1:7" x14ac:dyDescent="0.25">
      <c r="A51">
        <v>2009</v>
      </c>
      <c r="B51">
        <v>23.672658999999999</v>
      </c>
      <c r="C51">
        <f t="shared" si="4"/>
        <v>23.553709436309816</v>
      </c>
      <c r="E51">
        <v>2009</v>
      </c>
      <c r="F51" s="13">
        <f t="shared" si="5"/>
        <v>3.8590589227491326E-3</v>
      </c>
    </row>
    <row r="52" spans="1:7" x14ac:dyDescent="0.25">
      <c r="A52">
        <v>2010</v>
      </c>
      <c r="B52">
        <v>23.788001000000001</v>
      </c>
      <c r="C52">
        <f t="shared" si="4"/>
        <v>23.642921609077455</v>
      </c>
      <c r="E52">
        <v>2010</v>
      </c>
      <c r="F52" s="13">
        <f t="shared" si="5"/>
        <v>4.8723719629468676E-3</v>
      </c>
    </row>
    <row r="53" spans="1:7" x14ac:dyDescent="0.25">
      <c r="A53">
        <v>2011</v>
      </c>
      <c r="B53">
        <v>24.023191000000001</v>
      </c>
      <c r="C53">
        <f t="shared" si="4"/>
        <v>23.751731152269365</v>
      </c>
      <c r="E53">
        <v>2011</v>
      </c>
      <c r="F53" s="13">
        <f t="shared" si="5"/>
        <v>9.8869173580411127E-3</v>
      </c>
    </row>
    <row r="54" spans="1:7" x14ac:dyDescent="0.25">
      <c r="A54">
        <v>2012</v>
      </c>
      <c r="B54">
        <v>24.249153</v>
      </c>
      <c r="C54">
        <f t="shared" si="4"/>
        <v>23.955326038067341</v>
      </c>
      <c r="E54">
        <v>2012</v>
      </c>
      <c r="F54" s="13">
        <f t="shared" si="5"/>
        <v>9.4059943993285121E-3</v>
      </c>
    </row>
    <row r="55" spans="1:7" x14ac:dyDescent="0.25">
      <c r="A55">
        <v>2013</v>
      </c>
      <c r="B55">
        <v>24.469861999999999</v>
      </c>
      <c r="C55">
        <f t="shared" si="4"/>
        <v>24.175696259516833</v>
      </c>
      <c r="E55">
        <v>2013</v>
      </c>
      <c r="F55" s="13">
        <f t="shared" si="5"/>
        <v>9.1017199652292761E-3</v>
      </c>
    </row>
    <row r="56" spans="1:7" x14ac:dyDescent="0.25">
      <c r="A56">
        <v>2014</v>
      </c>
      <c r="B56">
        <v>24.695947</v>
      </c>
      <c r="C56">
        <f t="shared" si="4"/>
        <v>24.396320564879204</v>
      </c>
      <c r="E56">
        <v>2014</v>
      </c>
      <c r="F56" s="13">
        <f t="shared" si="5"/>
        <v>9.2393246843811873E-3</v>
      </c>
    </row>
    <row r="57" spans="1:7" x14ac:dyDescent="0.25">
      <c r="A57">
        <v>2015</v>
      </c>
      <c r="B57">
        <v>24.925875999999999</v>
      </c>
      <c r="C57">
        <f t="shared" si="4"/>
        <v>24.6210403912198</v>
      </c>
      <c r="E57">
        <v>2015</v>
      </c>
      <c r="F57" s="13">
        <f t="shared" si="5"/>
        <v>9.3103941306643748E-3</v>
      </c>
    </row>
    <row r="58" spans="1:7" x14ac:dyDescent="0.25">
      <c r="A58">
        <v>2016</v>
      </c>
      <c r="B58">
        <v>24.611006</v>
      </c>
      <c r="C58">
        <f t="shared" si="4"/>
        <v>24.849667097804947</v>
      </c>
      <c r="E58">
        <v>2016</v>
      </c>
      <c r="F58" s="13">
        <f t="shared" si="5"/>
        <v>-1.2632254128199912E-2</v>
      </c>
    </row>
    <row r="59" spans="1:7" x14ac:dyDescent="0.25">
      <c r="A59">
        <v>2017</v>
      </c>
      <c r="B59">
        <v>24.283550000000002</v>
      </c>
      <c r="C59">
        <f t="shared" si="4"/>
        <v>24.670671274451237</v>
      </c>
      <c r="E59">
        <v>2017</v>
      </c>
      <c r="F59" s="13">
        <f t="shared" si="5"/>
        <v>-1.3305266757482321E-2</v>
      </c>
    </row>
    <row r="60" spans="1:7" x14ac:dyDescent="0.25">
      <c r="A60">
        <v>2018</v>
      </c>
      <c r="B60">
        <v>24.470006999999999</v>
      </c>
      <c r="C60">
        <f t="shared" si="4"/>
        <v>24.38033031861281</v>
      </c>
      <c r="E60">
        <v>2018</v>
      </c>
      <c r="F60" s="13">
        <f t="shared" si="5"/>
        <v>7.6783254507679973E-3</v>
      </c>
    </row>
    <row r="61" spans="1:7" x14ac:dyDescent="0.25">
      <c r="A61">
        <v>2019</v>
      </c>
      <c r="B61">
        <v>24.690588000000002</v>
      </c>
      <c r="C61">
        <f t="shared" si="4"/>
        <v>24.447587829653202</v>
      </c>
      <c r="E61">
        <v>2019</v>
      </c>
      <c r="F61" s="13">
        <f t="shared" si="5"/>
        <v>9.0143415161263677E-3</v>
      </c>
    </row>
    <row r="62" spans="1:7" x14ac:dyDescent="0.25">
      <c r="A62">
        <v>2020</v>
      </c>
      <c r="B62">
        <v>24.921783000000001</v>
      </c>
      <c r="C62">
        <f t="shared" si="4"/>
        <v>24.629837957413301</v>
      </c>
      <c r="E62">
        <v>2020</v>
      </c>
      <c r="F62" s="12">
        <f t="shared" si="5"/>
        <v>9.3636895160212289E-3</v>
      </c>
      <c r="G62" s="6">
        <f>(B62/B42)^(1/21)-1</f>
        <v>4.8485029473652741E-3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0"/>
  <sheetViews>
    <sheetView workbookViewId="0">
      <selection activeCell="L10" sqref="L10"/>
    </sheetView>
  </sheetViews>
  <sheetFormatPr defaultRowHeight="15" x14ac:dyDescent="0.25"/>
  <cols>
    <col min="3" max="3" width="14.28515625" customWidth="1"/>
    <col min="4" max="4" width="14.140625" customWidth="1"/>
    <col min="5" max="5" width="12.7109375" customWidth="1"/>
    <col min="6" max="6" width="9.85546875" customWidth="1"/>
    <col min="8" max="8" width="9.5703125" bestFit="1" customWidth="1"/>
    <col min="11" max="11" width="8.7109375" customWidth="1"/>
  </cols>
  <sheetData>
    <row r="1" spans="1:12" ht="75" x14ac:dyDescent="0.25">
      <c r="A1" s="2" t="s">
        <v>0</v>
      </c>
      <c r="B1" s="2" t="s">
        <v>58</v>
      </c>
      <c r="C1" s="2" t="s">
        <v>57</v>
      </c>
      <c r="D1" s="2" t="s">
        <v>0</v>
      </c>
      <c r="E1" s="2" t="s">
        <v>59</v>
      </c>
      <c r="F1" s="2" t="s">
        <v>57</v>
      </c>
      <c r="G1" s="2" t="s">
        <v>0</v>
      </c>
      <c r="H1" s="2" t="s">
        <v>60</v>
      </c>
      <c r="I1" s="2" t="s">
        <v>75</v>
      </c>
      <c r="J1" s="2" t="s">
        <v>0</v>
      </c>
      <c r="K1" s="2" t="s">
        <v>74</v>
      </c>
    </row>
    <row r="2" spans="1:12" x14ac:dyDescent="0.25">
      <c r="A2">
        <v>2010</v>
      </c>
      <c r="B2">
        <v>4</v>
      </c>
      <c r="C2" t="e">
        <v>#N/A</v>
      </c>
      <c r="D2">
        <v>2010</v>
      </c>
      <c r="E2">
        <v>29.72</v>
      </c>
      <c r="F2" t="e">
        <v>#N/A</v>
      </c>
      <c r="G2">
        <v>2010</v>
      </c>
      <c r="J2">
        <v>2010</v>
      </c>
    </row>
    <row r="3" spans="1:12" x14ac:dyDescent="0.25">
      <c r="A3">
        <v>2011</v>
      </c>
      <c r="B3">
        <v>4.01</v>
      </c>
      <c r="C3">
        <f>B2</f>
        <v>4</v>
      </c>
      <c r="D3">
        <v>2011</v>
      </c>
      <c r="E3">
        <v>30.13</v>
      </c>
      <c r="F3">
        <f>E2</f>
        <v>29.72</v>
      </c>
      <c r="G3">
        <v>2011</v>
      </c>
      <c r="H3">
        <f>(B3-B2)/B2</f>
        <v>2.4999999999999467E-3</v>
      </c>
      <c r="J3">
        <v>2011</v>
      </c>
      <c r="K3">
        <f>(E3-E2)/E2</f>
        <v>1.3795423956931365E-2</v>
      </c>
    </row>
    <row r="4" spans="1:12" x14ac:dyDescent="0.25">
      <c r="A4">
        <v>2012</v>
      </c>
      <c r="B4">
        <v>4.01</v>
      </c>
      <c r="C4">
        <f t="shared" ref="C4:C9" si="0">0.75*B3+0.25*C3</f>
        <v>4.0075000000000003</v>
      </c>
      <c r="D4">
        <v>2012</v>
      </c>
      <c r="E4">
        <v>30.54</v>
      </c>
      <c r="F4">
        <f t="shared" ref="F4:F9" si="1">0.75*E3+0.25*F3</f>
        <v>30.0275</v>
      </c>
      <c r="G4">
        <v>2012</v>
      </c>
      <c r="H4">
        <f t="shared" ref="H4:H9" si="2">(B4-B3)/B3</f>
        <v>0</v>
      </c>
      <c r="J4">
        <v>2012</v>
      </c>
      <c r="K4">
        <f t="shared" ref="K4:K9" si="3">(E4-E3)/E3</f>
        <v>1.3607699966810494E-2</v>
      </c>
    </row>
    <row r="5" spans="1:12" x14ac:dyDescent="0.25">
      <c r="A5">
        <v>2013</v>
      </c>
      <c r="B5">
        <v>4.01</v>
      </c>
      <c r="C5">
        <f t="shared" si="0"/>
        <v>4.0093750000000004</v>
      </c>
      <c r="D5">
        <v>2013</v>
      </c>
      <c r="E5">
        <v>30.85</v>
      </c>
      <c r="F5">
        <f t="shared" si="1"/>
        <v>30.411875000000002</v>
      </c>
      <c r="G5">
        <v>2013</v>
      </c>
      <c r="H5">
        <f t="shared" si="2"/>
        <v>0</v>
      </c>
      <c r="J5">
        <v>2013</v>
      </c>
      <c r="K5">
        <f t="shared" si="3"/>
        <v>1.0150622134905118E-2</v>
      </c>
    </row>
    <row r="6" spans="1:12" x14ac:dyDescent="0.25">
      <c r="A6">
        <v>2014</v>
      </c>
      <c r="B6">
        <v>4</v>
      </c>
      <c r="C6">
        <f t="shared" si="0"/>
        <v>4.0098437499999999</v>
      </c>
      <c r="D6">
        <v>2014</v>
      </c>
      <c r="E6">
        <v>21.24</v>
      </c>
      <c r="F6">
        <f t="shared" si="1"/>
        <v>30.740468750000005</v>
      </c>
      <c r="G6">
        <v>2014</v>
      </c>
      <c r="H6">
        <f t="shared" si="2"/>
        <v>-2.4937655860348597E-3</v>
      </c>
      <c r="J6">
        <v>2014</v>
      </c>
      <c r="K6">
        <f t="shared" si="3"/>
        <v>-0.31150729335494337</v>
      </c>
    </row>
    <row r="7" spans="1:12" x14ac:dyDescent="0.25">
      <c r="A7">
        <v>2015</v>
      </c>
      <c r="B7">
        <v>0.8</v>
      </c>
      <c r="C7">
        <f t="shared" si="0"/>
        <v>4.0024609375000004</v>
      </c>
      <c r="D7">
        <v>2015</v>
      </c>
      <c r="E7">
        <v>21.79</v>
      </c>
      <c r="F7">
        <f t="shared" si="1"/>
        <v>23.615117187500001</v>
      </c>
      <c r="G7">
        <v>2015</v>
      </c>
      <c r="H7">
        <f t="shared" si="2"/>
        <v>-0.8</v>
      </c>
      <c r="J7">
        <v>2015</v>
      </c>
      <c r="K7">
        <f t="shared" si="3"/>
        <v>2.5894538606403047E-2</v>
      </c>
    </row>
    <row r="8" spans="1:12" x14ac:dyDescent="0.25">
      <c r="A8">
        <v>2017</v>
      </c>
      <c r="B8">
        <v>1.6</v>
      </c>
      <c r="C8">
        <f t="shared" si="0"/>
        <v>1.6006152343750002</v>
      </c>
      <c r="D8">
        <v>2017</v>
      </c>
      <c r="E8">
        <v>21.94</v>
      </c>
      <c r="F8">
        <f t="shared" si="1"/>
        <v>22.246279296875002</v>
      </c>
      <c r="G8">
        <v>2017</v>
      </c>
      <c r="H8">
        <f t="shared" si="2"/>
        <v>1</v>
      </c>
      <c r="J8">
        <v>2017</v>
      </c>
      <c r="K8">
        <f t="shared" si="3"/>
        <v>6.8838916934374546E-3</v>
      </c>
    </row>
    <row r="9" spans="1:12" x14ac:dyDescent="0.25">
      <c r="A9">
        <v>2018</v>
      </c>
      <c r="B9">
        <v>1</v>
      </c>
      <c r="C9">
        <f t="shared" si="0"/>
        <v>1.6001538085937503</v>
      </c>
      <c r="D9">
        <v>2018</v>
      </c>
      <c r="E9">
        <v>22.45</v>
      </c>
      <c r="F9">
        <f t="shared" si="1"/>
        <v>22.016569824218752</v>
      </c>
      <c r="G9">
        <v>2018</v>
      </c>
      <c r="H9">
        <f t="shared" si="2"/>
        <v>-0.37500000000000006</v>
      </c>
      <c r="I9" s="5">
        <f>(B9/B2)^(1/8)-1</f>
        <v>-0.1591035847462855</v>
      </c>
      <c r="J9">
        <v>2018</v>
      </c>
      <c r="K9">
        <f t="shared" si="3"/>
        <v>2.3245214220601548E-2</v>
      </c>
      <c r="L9" s="5">
        <f>(E9/E2)^(1/8)-1</f>
        <v>-3.4458505388459515E-2</v>
      </c>
    </row>
    <row r="10" spans="1:12" x14ac:dyDescent="0.25">
      <c r="A10">
        <v>2019</v>
      </c>
      <c r="C10">
        <f>0.75*B9+0.25*C9</f>
        <v>1.1500384521484377</v>
      </c>
      <c r="D10">
        <v>2019</v>
      </c>
      <c r="F10">
        <f>0.75*E9+0.25*F9</f>
        <v>22.341642456054686</v>
      </c>
      <c r="G10">
        <v>2019</v>
      </c>
      <c r="J10">
        <v>2019</v>
      </c>
    </row>
    <row r="51" spans="2:7" ht="90" x14ac:dyDescent="0.25">
      <c r="B51" t="s">
        <v>15</v>
      </c>
      <c r="C51" s="2" t="s">
        <v>96</v>
      </c>
      <c r="D51" s="2" t="s">
        <v>57</v>
      </c>
      <c r="F51" t="s">
        <v>15</v>
      </c>
      <c r="G51" s="2" t="s">
        <v>97</v>
      </c>
    </row>
    <row r="52" spans="2:7" x14ac:dyDescent="0.25">
      <c r="B52">
        <v>2000</v>
      </c>
      <c r="C52">
        <v>0.79</v>
      </c>
      <c r="D52" t="e">
        <v>#N/A</v>
      </c>
      <c r="F52">
        <v>2000</v>
      </c>
    </row>
    <row r="53" spans="2:7" x14ac:dyDescent="0.25">
      <c r="B53">
        <v>2001</v>
      </c>
      <c r="C53">
        <v>0.79</v>
      </c>
      <c r="D53">
        <f>C52</f>
        <v>0.79</v>
      </c>
      <c r="F53">
        <v>2001</v>
      </c>
      <c r="G53">
        <f>(C53-C52)/C52</f>
        <v>0</v>
      </c>
    </row>
    <row r="54" spans="2:7" x14ac:dyDescent="0.25">
      <c r="B54">
        <v>2002</v>
      </c>
      <c r="C54">
        <v>0.81</v>
      </c>
      <c r="D54">
        <f t="shared" ref="D54:D72" si="4">0.75*C53+0.25*D53</f>
        <v>0.79</v>
      </c>
      <c r="F54">
        <v>2002</v>
      </c>
      <c r="G54">
        <f>(C54-C53)/C53</f>
        <v>2.5316455696202552E-2</v>
      </c>
    </row>
    <row r="55" spans="2:7" x14ac:dyDescent="0.25">
      <c r="B55">
        <v>2003</v>
      </c>
      <c r="C55">
        <v>0.81</v>
      </c>
      <c r="D55">
        <f t="shared" si="4"/>
        <v>0.80500000000000005</v>
      </c>
      <c r="F55">
        <v>2003</v>
      </c>
      <c r="G55">
        <f t="shared" ref="G55:G72" si="5">(C55-C54)/C54</f>
        <v>0</v>
      </c>
    </row>
    <row r="56" spans="2:7" x14ac:dyDescent="0.25">
      <c r="B56">
        <v>2004</v>
      </c>
      <c r="C56">
        <v>0.79</v>
      </c>
      <c r="D56">
        <f t="shared" si="4"/>
        <v>0.80875000000000008</v>
      </c>
      <c r="F56">
        <v>2004</v>
      </c>
      <c r="G56">
        <f t="shared" si="5"/>
        <v>-2.4691358024691377E-2</v>
      </c>
    </row>
    <row r="57" spans="2:7" x14ac:dyDescent="0.25">
      <c r="B57">
        <v>2005</v>
      </c>
      <c r="C57">
        <v>0.77</v>
      </c>
      <c r="D57">
        <f t="shared" si="4"/>
        <v>0.79468749999999999</v>
      </c>
      <c r="F57">
        <v>2005</v>
      </c>
      <c r="G57">
        <f t="shared" si="5"/>
        <v>-2.5316455696202552E-2</v>
      </c>
    </row>
    <row r="58" spans="2:7" x14ac:dyDescent="0.25">
      <c r="B58">
        <v>2006</v>
      </c>
      <c r="C58">
        <v>0.73</v>
      </c>
      <c r="D58">
        <f t="shared" si="4"/>
        <v>0.77617187499999996</v>
      </c>
      <c r="F58">
        <v>2006</v>
      </c>
      <c r="G58">
        <f t="shared" si="5"/>
        <v>-5.1948051948051993E-2</v>
      </c>
    </row>
    <row r="59" spans="2:7" x14ac:dyDescent="0.25">
      <c r="B59">
        <v>2007</v>
      </c>
      <c r="C59">
        <v>0.69</v>
      </c>
      <c r="D59">
        <f t="shared" si="4"/>
        <v>0.74154296874999992</v>
      </c>
      <c r="F59">
        <v>2007</v>
      </c>
      <c r="G59">
        <f t="shared" si="5"/>
        <v>-5.4794520547945258E-2</v>
      </c>
    </row>
    <row r="60" spans="2:7" x14ac:dyDescent="0.25">
      <c r="B60">
        <v>2008</v>
      </c>
      <c r="C60">
        <v>0.68</v>
      </c>
      <c r="D60">
        <f t="shared" si="4"/>
        <v>0.70288574218749988</v>
      </c>
      <c r="F60">
        <v>2008</v>
      </c>
      <c r="G60">
        <f t="shared" si="5"/>
        <v>-1.4492753623188259E-2</v>
      </c>
    </row>
    <row r="61" spans="2:7" x14ac:dyDescent="0.25">
      <c r="B61">
        <v>2009</v>
      </c>
      <c r="C61">
        <v>0.76</v>
      </c>
      <c r="D61">
        <f t="shared" si="4"/>
        <v>0.68572143554687504</v>
      </c>
      <c r="F61">
        <v>2009</v>
      </c>
      <c r="G61">
        <f t="shared" si="5"/>
        <v>0.11764705882352934</v>
      </c>
    </row>
    <row r="62" spans="2:7" x14ac:dyDescent="0.25">
      <c r="B62">
        <v>2010</v>
      </c>
      <c r="C62">
        <v>0.78</v>
      </c>
      <c r="D62">
        <f t="shared" si="4"/>
        <v>0.74143035888671882</v>
      </c>
      <c r="F62">
        <v>2010</v>
      </c>
      <c r="G62">
        <f t="shared" si="5"/>
        <v>2.6315789473684233E-2</v>
      </c>
    </row>
    <row r="63" spans="2:7" x14ac:dyDescent="0.25">
      <c r="B63">
        <v>2011</v>
      </c>
      <c r="C63">
        <v>0.78</v>
      </c>
      <c r="D63">
        <f t="shared" si="4"/>
        <v>0.77035758972167967</v>
      </c>
      <c r="F63">
        <v>2011</v>
      </c>
      <c r="G63">
        <f t="shared" si="5"/>
        <v>0</v>
      </c>
    </row>
    <row r="64" spans="2:7" x14ac:dyDescent="0.25">
      <c r="B64">
        <v>2012</v>
      </c>
      <c r="C64">
        <v>0.79</v>
      </c>
      <c r="D64">
        <f t="shared" si="4"/>
        <v>0.77758939743041988</v>
      </c>
      <c r="F64">
        <v>2012</v>
      </c>
      <c r="G64">
        <f t="shared" si="5"/>
        <v>1.2820512820512832E-2</v>
      </c>
    </row>
    <row r="65" spans="2:8" x14ac:dyDescent="0.25">
      <c r="B65">
        <v>2013</v>
      </c>
      <c r="C65">
        <v>0.79</v>
      </c>
      <c r="D65">
        <f t="shared" si="4"/>
        <v>0.78689734935760502</v>
      </c>
      <c r="F65">
        <v>2013</v>
      </c>
      <c r="G65">
        <f t="shared" si="5"/>
        <v>0</v>
      </c>
    </row>
    <row r="66" spans="2:8" x14ac:dyDescent="0.25">
      <c r="B66">
        <v>2014</v>
      </c>
      <c r="C66">
        <v>0.77</v>
      </c>
      <c r="D66">
        <f t="shared" si="4"/>
        <v>0.78922433733940123</v>
      </c>
      <c r="F66">
        <v>2014</v>
      </c>
      <c r="G66">
        <f t="shared" si="5"/>
        <v>-2.5316455696202552E-2</v>
      </c>
    </row>
    <row r="67" spans="2:8" x14ac:dyDescent="0.25">
      <c r="B67">
        <v>2015</v>
      </c>
      <c r="C67">
        <v>0.76600000000000001</v>
      </c>
      <c r="D67">
        <f t="shared" si="4"/>
        <v>0.77480608433485032</v>
      </c>
      <c r="F67">
        <v>2015</v>
      </c>
      <c r="G67">
        <f t="shared" si="5"/>
        <v>-5.1948051948051991E-3</v>
      </c>
    </row>
    <row r="68" spans="2:8" x14ac:dyDescent="0.25">
      <c r="B68">
        <v>2016</v>
      </c>
      <c r="C68">
        <v>1.1399999999999999</v>
      </c>
      <c r="D68">
        <f t="shared" si="4"/>
        <v>0.76820152108371254</v>
      </c>
      <c r="F68">
        <v>2016</v>
      </c>
      <c r="G68">
        <f t="shared" si="5"/>
        <v>0.48825065274151419</v>
      </c>
    </row>
    <row r="69" spans="2:8" x14ac:dyDescent="0.25">
      <c r="B69">
        <v>2017</v>
      </c>
      <c r="C69">
        <v>1.55</v>
      </c>
      <c r="D69">
        <f t="shared" si="4"/>
        <v>1.0470503802709281</v>
      </c>
      <c r="F69">
        <v>2017</v>
      </c>
      <c r="G69">
        <f t="shared" si="5"/>
        <v>0.35964912280701772</v>
      </c>
    </row>
    <row r="70" spans="2:8" x14ac:dyDescent="0.25">
      <c r="B70">
        <v>2018</v>
      </c>
      <c r="C70">
        <v>1.49</v>
      </c>
      <c r="D70">
        <f t="shared" si="4"/>
        <v>1.4242625950677321</v>
      </c>
      <c r="F70">
        <v>2018</v>
      </c>
      <c r="G70">
        <f t="shared" si="5"/>
        <v>-3.8709677419354875E-2</v>
      </c>
    </row>
    <row r="71" spans="2:8" x14ac:dyDescent="0.25">
      <c r="B71">
        <v>2019</v>
      </c>
      <c r="C71">
        <v>1.57</v>
      </c>
      <c r="D71">
        <f t="shared" si="4"/>
        <v>1.4735656487669329</v>
      </c>
      <c r="F71">
        <v>2019</v>
      </c>
      <c r="G71">
        <f t="shared" si="5"/>
        <v>5.3691275167785282E-2</v>
      </c>
    </row>
    <row r="72" spans="2:8" x14ac:dyDescent="0.25">
      <c r="B72">
        <v>2020</v>
      </c>
      <c r="C72">
        <v>1.71</v>
      </c>
      <c r="D72">
        <f t="shared" si="4"/>
        <v>1.5458914121917333</v>
      </c>
      <c r="F72">
        <v>2020</v>
      </c>
      <c r="G72">
        <f t="shared" si="5"/>
        <v>8.9171974522292932E-2</v>
      </c>
      <c r="H72" s="7">
        <f>(C72/C52)^(1/21)-1</f>
        <v>3.7456636788407272E-2</v>
      </c>
    </row>
    <row r="76" spans="2:8" ht="90" x14ac:dyDescent="0.25">
      <c r="B76" t="s">
        <v>15</v>
      </c>
      <c r="C76" s="2" t="s">
        <v>98</v>
      </c>
      <c r="D76" s="2" t="s">
        <v>57</v>
      </c>
      <c r="F76" t="s">
        <v>15</v>
      </c>
      <c r="G76" s="2" t="s">
        <v>99</v>
      </c>
    </row>
    <row r="77" spans="2:8" x14ac:dyDescent="0.25">
      <c r="B77">
        <v>2000</v>
      </c>
      <c r="C77">
        <v>70.84</v>
      </c>
      <c r="D77" t="e">
        <v>#N/A</v>
      </c>
      <c r="F77">
        <v>2000</v>
      </c>
    </row>
    <row r="78" spans="2:8" x14ac:dyDescent="0.25">
      <c r="B78">
        <v>2001</v>
      </c>
      <c r="C78">
        <v>70.48</v>
      </c>
      <c r="D78">
        <f>C77</f>
        <v>70.84</v>
      </c>
      <c r="F78">
        <v>2001</v>
      </c>
      <c r="G78">
        <f>(C78-C77)/C77</f>
        <v>-5.0818746470920302E-3</v>
      </c>
    </row>
    <row r="79" spans="2:8" x14ac:dyDescent="0.25">
      <c r="B79">
        <v>2002</v>
      </c>
      <c r="C79">
        <v>70.09</v>
      </c>
      <c r="D79">
        <f t="shared" ref="D79:D97" si="6">0.75*C78+0.25*D78</f>
        <v>70.569999999999993</v>
      </c>
      <c r="F79">
        <v>2002</v>
      </c>
      <c r="G79">
        <f t="shared" ref="G79:G97" si="7">(C79-C78)/C78</f>
        <v>-5.5334846765039804E-3</v>
      </c>
    </row>
    <row r="80" spans="2:8" x14ac:dyDescent="0.25">
      <c r="B80">
        <v>2003</v>
      </c>
      <c r="C80">
        <v>69.650000000000006</v>
      </c>
      <c r="D80">
        <f t="shared" si="6"/>
        <v>70.210000000000008</v>
      </c>
      <c r="F80">
        <v>2003</v>
      </c>
      <c r="G80">
        <f t="shared" si="7"/>
        <v>-6.2776430303894664E-3</v>
      </c>
    </row>
    <row r="81" spans="2:7" x14ac:dyDescent="0.25">
      <c r="B81">
        <v>2004</v>
      </c>
      <c r="C81">
        <v>69.22</v>
      </c>
      <c r="D81">
        <f t="shared" si="6"/>
        <v>69.790000000000006</v>
      </c>
      <c r="F81">
        <v>2004</v>
      </c>
      <c r="G81">
        <f t="shared" si="7"/>
        <v>-6.1737257717158186E-3</v>
      </c>
    </row>
    <row r="82" spans="2:7" x14ac:dyDescent="0.25">
      <c r="B82">
        <v>2005</v>
      </c>
      <c r="C82">
        <v>68.790000000000006</v>
      </c>
      <c r="D82">
        <f t="shared" si="6"/>
        <v>69.362499999999997</v>
      </c>
      <c r="F82">
        <v>2005</v>
      </c>
      <c r="G82">
        <f t="shared" si="7"/>
        <v>-6.2120774342674457E-3</v>
      </c>
    </row>
    <row r="83" spans="2:7" x14ac:dyDescent="0.25">
      <c r="B83">
        <v>2006</v>
      </c>
      <c r="C83">
        <v>68.349999999999994</v>
      </c>
      <c r="D83">
        <f t="shared" si="6"/>
        <v>68.933125000000004</v>
      </c>
      <c r="F83">
        <v>2006</v>
      </c>
      <c r="G83">
        <f t="shared" si="7"/>
        <v>-6.3962785288561117E-3</v>
      </c>
    </row>
    <row r="84" spans="2:7" x14ac:dyDescent="0.25">
      <c r="B84">
        <v>2007</v>
      </c>
      <c r="C84">
        <v>67.94</v>
      </c>
      <c r="D84">
        <f t="shared" si="6"/>
        <v>68.495781249999993</v>
      </c>
      <c r="F84">
        <v>2007</v>
      </c>
      <c r="G84">
        <f t="shared" si="7"/>
        <v>-5.998536942209168E-3</v>
      </c>
    </row>
    <row r="85" spans="2:7" x14ac:dyDescent="0.25">
      <c r="B85">
        <v>2008</v>
      </c>
      <c r="C85">
        <v>67.55</v>
      </c>
      <c r="D85">
        <f t="shared" si="6"/>
        <v>68.078945312499997</v>
      </c>
      <c r="F85">
        <v>2008</v>
      </c>
      <c r="G85">
        <f t="shared" si="7"/>
        <v>-5.7403591404180249E-3</v>
      </c>
    </row>
    <row r="86" spans="2:7" x14ac:dyDescent="0.25">
      <c r="B86">
        <v>2009</v>
      </c>
      <c r="C86">
        <v>67.08</v>
      </c>
      <c r="D86">
        <f t="shared" si="6"/>
        <v>67.682236328124986</v>
      </c>
      <c r="F86">
        <v>2009</v>
      </c>
      <c r="G86">
        <f t="shared" si="7"/>
        <v>-6.9578090303478741E-3</v>
      </c>
    </row>
    <row r="87" spans="2:7" x14ac:dyDescent="0.25">
      <c r="B87">
        <v>2010</v>
      </c>
      <c r="C87">
        <v>66.67</v>
      </c>
      <c r="D87">
        <f t="shared" si="6"/>
        <v>67.230559082031249</v>
      </c>
      <c r="F87">
        <v>2010</v>
      </c>
      <c r="G87">
        <f t="shared" si="7"/>
        <v>-6.1121049493142012E-3</v>
      </c>
    </row>
    <row r="88" spans="2:7" x14ac:dyDescent="0.25">
      <c r="B88">
        <v>2011</v>
      </c>
      <c r="C88">
        <v>66.41</v>
      </c>
      <c r="D88">
        <f t="shared" si="6"/>
        <v>66.810139770507817</v>
      </c>
      <c r="F88">
        <v>2011</v>
      </c>
      <c r="G88">
        <f t="shared" si="7"/>
        <v>-3.8998050097495893E-3</v>
      </c>
    </row>
    <row r="89" spans="2:7" x14ac:dyDescent="0.25">
      <c r="B89">
        <v>2012</v>
      </c>
      <c r="C89">
        <v>66.08</v>
      </c>
      <c r="D89">
        <f t="shared" si="6"/>
        <v>66.510034942626959</v>
      </c>
      <c r="F89">
        <v>2012</v>
      </c>
      <c r="G89">
        <f t="shared" si="7"/>
        <v>-4.9691311549465191E-3</v>
      </c>
    </row>
    <row r="90" spans="2:7" x14ac:dyDescent="0.25">
      <c r="B90">
        <v>2013</v>
      </c>
      <c r="C90">
        <v>65.72</v>
      </c>
      <c r="D90">
        <f t="shared" si="6"/>
        <v>66.187508735656735</v>
      </c>
      <c r="F90">
        <v>2013</v>
      </c>
      <c r="G90">
        <f t="shared" si="7"/>
        <v>-5.4479418886198465E-3</v>
      </c>
    </row>
    <row r="91" spans="2:7" x14ac:dyDescent="0.25">
      <c r="B91">
        <v>2014</v>
      </c>
      <c r="C91">
        <v>65.37</v>
      </c>
      <c r="D91">
        <f t="shared" si="6"/>
        <v>65.836877183914183</v>
      </c>
      <c r="F91">
        <v>2014</v>
      </c>
      <c r="G91">
        <f t="shared" si="7"/>
        <v>-5.3256238587948007E-3</v>
      </c>
    </row>
    <row r="92" spans="2:7" x14ac:dyDescent="0.25">
      <c r="B92">
        <v>2015</v>
      </c>
      <c r="C92">
        <v>65.040000000000006</v>
      </c>
      <c r="D92">
        <f t="shared" si="6"/>
        <v>65.486719295978546</v>
      </c>
      <c r="F92">
        <v>2015</v>
      </c>
      <c r="G92">
        <f t="shared" si="7"/>
        <v>-5.048187241854035E-3</v>
      </c>
    </row>
    <row r="93" spans="2:7" x14ac:dyDescent="0.25">
      <c r="B93">
        <v>2016</v>
      </c>
      <c r="C93">
        <v>63.17</v>
      </c>
      <c r="D93">
        <f t="shared" si="6"/>
        <v>65.151679823994641</v>
      </c>
      <c r="F93">
        <v>2016</v>
      </c>
      <c r="G93">
        <f t="shared" si="7"/>
        <v>-2.8751537515375222E-2</v>
      </c>
    </row>
    <row r="94" spans="2:7" x14ac:dyDescent="0.25">
      <c r="B94">
        <v>2017</v>
      </c>
      <c r="C94">
        <v>61.21</v>
      </c>
      <c r="D94">
        <f t="shared" si="6"/>
        <v>63.665419955998658</v>
      </c>
      <c r="F94">
        <v>2017</v>
      </c>
      <c r="G94">
        <f t="shared" si="7"/>
        <v>-3.1027386417603307E-2</v>
      </c>
    </row>
    <row r="95" spans="2:7" x14ac:dyDescent="0.25">
      <c r="B95">
        <v>2018</v>
      </c>
      <c r="C95">
        <v>60.95</v>
      </c>
      <c r="D95">
        <f t="shared" si="6"/>
        <v>61.823854988999663</v>
      </c>
      <c r="F95">
        <v>2018</v>
      </c>
      <c r="G95">
        <f t="shared" si="7"/>
        <v>-4.2476719490279037E-3</v>
      </c>
    </row>
    <row r="96" spans="2:7" x14ac:dyDescent="0.25">
      <c r="B96">
        <v>2019</v>
      </c>
      <c r="C96">
        <v>60.69</v>
      </c>
      <c r="D96">
        <f t="shared" si="6"/>
        <v>61.168463747249923</v>
      </c>
      <c r="F96">
        <v>2019</v>
      </c>
      <c r="G96">
        <f t="shared" si="7"/>
        <v>-4.2657916324857275E-3</v>
      </c>
    </row>
    <row r="97" spans="2:8" x14ac:dyDescent="0.25">
      <c r="B97">
        <v>2020</v>
      </c>
      <c r="C97">
        <v>60.41</v>
      </c>
      <c r="D97">
        <f t="shared" si="6"/>
        <v>60.809615936812477</v>
      </c>
      <c r="F97">
        <v>2020</v>
      </c>
      <c r="G97">
        <f t="shared" si="7"/>
        <v>-4.6136101499423491E-3</v>
      </c>
      <c r="H97" s="7">
        <f>(C97/C77)^(1/21)-1</f>
        <v>-7.5555578353193598E-3</v>
      </c>
    </row>
    <row r="100" spans="2:8" ht="90" x14ac:dyDescent="0.25">
      <c r="B100" t="s">
        <v>15</v>
      </c>
      <c r="C100" s="2" t="s">
        <v>108</v>
      </c>
      <c r="D100" s="2" t="s">
        <v>57</v>
      </c>
      <c r="F100" s="10" t="s">
        <v>15</v>
      </c>
      <c r="G100" s="11" t="s">
        <v>97</v>
      </c>
    </row>
    <row r="101" spans="2:8" x14ac:dyDescent="0.25">
      <c r="B101">
        <v>2012</v>
      </c>
      <c r="C101" s="9">
        <v>1.26</v>
      </c>
      <c r="D101" t="e">
        <v>#N/A</v>
      </c>
      <c r="F101" s="10">
        <v>2012</v>
      </c>
      <c r="G101" s="10"/>
    </row>
    <row r="102" spans="2:8" x14ac:dyDescent="0.25">
      <c r="B102">
        <v>2013</v>
      </c>
      <c r="C102" s="9">
        <v>1.28</v>
      </c>
      <c r="D102">
        <f>C101</f>
        <v>1.26</v>
      </c>
      <c r="F102" s="10">
        <v>2013</v>
      </c>
      <c r="G102" s="10">
        <f>(C102-C101)/C101</f>
        <v>1.5873015873015886E-2</v>
      </c>
    </row>
    <row r="103" spans="2:8" x14ac:dyDescent="0.25">
      <c r="B103">
        <v>2014</v>
      </c>
      <c r="C103" s="9">
        <v>1.29</v>
      </c>
      <c r="D103">
        <f t="shared" ref="D103:D109" si="8">0.7*C102+0.3*D102</f>
        <v>1.274</v>
      </c>
      <c r="F103" s="10">
        <v>2014</v>
      </c>
      <c r="G103" s="10">
        <f t="shared" ref="G103:G107" si="9">(C103-C102)/C102</f>
        <v>7.8125000000000069E-3</v>
      </c>
    </row>
    <row r="104" spans="2:8" x14ac:dyDescent="0.25">
      <c r="B104">
        <v>2015</v>
      </c>
      <c r="C104" s="9">
        <v>0.87</v>
      </c>
      <c r="D104">
        <f t="shared" si="8"/>
        <v>1.2851999999999999</v>
      </c>
      <c r="F104" s="10">
        <v>2015</v>
      </c>
      <c r="G104" s="10">
        <f t="shared" si="9"/>
        <v>-0.32558139534883723</v>
      </c>
    </row>
    <row r="105" spans="2:8" x14ac:dyDescent="0.25">
      <c r="B105">
        <v>2016</v>
      </c>
      <c r="C105" s="9">
        <v>0.16</v>
      </c>
      <c r="D105">
        <f t="shared" si="8"/>
        <v>0.99455999999999989</v>
      </c>
      <c r="F105" s="10">
        <v>2016</v>
      </c>
      <c r="G105" s="10">
        <f t="shared" si="9"/>
        <v>-0.81609195402298851</v>
      </c>
    </row>
    <row r="106" spans="2:8" x14ac:dyDescent="0.25">
      <c r="B106">
        <v>2017</v>
      </c>
      <c r="C106" s="9">
        <v>0.5</v>
      </c>
      <c r="D106">
        <f t="shared" si="8"/>
        <v>0.41036799999999996</v>
      </c>
      <c r="F106" s="10">
        <v>2017</v>
      </c>
      <c r="G106" s="10">
        <f t="shared" si="9"/>
        <v>2.1249999999999996</v>
      </c>
    </row>
    <row r="107" spans="2:8" x14ac:dyDescent="0.25">
      <c r="B107">
        <v>2018</v>
      </c>
      <c r="C107" s="9">
        <v>0.33999999999999997</v>
      </c>
      <c r="D107">
        <f t="shared" si="8"/>
        <v>0.47311039999999993</v>
      </c>
      <c r="F107" s="10">
        <v>2018</v>
      </c>
      <c r="G107" s="10">
        <f t="shared" si="9"/>
        <v>-0.32000000000000006</v>
      </c>
    </row>
    <row r="108" spans="2:8" x14ac:dyDescent="0.25">
      <c r="B108">
        <v>2019</v>
      </c>
      <c r="C108" s="9">
        <v>0.19</v>
      </c>
      <c r="D108">
        <f t="shared" si="8"/>
        <v>0.3799331199999999</v>
      </c>
      <c r="F108" s="10"/>
      <c r="G108" s="10"/>
    </row>
    <row r="109" spans="2:8" x14ac:dyDescent="0.25">
      <c r="D109" s="10">
        <f t="shared" si="8"/>
        <v>0.24697993599999996</v>
      </c>
    </row>
    <row r="110" spans="2:8" x14ac:dyDescent="0.25">
      <c r="D110" s="10"/>
    </row>
    <row r="111" spans="2:8" ht="90" x14ac:dyDescent="0.25">
      <c r="B111" t="s">
        <v>15</v>
      </c>
      <c r="C111" s="2" t="s">
        <v>109</v>
      </c>
      <c r="D111" s="2" t="s">
        <v>57</v>
      </c>
      <c r="F111" s="10" t="s">
        <v>15</v>
      </c>
      <c r="G111" s="11" t="s">
        <v>99</v>
      </c>
    </row>
    <row r="112" spans="2:8" x14ac:dyDescent="0.25">
      <c r="B112">
        <v>2012</v>
      </c>
      <c r="C112" s="10">
        <v>30.13</v>
      </c>
      <c r="D112" t="e">
        <v>#N/A</v>
      </c>
      <c r="F112" s="10">
        <v>2012</v>
      </c>
    </row>
    <row r="113" spans="2:7" x14ac:dyDescent="0.25">
      <c r="B113">
        <v>2013</v>
      </c>
      <c r="C113" s="10">
        <v>30.54</v>
      </c>
      <c r="D113">
        <f>C112</f>
        <v>30.13</v>
      </c>
      <c r="F113" s="10">
        <v>2013</v>
      </c>
      <c r="G113" s="10">
        <f>(C113-C112)/C112</f>
        <v>1.3607699966810494E-2</v>
      </c>
    </row>
    <row r="114" spans="2:7" x14ac:dyDescent="0.25">
      <c r="B114">
        <v>2014</v>
      </c>
      <c r="C114" s="10">
        <v>30.85</v>
      </c>
      <c r="D114">
        <f t="shared" ref="D114:D120" si="10">0.7*C113+0.3*D113</f>
        <v>30.416999999999994</v>
      </c>
      <c r="F114" s="10">
        <v>2014</v>
      </c>
      <c r="G114" s="10">
        <f t="shared" ref="G114:G118" si="11">(C114-C113)/C113</f>
        <v>1.0150622134905118E-2</v>
      </c>
    </row>
    <row r="115" spans="2:7" x14ac:dyDescent="0.25">
      <c r="B115">
        <v>2015</v>
      </c>
      <c r="C115" s="10">
        <v>21.23</v>
      </c>
      <c r="D115">
        <f t="shared" si="10"/>
        <v>30.720099999999995</v>
      </c>
      <c r="F115" s="10">
        <v>2015</v>
      </c>
      <c r="G115" s="10">
        <f t="shared" si="11"/>
        <v>-0.31183144246353323</v>
      </c>
    </row>
    <row r="116" spans="2:7" x14ac:dyDescent="0.25">
      <c r="B116">
        <v>2016</v>
      </c>
      <c r="C116" s="10">
        <v>21.79</v>
      </c>
      <c r="D116">
        <f t="shared" si="10"/>
        <v>24.077029999999997</v>
      </c>
      <c r="F116" s="10">
        <v>2016</v>
      </c>
      <c r="G116" s="10">
        <f t="shared" si="11"/>
        <v>2.6377767310409736E-2</v>
      </c>
    </row>
    <row r="117" spans="2:7" x14ac:dyDescent="0.25">
      <c r="B117">
        <v>2017</v>
      </c>
      <c r="C117" s="10">
        <v>21.92</v>
      </c>
      <c r="D117">
        <f t="shared" si="10"/>
        <v>22.476108999999997</v>
      </c>
      <c r="F117" s="10">
        <v>2017</v>
      </c>
      <c r="G117" s="10">
        <f t="shared" si="11"/>
        <v>5.9660394676458268E-3</v>
      </c>
    </row>
    <row r="118" spans="2:7" x14ac:dyDescent="0.25">
      <c r="B118">
        <v>2018</v>
      </c>
      <c r="C118" s="10">
        <v>21.939999999999998</v>
      </c>
      <c r="D118">
        <f t="shared" si="10"/>
        <v>22.086832699999999</v>
      </c>
      <c r="F118" s="10">
        <v>2018</v>
      </c>
      <c r="G118" s="10">
        <f t="shared" si="11"/>
        <v>9.1240875912390596E-4</v>
      </c>
    </row>
    <row r="119" spans="2:7" x14ac:dyDescent="0.25">
      <c r="B119">
        <v>2019</v>
      </c>
      <c r="C119" s="10">
        <v>22.55</v>
      </c>
      <c r="D119">
        <f t="shared" si="10"/>
        <v>21.984049809999995</v>
      </c>
      <c r="F119" s="10"/>
    </row>
    <row r="120" spans="2:7" x14ac:dyDescent="0.25">
      <c r="D120" s="10">
        <f t="shared" si="10"/>
        <v>22.380214942999999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Labour force </vt:lpstr>
      <vt:lpstr>Labour force million</vt:lpstr>
      <vt:lpstr>Women labour force &amp; participa</vt:lpstr>
      <vt:lpstr>Sheet3</vt:lpstr>
      <vt:lpstr>Expoential smoothing </vt:lpstr>
      <vt:lpstr>Sheet6</vt:lpstr>
      <vt:lpstr>labour stastistic </vt:lpstr>
      <vt:lpstr>Labour force forecasting  </vt:lpstr>
      <vt:lpstr>employment and umemployment rat</vt:lpstr>
      <vt:lpstr>GDP Rate</vt:lpstr>
      <vt:lpstr>labour force participation rate</vt:lpstr>
      <vt:lpstr>Working age population </vt:lpstr>
      <vt:lpstr>Employment in sector</vt:lpstr>
      <vt:lpstr>women and men labour participat</vt:lpstr>
      <vt:lpstr>Labour wage rate 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 Mon Thida Kyaw</dc:creator>
  <cp:lastModifiedBy>EI MON Thida Kyaw</cp:lastModifiedBy>
  <dcterms:created xsi:type="dcterms:W3CDTF">2020-09-07T00:54:18Z</dcterms:created>
  <dcterms:modified xsi:type="dcterms:W3CDTF">2022-05-16T10:20:33Z</dcterms:modified>
</cp:coreProperties>
</file>