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Possum Chapter\"/>
    </mc:Choice>
  </mc:AlternateContent>
  <bookViews>
    <workbookView xWindow="0" yWindow="0" windowWidth="16605" windowHeight="7530" activeTab="8"/>
  </bookViews>
  <sheets>
    <sheet name=" P1 RLL" sheetId="1" r:id="rId1"/>
    <sheet name="P2 LRR" sheetId="2" r:id="rId2"/>
    <sheet name="P3 RRLR" sheetId="3" r:id="rId3"/>
    <sheet name="P4 RRL" sheetId="4" r:id="rId4"/>
    <sheet name="P5 LRL" sheetId="5" r:id="rId5"/>
    <sheet name="P6 RRR" sheetId="7" r:id="rId6"/>
    <sheet name="P7 LLL" sheetId="8" r:id="rId7"/>
    <sheet name="P8 RLR" sheetId="9" r:id="rId8"/>
    <sheet name="P9 LLR" sheetId="10" r:id="rId9"/>
    <sheet name="Repeat P1 RLL" sheetId="6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0" l="1"/>
  <c r="R24" i="10"/>
  <c r="Q24" i="10"/>
  <c r="P24" i="10"/>
  <c r="O24" i="10"/>
  <c r="N24" i="10"/>
  <c r="M24" i="10"/>
  <c r="L24" i="10"/>
  <c r="K24" i="10"/>
  <c r="J24" i="10"/>
  <c r="I24" i="10"/>
  <c r="H24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S24" i="8"/>
  <c r="R24" i="8"/>
  <c r="Q24" i="8"/>
  <c r="P24" i="8"/>
  <c r="O24" i="8"/>
  <c r="N24" i="8"/>
  <c r="M24" i="8"/>
  <c r="L24" i="8"/>
  <c r="K24" i="8"/>
  <c r="J24" i="8"/>
  <c r="I24" i="8"/>
  <c r="H24" i="8"/>
  <c r="S23" i="8"/>
  <c r="R23" i="8"/>
  <c r="Q23" i="8"/>
  <c r="P23" i="8"/>
  <c r="O23" i="8"/>
  <c r="N23" i="8"/>
  <c r="M23" i="8"/>
  <c r="L23" i="8"/>
  <c r="K23" i="8"/>
  <c r="J23" i="8"/>
  <c r="I23" i="8"/>
  <c r="H23" i="8"/>
  <c r="S22" i="8"/>
  <c r="R22" i="8"/>
  <c r="Q22" i="8"/>
  <c r="P22" i="8"/>
  <c r="O22" i="8"/>
  <c r="N22" i="8"/>
  <c r="M22" i="8"/>
  <c r="L22" i="8"/>
  <c r="K22" i="8"/>
  <c r="J22" i="8"/>
  <c r="I22" i="8"/>
  <c r="H22" i="8"/>
  <c r="S21" i="8"/>
  <c r="R21" i="8"/>
  <c r="Q21" i="8"/>
  <c r="P21" i="8"/>
  <c r="O21" i="8"/>
  <c r="N21" i="8"/>
  <c r="M21" i="8"/>
  <c r="L21" i="8"/>
  <c r="K21" i="8"/>
  <c r="J21" i="8"/>
  <c r="I21" i="8"/>
  <c r="H21" i="8"/>
  <c r="S20" i="8"/>
  <c r="R20" i="8"/>
  <c r="Q20" i="8"/>
  <c r="P20" i="8"/>
  <c r="O20" i="8"/>
  <c r="N20" i="8"/>
  <c r="M20" i="8"/>
  <c r="L20" i="8"/>
  <c r="K20" i="8"/>
  <c r="J20" i="8"/>
  <c r="I20" i="8"/>
  <c r="H20" i="8"/>
  <c r="O22" i="5"/>
  <c r="P22" i="5"/>
  <c r="Q22" i="5"/>
  <c r="R22" i="5"/>
  <c r="S22" i="5"/>
  <c r="O23" i="5"/>
  <c r="P23" i="5"/>
  <c r="Q23" i="5"/>
  <c r="R23" i="5"/>
  <c r="S23" i="5"/>
  <c r="O24" i="5"/>
  <c r="P24" i="5"/>
  <c r="Q24" i="5"/>
  <c r="R24" i="5"/>
  <c r="S24" i="5"/>
  <c r="N24" i="5"/>
  <c r="N23" i="5"/>
  <c r="N22" i="5"/>
  <c r="I23" i="5"/>
  <c r="J23" i="5"/>
  <c r="K23" i="5"/>
  <c r="L23" i="5"/>
  <c r="M23" i="5"/>
  <c r="I24" i="5"/>
  <c r="J24" i="5"/>
  <c r="K24" i="5"/>
  <c r="L24" i="5"/>
  <c r="M24" i="5"/>
  <c r="H24" i="5"/>
  <c r="H23" i="5"/>
  <c r="I22" i="5"/>
  <c r="J22" i="5"/>
  <c r="K22" i="5"/>
  <c r="L22" i="5"/>
  <c r="M22" i="5"/>
  <c r="H22" i="5"/>
  <c r="S21" i="5"/>
  <c r="R21" i="5"/>
  <c r="Q21" i="5"/>
  <c r="P21" i="5"/>
  <c r="O21" i="5"/>
  <c r="N21" i="5"/>
  <c r="M21" i="5"/>
  <c r="L21" i="5"/>
  <c r="K21" i="5"/>
  <c r="J21" i="5"/>
  <c r="I21" i="5"/>
  <c r="H21" i="5"/>
  <c r="S20" i="5"/>
  <c r="R20" i="5"/>
  <c r="Q20" i="5"/>
  <c r="P20" i="5"/>
  <c r="O20" i="5"/>
  <c r="N20" i="5"/>
  <c r="M20" i="5"/>
  <c r="L20" i="5"/>
  <c r="K20" i="5"/>
  <c r="J20" i="5"/>
  <c r="I20" i="5"/>
  <c r="H20" i="5"/>
  <c r="S24" i="9"/>
  <c r="R24" i="9"/>
  <c r="Q24" i="9"/>
  <c r="P24" i="9"/>
  <c r="O24" i="9"/>
  <c r="N24" i="9"/>
  <c r="M24" i="9"/>
  <c r="L24" i="9"/>
  <c r="K24" i="9"/>
  <c r="J24" i="9"/>
  <c r="I24" i="9"/>
  <c r="H24" i="9"/>
  <c r="S23" i="9"/>
  <c r="R23" i="9"/>
  <c r="Q23" i="9"/>
  <c r="P23" i="9"/>
  <c r="O23" i="9"/>
  <c r="N23" i="9"/>
  <c r="M23" i="9"/>
  <c r="L23" i="9"/>
  <c r="K23" i="9"/>
  <c r="J23" i="9"/>
  <c r="I23" i="9"/>
  <c r="H23" i="9"/>
  <c r="S22" i="9"/>
  <c r="R22" i="9"/>
  <c r="Q22" i="9"/>
  <c r="P22" i="9"/>
  <c r="O22" i="9"/>
  <c r="N22" i="9"/>
  <c r="M22" i="9"/>
  <c r="L22" i="9"/>
  <c r="K22" i="9"/>
  <c r="J22" i="9"/>
  <c r="I22" i="9"/>
  <c r="H22" i="9"/>
  <c r="S21" i="9"/>
  <c r="R21" i="9"/>
  <c r="Q21" i="9"/>
  <c r="P21" i="9"/>
  <c r="O21" i="9"/>
  <c r="N21" i="9"/>
  <c r="M21" i="9"/>
  <c r="L21" i="9"/>
  <c r="K21" i="9"/>
  <c r="J21" i="9"/>
  <c r="I21" i="9"/>
  <c r="H21" i="9"/>
  <c r="S20" i="9"/>
  <c r="R20" i="9"/>
  <c r="Q20" i="9"/>
  <c r="P20" i="9"/>
  <c r="O20" i="9"/>
  <c r="N20" i="9"/>
  <c r="M20" i="9"/>
  <c r="L20" i="9"/>
  <c r="K20" i="9"/>
  <c r="J20" i="9"/>
  <c r="I20" i="9"/>
  <c r="H20" i="9"/>
  <c r="S24" i="7"/>
  <c r="R24" i="7"/>
  <c r="Q24" i="7"/>
  <c r="P24" i="7"/>
  <c r="O24" i="7"/>
  <c r="N24" i="7"/>
  <c r="M24" i="7"/>
  <c r="L24" i="7"/>
  <c r="K24" i="7"/>
  <c r="J24" i="7"/>
  <c r="I24" i="7"/>
  <c r="H24" i="7"/>
  <c r="S23" i="7"/>
  <c r="R23" i="7"/>
  <c r="Q23" i="7"/>
  <c r="P23" i="7"/>
  <c r="O23" i="7"/>
  <c r="N23" i="7"/>
  <c r="M23" i="7"/>
  <c r="L23" i="7"/>
  <c r="K23" i="7"/>
  <c r="J23" i="7"/>
  <c r="I23" i="7"/>
  <c r="H23" i="7"/>
  <c r="S22" i="7"/>
  <c r="R22" i="7"/>
  <c r="Q22" i="7"/>
  <c r="P22" i="7"/>
  <c r="O22" i="7"/>
  <c r="N22" i="7"/>
  <c r="M22" i="7"/>
  <c r="L22" i="7"/>
  <c r="K22" i="7"/>
  <c r="J22" i="7"/>
  <c r="I22" i="7"/>
  <c r="H22" i="7"/>
  <c r="S21" i="7"/>
  <c r="R21" i="7"/>
  <c r="Q21" i="7"/>
  <c r="P21" i="7"/>
  <c r="O21" i="7"/>
  <c r="N21" i="7"/>
  <c r="M21" i="7"/>
  <c r="L21" i="7"/>
  <c r="K21" i="7"/>
  <c r="J21" i="7"/>
  <c r="I21" i="7"/>
  <c r="H21" i="7"/>
  <c r="S20" i="7"/>
  <c r="R20" i="7"/>
  <c r="Q20" i="7"/>
  <c r="P20" i="7"/>
  <c r="O20" i="7"/>
  <c r="N20" i="7"/>
  <c r="M20" i="7"/>
  <c r="L20" i="7"/>
  <c r="K20" i="7"/>
  <c r="J20" i="7"/>
  <c r="I20" i="7"/>
  <c r="H20" i="7"/>
  <c r="O20" i="4"/>
  <c r="P20" i="4"/>
  <c r="Q20" i="4"/>
  <c r="R20" i="4"/>
  <c r="S20" i="4"/>
  <c r="O21" i="4"/>
  <c r="P21" i="4"/>
  <c r="Q21" i="4"/>
  <c r="R21" i="4"/>
  <c r="S21" i="4"/>
  <c r="O22" i="4"/>
  <c r="P22" i="4"/>
  <c r="Q22" i="4"/>
  <c r="R22" i="4"/>
  <c r="S22" i="4"/>
  <c r="O23" i="4"/>
  <c r="P23" i="4"/>
  <c r="Q23" i="4"/>
  <c r="R23" i="4"/>
  <c r="S23" i="4"/>
  <c r="O24" i="4"/>
  <c r="P24" i="4"/>
  <c r="Q24" i="4"/>
  <c r="R24" i="4"/>
  <c r="S24" i="4"/>
  <c r="N24" i="4"/>
  <c r="N23" i="4"/>
  <c r="N22" i="4"/>
  <c r="H22" i="4"/>
  <c r="I22" i="4"/>
  <c r="J22" i="4"/>
  <c r="K22" i="4"/>
  <c r="L22" i="4"/>
  <c r="M22" i="4"/>
  <c r="I23" i="4"/>
  <c r="J23" i="4"/>
  <c r="K23" i="4"/>
  <c r="L23" i="4"/>
  <c r="M23" i="4"/>
  <c r="I24" i="4"/>
  <c r="J24" i="4"/>
  <c r="K24" i="4"/>
  <c r="L24" i="4"/>
  <c r="M24" i="4"/>
  <c r="H23" i="4"/>
  <c r="H24" i="4"/>
  <c r="N21" i="4"/>
  <c r="N20" i="4"/>
  <c r="I20" i="4"/>
  <c r="J20" i="4"/>
  <c r="K20" i="4"/>
  <c r="L20" i="4"/>
  <c r="M20" i="4"/>
  <c r="I21" i="4"/>
  <c r="J21" i="4"/>
  <c r="K21" i="4"/>
  <c r="L21" i="4"/>
  <c r="M21" i="4"/>
  <c r="H21" i="4"/>
  <c r="H20" i="4"/>
  <c r="S31" i="6"/>
  <c r="R31" i="6"/>
  <c r="Q31" i="6"/>
  <c r="P31" i="6"/>
  <c r="O31" i="6"/>
  <c r="N31" i="6"/>
  <c r="M31" i="6"/>
  <c r="L31" i="6"/>
  <c r="K31" i="6"/>
  <c r="J31" i="6"/>
  <c r="I31" i="6"/>
  <c r="H31" i="6"/>
  <c r="S30" i="6"/>
  <c r="R30" i="6"/>
  <c r="Q30" i="6"/>
  <c r="P30" i="6"/>
  <c r="O30" i="6"/>
  <c r="N30" i="6"/>
  <c r="M30" i="6"/>
  <c r="L30" i="6"/>
  <c r="K30" i="6"/>
  <c r="J30" i="6"/>
  <c r="I30" i="6"/>
  <c r="H30" i="6"/>
  <c r="S29" i="6"/>
  <c r="R29" i="6"/>
  <c r="Q29" i="6"/>
  <c r="P29" i="6"/>
  <c r="O29" i="6"/>
  <c r="N29" i="6"/>
  <c r="M29" i="6"/>
  <c r="L29" i="6"/>
  <c r="K29" i="6"/>
  <c r="J29" i="6"/>
  <c r="I29" i="6"/>
  <c r="H29" i="6"/>
  <c r="S28" i="6"/>
  <c r="R28" i="6"/>
  <c r="Q28" i="6"/>
  <c r="P28" i="6"/>
  <c r="O28" i="6"/>
  <c r="N28" i="6"/>
  <c r="M28" i="6"/>
  <c r="L28" i="6"/>
  <c r="K28" i="6"/>
  <c r="J28" i="6"/>
  <c r="I28" i="6"/>
  <c r="H28" i="6"/>
  <c r="S27" i="6"/>
  <c r="R27" i="6"/>
  <c r="Q27" i="6"/>
  <c r="P27" i="6"/>
  <c r="O27" i="6"/>
  <c r="N27" i="6"/>
  <c r="M27" i="6"/>
  <c r="L27" i="6"/>
  <c r="K27" i="6"/>
  <c r="J27" i="6"/>
  <c r="I27" i="6"/>
  <c r="H27" i="6"/>
  <c r="O29" i="1"/>
  <c r="P29" i="1"/>
  <c r="Q29" i="1"/>
  <c r="R29" i="1"/>
  <c r="S29" i="1"/>
  <c r="N29" i="1"/>
  <c r="I29" i="1"/>
  <c r="J29" i="1"/>
  <c r="K29" i="1"/>
  <c r="L29" i="1"/>
  <c r="M29" i="1"/>
  <c r="H29" i="1"/>
  <c r="O27" i="1"/>
  <c r="P27" i="1"/>
  <c r="Q27" i="1"/>
  <c r="R27" i="1"/>
  <c r="S27" i="1"/>
  <c r="O28" i="1"/>
  <c r="P28" i="1"/>
  <c r="Q28" i="1"/>
  <c r="R28" i="1"/>
  <c r="S28" i="1"/>
  <c r="O30" i="1"/>
  <c r="P30" i="1"/>
  <c r="Q30" i="1"/>
  <c r="R30" i="1"/>
  <c r="S30" i="1"/>
  <c r="O31" i="1"/>
  <c r="P31" i="1"/>
  <c r="Q31" i="1"/>
  <c r="R31" i="1"/>
  <c r="S31" i="1"/>
  <c r="N31" i="1"/>
  <c r="N30" i="1"/>
  <c r="N28" i="1"/>
  <c r="N27" i="1"/>
  <c r="I27" i="1"/>
  <c r="J27" i="1"/>
  <c r="K27" i="1"/>
  <c r="L27" i="1"/>
  <c r="M27" i="1"/>
  <c r="I28" i="1"/>
  <c r="J28" i="1"/>
  <c r="K28" i="1"/>
  <c r="L28" i="1"/>
  <c r="M28" i="1"/>
  <c r="I30" i="1"/>
  <c r="J30" i="1"/>
  <c r="K30" i="1"/>
  <c r="L30" i="1"/>
  <c r="M30" i="1"/>
  <c r="I31" i="1"/>
  <c r="J31" i="1"/>
  <c r="K31" i="1"/>
  <c r="L31" i="1"/>
  <c r="M31" i="1"/>
  <c r="H31" i="1"/>
  <c r="H30" i="1"/>
  <c r="H28" i="1"/>
  <c r="H27" i="1"/>
  <c r="H31" i="2"/>
  <c r="S31" i="2"/>
  <c r="R31" i="2"/>
  <c r="Q31" i="2"/>
  <c r="P31" i="2"/>
  <c r="O31" i="2"/>
  <c r="N31" i="2"/>
  <c r="M31" i="2"/>
  <c r="L31" i="2"/>
  <c r="K31" i="2"/>
  <c r="J31" i="2"/>
  <c r="I31" i="2"/>
  <c r="S30" i="2"/>
  <c r="R30" i="2"/>
  <c r="Q30" i="2"/>
  <c r="P30" i="2"/>
  <c r="O30" i="2"/>
  <c r="N30" i="2"/>
  <c r="M30" i="2"/>
  <c r="L30" i="2"/>
  <c r="K30" i="2"/>
  <c r="J30" i="2"/>
  <c r="I30" i="2"/>
  <c r="H30" i="2"/>
  <c r="S29" i="2"/>
  <c r="R29" i="2"/>
  <c r="Q29" i="2"/>
  <c r="P29" i="2"/>
  <c r="O29" i="2"/>
  <c r="N29" i="2"/>
  <c r="M29" i="2"/>
  <c r="L29" i="2"/>
  <c r="K29" i="2"/>
  <c r="J29" i="2"/>
  <c r="I29" i="2"/>
  <c r="H29" i="2"/>
  <c r="S28" i="2"/>
  <c r="R28" i="2"/>
  <c r="Q28" i="2"/>
  <c r="P28" i="2"/>
  <c r="O28" i="2"/>
  <c r="N28" i="2"/>
  <c r="M28" i="2"/>
  <c r="L28" i="2"/>
  <c r="K28" i="2"/>
  <c r="J28" i="2"/>
  <c r="I28" i="2"/>
  <c r="H28" i="2"/>
  <c r="S27" i="2"/>
  <c r="R27" i="2"/>
  <c r="Q27" i="2"/>
  <c r="P27" i="2"/>
  <c r="O27" i="2"/>
  <c r="N27" i="2"/>
  <c r="M27" i="2"/>
  <c r="L27" i="2"/>
  <c r="K27" i="2"/>
  <c r="J27" i="2"/>
  <c r="I27" i="2"/>
  <c r="H27" i="2"/>
  <c r="O27" i="3"/>
  <c r="P27" i="3"/>
  <c r="Q27" i="3"/>
  <c r="R27" i="3"/>
  <c r="S27" i="3"/>
  <c r="O28" i="3"/>
  <c r="P28" i="3"/>
  <c r="Q28" i="3"/>
  <c r="R28" i="3"/>
  <c r="S28" i="3"/>
  <c r="O29" i="3"/>
  <c r="P29" i="3"/>
  <c r="Q29" i="3"/>
  <c r="R29" i="3"/>
  <c r="S29" i="3"/>
  <c r="O30" i="3"/>
  <c r="P30" i="3"/>
  <c r="Q30" i="3"/>
  <c r="R30" i="3"/>
  <c r="S30" i="3"/>
  <c r="O31" i="3"/>
  <c r="P31" i="3"/>
  <c r="Q31" i="3"/>
  <c r="R31" i="3"/>
  <c r="S31" i="3"/>
  <c r="N31" i="3"/>
  <c r="N30" i="3"/>
  <c r="N29" i="3"/>
  <c r="N28" i="3"/>
  <c r="N27" i="3"/>
  <c r="I31" i="3"/>
  <c r="J31" i="3"/>
  <c r="K31" i="3"/>
  <c r="L31" i="3"/>
  <c r="M31" i="3"/>
  <c r="H31" i="3"/>
  <c r="H30" i="3"/>
  <c r="I30" i="3"/>
  <c r="J30" i="3"/>
  <c r="K30" i="3"/>
  <c r="L30" i="3"/>
  <c r="M30" i="3"/>
  <c r="I29" i="3"/>
  <c r="J29" i="3"/>
  <c r="K29" i="3"/>
  <c r="L29" i="3"/>
  <c r="M29" i="3"/>
  <c r="H29" i="3"/>
  <c r="H28" i="3"/>
  <c r="I28" i="3"/>
  <c r="J28" i="3"/>
  <c r="K28" i="3"/>
  <c r="L28" i="3"/>
  <c r="M28" i="3"/>
  <c r="I27" i="3"/>
  <c r="J27" i="3"/>
  <c r="K27" i="3"/>
  <c r="L27" i="3"/>
  <c r="M27" i="3"/>
  <c r="H27" i="3"/>
  <c r="V7" i="3" l="1"/>
  <c r="V8" i="3"/>
  <c r="W12" i="10" l="1"/>
  <c r="V12" i="10"/>
  <c r="U12" i="10"/>
  <c r="T12" i="10"/>
  <c r="W11" i="10"/>
  <c r="V11" i="10"/>
  <c r="U11" i="10"/>
  <c r="T11" i="10"/>
  <c r="W10" i="10"/>
  <c r="V10" i="10"/>
  <c r="U10" i="10"/>
  <c r="T10" i="10"/>
  <c r="W9" i="10"/>
  <c r="V9" i="10"/>
  <c r="U9" i="10"/>
  <c r="T9" i="10"/>
  <c r="W8" i="10"/>
  <c r="V8" i="10"/>
  <c r="U8" i="10"/>
  <c r="T8" i="10"/>
  <c r="W7" i="10"/>
  <c r="V7" i="10"/>
  <c r="U7" i="10"/>
  <c r="T7" i="10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7" i="8"/>
  <c r="V7" i="8"/>
  <c r="U7" i="8"/>
  <c r="T7" i="8"/>
  <c r="V7" i="5"/>
  <c r="W12" i="9"/>
  <c r="V12" i="9"/>
  <c r="U12" i="9"/>
  <c r="T12" i="9"/>
  <c r="W11" i="9"/>
  <c r="V11" i="9"/>
  <c r="U11" i="9"/>
  <c r="T11" i="9"/>
  <c r="W10" i="9"/>
  <c r="V10" i="9"/>
  <c r="U10" i="9"/>
  <c r="T10" i="9"/>
  <c r="W9" i="9"/>
  <c r="V9" i="9"/>
  <c r="U9" i="9"/>
  <c r="T9" i="9"/>
  <c r="W8" i="9"/>
  <c r="V8" i="9"/>
  <c r="U8" i="9"/>
  <c r="T8" i="9"/>
  <c r="W7" i="9"/>
  <c r="V7" i="9"/>
  <c r="U7" i="9"/>
  <c r="T7" i="9"/>
  <c r="W12" i="7"/>
  <c r="V12" i="7"/>
  <c r="U12" i="7"/>
  <c r="T12" i="7"/>
  <c r="W11" i="7"/>
  <c r="V11" i="7"/>
  <c r="U11" i="7"/>
  <c r="T11" i="7"/>
  <c r="W10" i="7"/>
  <c r="V10" i="7"/>
  <c r="U10" i="7"/>
  <c r="T10" i="7"/>
  <c r="W9" i="7"/>
  <c r="V9" i="7"/>
  <c r="U9" i="7"/>
  <c r="T9" i="7"/>
  <c r="W8" i="7"/>
  <c r="V8" i="7"/>
  <c r="U8" i="7"/>
  <c r="T8" i="7"/>
  <c r="W7" i="7"/>
  <c r="V7" i="7"/>
  <c r="U7" i="7"/>
  <c r="T7" i="7"/>
  <c r="W12" i="5"/>
  <c r="W11" i="5"/>
  <c r="W10" i="5"/>
  <c r="W9" i="5"/>
  <c r="W8" i="5"/>
  <c r="W7" i="5"/>
  <c r="V12" i="5"/>
  <c r="V11" i="5"/>
  <c r="V10" i="5"/>
  <c r="V9" i="5"/>
  <c r="V8" i="5"/>
  <c r="U7" i="5"/>
  <c r="T7" i="5"/>
  <c r="U12" i="5"/>
  <c r="T12" i="5"/>
  <c r="U11" i="5"/>
  <c r="T11" i="5"/>
  <c r="U10" i="5"/>
  <c r="T10" i="5"/>
  <c r="U9" i="5"/>
  <c r="T9" i="5"/>
  <c r="U8" i="5"/>
  <c r="T8" i="5"/>
  <c r="W12" i="4"/>
  <c r="W11" i="4"/>
  <c r="W10" i="4"/>
  <c r="W9" i="4"/>
  <c r="W8" i="4"/>
  <c r="W7" i="4"/>
  <c r="V12" i="4"/>
  <c r="V11" i="4"/>
  <c r="V10" i="4"/>
  <c r="V9" i="4"/>
  <c r="V8" i="4"/>
  <c r="V7" i="4"/>
  <c r="U12" i="4"/>
  <c r="U11" i="4"/>
  <c r="U10" i="4"/>
  <c r="U9" i="4"/>
  <c r="U8" i="4"/>
  <c r="U7" i="4"/>
  <c r="T12" i="4"/>
  <c r="T11" i="4"/>
  <c r="T10" i="4"/>
  <c r="T9" i="4"/>
  <c r="T8" i="4"/>
  <c r="T7" i="4"/>
  <c r="X7" i="3"/>
  <c r="Y12" i="3"/>
  <c r="X12" i="3"/>
  <c r="W12" i="3"/>
  <c r="V12" i="3"/>
  <c r="U12" i="3"/>
  <c r="T12" i="3"/>
  <c r="Y11" i="3"/>
  <c r="X11" i="3"/>
  <c r="W11" i="3"/>
  <c r="V11" i="3"/>
  <c r="U11" i="3"/>
  <c r="T11" i="3"/>
  <c r="Y10" i="3"/>
  <c r="X10" i="3"/>
  <c r="W10" i="3"/>
  <c r="V10" i="3"/>
  <c r="U10" i="3"/>
  <c r="T10" i="3"/>
  <c r="Y9" i="3"/>
  <c r="X9" i="3"/>
  <c r="W9" i="3"/>
  <c r="V9" i="3"/>
  <c r="U9" i="3"/>
  <c r="T9" i="3"/>
  <c r="Y8" i="3"/>
  <c r="X8" i="3"/>
  <c r="W8" i="3"/>
  <c r="U8" i="3"/>
  <c r="T8" i="3"/>
  <c r="Y7" i="3"/>
  <c r="W7" i="3"/>
  <c r="U7" i="3"/>
  <c r="T7" i="3"/>
  <c r="Y12" i="2"/>
  <c r="Y11" i="2"/>
  <c r="Y10" i="2"/>
  <c r="Y9" i="2"/>
  <c r="Y8" i="2"/>
  <c r="Y7" i="2"/>
  <c r="X12" i="2"/>
  <c r="X11" i="2"/>
  <c r="X10" i="2"/>
  <c r="X9" i="2"/>
  <c r="X8" i="2"/>
  <c r="X7" i="2"/>
  <c r="W8" i="2"/>
  <c r="V7" i="2"/>
  <c r="U7" i="2"/>
  <c r="T7" i="2"/>
  <c r="W12" i="2"/>
  <c r="V12" i="2"/>
  <c r="U12" i="2"/>
  <c r="T12" i="2"/>
  <c r="W11" i="2"/>
  <c r="V11" i="2"/>
  <c r="U11" i="2"/>
  <c r="T11" i="2"/>
  <c r="W10" i="2"/>
  <c r="V10" i="2"/>
  <c r="U10" i="2"/>
  <c r="T10" i="2"/>
  <c r="W9" i="2"/>
  <c r="V9" i="2"/>
  <c r="U9" i="2"/>
  <c r="T9" i="2"/>
  <c r="V8" i="2"/>
  <c r="U8" i="2"/>
  <c r="T8" i="2"/>
  <c r="W7" i="2"/>
  <c r="Y12" i="6"/>
  <c r="X12" i="6"/>
  <c r="W12" i="6"/>
  <c r="V12" i="6"/>
  <c r="U12" i="6"/>
  <c r="T12" i="6"/>
  <c r="Y11" i="6"/>
  <c r="X11" i="6"/>
  <c r="W11" i="6"/>
  <c r="V11" i="6"/>
  <c r="U11" i="6"/>
  <c r="T11" i="6"/>
  <c r="Y10" i="6"/>
  <c r="X10" i="6"/>
  <c r="W10" i="6"/>
  <c r="V10" i="6"/>
  <c r="U10" i="6"/>
  <c r="T10" i="6"/>
  <c r="Y9" i="6"/>
  <c r="X9" i="6"/>
  <c r="W9" i="6"/>
  <c r="V9" i="6"/>
  <c r="U9" i="6"/>
  <c r="T9" i="6"/>
  <c r="Y8" i="6"/>
  <c r="X8" i="6"/>
  <c r="W8" i="6"/>
  <c r="V8" i="6"/>
  <c r="U8" i="6"/>
  <c r="T8" i="6"/>
  <c r="Y7" i="6"/>
  <c r="X7" i="6"/>
  <c r="W7" i="6"/>
  <c r="V7" i="6"/>
  <c r="U7" i="6"/>
  <c r="T7" i="6"/>
  <c r="Y12" i="1"/>
  <c r="Y11" i="1"/>
  <c r="Y10" i="1"/>
  <c r="Y9" i="1"/>
  <c r="Y8" i="1"/>
  <c r="Y7" i="1"/>
  <c r="X12" i="1"/>
  <c r="X11" i="1"/>
  <c r="X10" i="1"/>
  <c r="X9" i="1"/>
  <c r="X8" i="1"/>
  <c r="X7" i="1"/>
  <c r="W12" i="1"/>
  <c r="W11" i="1"/>
  <c r="W10" i="1"/>
  <c r="W9" i="1"/>
  <c r="W8" i="1"/>
  <c r="W7" i="1"/>
  <c r="V12" i="1"/>
  <c r="V11" i="1"/>
  <c r="V10" i="1"/>
  <c r="V9" i="1"/>
  <c r="V8" i="1"/>
  <c r="V7" i="1"/>
  <c r="U12" i="1"/>
  <c r="U11" i="1"/>
  <c r="U10" i="1"/>
  <c r="U9" i="1"/>
  <c r="U8" i="1"/>
  <c r="U7" i="1"/>
  <c r="T12" i="1"/>
  <c r="T11" i="1"/>
  <c r="T10" i="1"/>
  <c r="T9" i="1"/>
  <c r="T8" i="1"/>
  <c r="T7" i="1"/>
  <c r="M22" i="6"/>
  <c r="L22" i="6"/>
  <c r="K22" i="6"/>
  <c r="J22" i="6"/>
  <c r="I22" i="6"/>
  <c r="H22" i="6"/>
  <c r="M15" i="6"/>
  <c r="L15" i="6"/>
  <c r="K15" i="6"/>
  <c r="J15" i="6"/>
  <c r="I15" i="6"/>
  <c r="H15" i="6"/>
  <c r="M7" i="6"/>
  <c r="L7" i="6"/>
  <c r="K7" i="6"/>
  <c r="J7" i="6"/>
  <c r="I7" i="6"/>
  <c r="H7" i="6"/>
  <c r="M16" i="10"/>
  <c r="L16" i="10"/>
  <c r="K16" i="10"/>
  <c r="J16" i="10"/>
  <c r="I16" i="10"/>
  <c r="H16" i="10"/>
  <c r="M7" i="10"/>
  <c r="L7" i="10"/>
  <c r="K7" i="10"/>
  <c r="J7" i="10"/>
  <c r="I7" i="10"/>
  <c r="H7" i="10"/>
  <c r="M16" i="9"/>
  <c r="L16" i="9"/>
  <c r="K16" i="9"/>
  <c r="J16" i="9"/>
  <c r="I16" i="9"/>
  <c r="H16" i="9"/>
  <c r="M8" i="9"/>
  <c r="L8" i="9"/>
  <c r="K8" i="9"/>
  <c r="J8" i="9"/>
  <c r="I8" i="9"/>
  <c r="H8" i="9"/>
  <c r="M16" i="8"/>
  <c r="L16" i="8"/>
  <c r="K16" i="8"/>
  <c r="J16" i="8"/>
  <c r="I16" i="8"/>
  <c r="H16" i="8"/>
  <c r="M7" i="8"/>
  <c r="L7" i="8"/>
  <c r="K7" i="8"/>
  <c r="J7" i="8"/>
  <c r="I7" i="8"/>
  <c r="H7" i="8"/>
  <c r="M16" i="7"/>
  <c r="L16" i="7"/>
  <c r="K16" i="7"/>
  <c r="J16" i="7"/>
  <c r="I16" i="7"/>
  <c r="H16" i="7"/>
  <c r="M8" i="7"/>
  <c r="L8" i="7"/>
  <c r="K8" i="7"/>
  <c r="J8" i="7"/>
  <c r="I8" i="7"/>
  <c r="H8" i="7"/>
  <c r="M16" i="5"/>
  <c r="L16" i="5"/>
  <c r="K16" i="5"/>
  <c r="J16" i="5"/>
  <c r="I16" i="5"/>
  <c r="H16" i="5"/>
  <c r="M7" i="5"/>
  <c r="L7" i="5"/>
  <c r="K7" i="5"/>
  <c r="J7" i="5"/>
  <c r="I7" i="5"/>
  <c r="H7" i="5"/>
  <c r="M16" i="4"/>
  <c r="L16" i="4"/>
  <c r="K16" i="4"/>
  <c r="J16" i="4"/>
  <c r="I16" i="4"/>
  <c r="H16" i="4"/>
  <c r="M8" i="4"/>
  <c r="L8" i="4"/>
  <c r="K8" i="4"/>
  <c r="J8" i="4"/>
  <c r="I8" i="4"/>
  <c r="H8" i="4"/>
  <c r="K14" i="3"/>
  <c r="I14" i="3"/>
  <c r="H14" i="3"/>
  <c r="M7" i="3"/>
  <c r="L7" i="3"/>
  <c r="K7" i="3"/>
  <c r="J7" i="3"/>
  <c r="I7" i="3"/>
  <c r="H7" i="3"/>
  <c r="M22" i="3"/>
  <c r="L22" i="3"/>
  <c r="K22" i="3"/>
  <c r="J22" i="3"/>
  <c r="I22" i="3"/>
  <c r="H22" i="3"/>
  <c r="M14" i="2"/>
  <c r="L14" i="2"/>
  <c r="K14" i="2"/>
  <c r="J14" i="2"/>
  <c r="I14" i="2"/>
  <c r="H14" i="2"/>
  <c r="M22" i="2"/>
  <c r="L22" i="2"/>
  <c r="K22" i="2"/>
  <c r="J22" i="2"/>
  <c r="I22" i="2"/>
  <c r="H22" i="2"/>
  <c r="M7" i="2"/>
  <c r="L7" i="2"/>
  <c r="K7" i="2"/>
  <c r="J7" i="2"/>
  <c r="I7" i="2"/>
  <c r="H7" i="2"/>
  <c r="I22" i="1"/>
  <c r="I23" i="1" s="1"/>
  <c r="M15" i="1"/>
  <c r="L15" i="1"/>
  <c r="K15" i="1"/>
  <c r="J15" i="1"/>
  <c r="I15" i="1"/>
  <c r="H15" i="1"/>
  <c r="M7" i="1"/>
  <c r="L7" i="1"/>
  <c r="K7" i="1"/>
  <c r="J7" i="1"/>
  <c r="I7" i="1"/>
  <c r="H7" i="1"/>
  <c r="C23" i="1" l="1"/>
  <c r="D23" i="1"/>
  <c r="E23" i="1"/>
  <c r="F23" i="1"/>
  <c r="G23" i="1"/>
  <c r="H23" i="1"/>
  <c r="J23" i="1"/>
  <c r="K23" i="1"/>
  <c r="L23" i="1"/>
  <c r="M23" i="1"/>
  <c r="N23" i="1"/>
  <c r="O23" i="1"/>
  <c r="P23" i="1"/>
  <c r="Q23" i="1"/>
  <c r="R23" i="1"/>
  <c r="S23" i="1"/>
  <c r="B23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6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B8" i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B23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B15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B8" i="2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B15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B8" i="3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B17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B9" i="4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B1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B8" i="5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B17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B9" i="7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B1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B8" i="8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B17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B9" i="9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B1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B8" i="10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B23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B16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B8" i="6"/>
  <c r="S16" i="10" l="1"/>
  <c r="R16" i="10"/>
  <c r="Q16" i="10"/>
  <c r="P16" i="10"/>
  <c r="O16" i="10"/>
  <c r="N16" i="10"/>
  <c r="G16" i="10"/>
  <c r="F16" i="10"/>
  <c r="E16" i="10"/>
  <c r="D16" i="10"/>
  <c r="C16" i="10"/>
  <c r="B16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S7" i="10"/>
  <c r="R7" i="10"/>
  <c r="Q7" i="10"/>
  <c r="P7" i="10"/>
  <c r="O7" i="10"/>
  <c r="N7" i="10"/>
  <c r="G7" i="10"/>
  <c r="F7" i="10"/>
  <c r="E7" i="10"/>
  <c r="D7" i="10"/>
  <c r="C7" i="10"/>
  <c r="B7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S16" i="9"/>
  <c r="R16" i="9"/>
  <c r="Q16" i="9"/>
  <c r="P16" i="9"/>
  <c r="O16" i="9"/>
  <c r="N16" i="9"/>
  <c r="G16" i="9"/>
  <c r="F16" i="9"/>
  <c r="E16" i="9"/>
  <c r="D16" i="9"/>
  <c r="C16" i="9"/>
  <c r="B16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S8" i="9"/>
  <c r="R8" i="9"/>
  <c r="Q8" i="9"/>
  <c r="P8" i="9"/>
  <c r="O8" i="9"/>
  <c r="N8" i="9"/>
  <c r="G8" i="9"/>
  <c r="F8" i="9"/>
  <c r="E8" i="9"/>
  <c r="D8" i="9"/>
  <c r="C8" i="9"/>
  <c r="B8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S16" i="8"/>
  <c r="R16" i="8"/>
  <c r="Q16" i="8"/>
  <c r="P16" i="8"/>
  <c r="O16" i="8"/>
  <c r="N16" i="8"/>
  <c r="G16" i="8"/>
  <c r="F16" i="8"/>
  <c r="E16" i="8"/>
  <c r="D16" i="8"/>
  <c r="C16" i="8"/>
  <c r="B16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S7" i="8"/>
  <c r="R7" i="8"/>
  <c r="Q7" i="8"/>
  <c r="P7" i="8"/>
  <c r="O7" i="8"/>
  <c r="N7" i="8"/>
  <c r="G7" i="8"/>
  <c r="F7" i="8"/>
  <c r="E7" i="8"/>
  <c r="D7" i="8"/>
  <c r="C7" i="8"/>
  <c r="B7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S16" i="7"/>
  <c r="R16" i="7"/>
  <c r="Q16" i="7"/>
  <c r="P16" i="7"/>
  <c r="O16" i="7"/>
  <c r="N16" i="7"/>
  <c r="G16" i="7"/>
  <c r="F16" i="7"/>
  <c r="E16" i="7"/>
  <c r="D16" i="7"/>
  <c r="C16" i="7"/>
  <c r="B16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S8" i="7"/>
  <c r="R8" i="7"/>
  <c r="Q8" i="7"/>
  <c r="P8" i="7"/>
  <c r="O8" i="7"/>
  <c r="N8" i="7"/>
  <c r="G8" i="7"/>
  <c r="F8" i="7"/>
  <c r="E8" i="7"/>
  <c r="D8" i="7"/>
  <c r="C8" i="7"/>
  <c r="B8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S15" i="6"/>
  <c r="R15" i="6"/>
  <c r="Q15" i="6"/>
  <c r="P15" i="6"/>
  <c r="O15" i="6"/>
  <c r="N15" i="6"/>
  <c r="G15" i="6"/>
  <c r="F15" i="6"/>
  <c r="E15" i="6"/>
  <c r="D15" i="6"/>
  <c r="C15" i="6"/>
  <c r="B15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S7" i="6"/>
  <c r="R7" i="6"/>
  <c r="Q7" i="6"/>
  <c r="P7" i="6"/>
  <c r="O7" i="6"/>
  <c r="N7" i="6"/>
  <c r="G7" i="6"/>
  <c r="F7" i="6"/>
  <c r="E7" i="6"/>
  <c r="D7" i="6"/>
  <c r="C7" i="6"/>
  <c r="B7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S16" i="5"/>
  <c r="R16" i="5"/>
  <c r="Q16" i="5"/>
  <c r="P16" i="5"/>
  <c r="O16" i="5"/>
  <c r="N16" i="5"/>
  <c r="G16" i="5"/>
  <c r="F16" i="5"/>
  <c r="E16" i="5"/>
  <c r="D16" i="5"/>
  <c r="C16" i="5"/>
  <c r="B16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S7" i="5"/>
  <c r="R7" i="5"/>
  <c r="Q7" i="5"/>
  <c r="P7" i="5"/>
  <c r="O7" i="5"/>
  <c r="N7" i="5"/>
  <c r="G7" i="5"/>
  <c r="F7" i="5"/>
  <c r="E7" i="5"/>
  <c r="D7" i="5"/>
  <c r="C7" i="5"/>
  <c r="B7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S16" i="4"/>
  <c r="R16" i="4"/>
  <c r="Q16" i="4"/>
  <c r="P16" i="4"/>
  <c r="O16" i="4"/>
  <c r="N16" i="4"/>
  <c r="G16" i="4"/>
  <c r="F16" i="4"/>
  <c r="E16" i="4"/>
  <c r="D16" i="4"/>
  <c r="C16" i="4"/>
  <c r="B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S8" i="4"/>
  <c r="R8" i="4"/>
  <c r="Q8" i="4"/>
  <c r="P8" i="4"/>
  <c r="O8" i="4"/>
  <c r="N8" i="4"/>
  <c r="G8" i="4"/>
  <c r="F8" i="4"/>
  <c r="E8" i="4"/>
  <c r="D8" i="4"/>
  <c r="C8" i="4"/>
  <c r="B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S22" i="3"/>
  <c r="R22" i="3"/>
  <c r="Q22" i="3"/>
  <c r="P22" i="3"/>
  <c r="O22" i="3"/>
  <c r="N22" i="3"/>
  <c r="G22" i="3"/>
  <c r="F22" i="3"/>
  <c r="E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S7" i="3"/>
  <c r="R7" i="3"/>
  <c r="Q7" i="3"/>
  <c r="P7" i="3"/>
  <c r="O7" i="3"/>
  <c r="N7" i="3"/>
  <c r="G7" i="3"/>
  <c r="F7" i="3"/>
  <c r="E7" i="3"/>
  <c r="D7" i="3"/>
  <c r="C7" i="3"/>
  <c r="B7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S22" i="2"/>
  <c r="R22" i="2"/>
  <c r="Q22" i="2"/>
  <c r="P22" i="2"/>
  <c r="O22" i="2"/>
  <c r="N22" i="2"/>
  <c r="G22" i="2"/>
  <c r="F22" i="2"/>
  <c r="E22" i="2"/>
  <c r="D22" i="2"/>
  <c r="C22" i="2"/>
  <c r="B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S7" i="2"/>
  <c r="R7" i="2"/>
  <c r="Q7" i="2"/>
  <c r="P7" i="2"/>
  <c r="O7" i="2"/>
  <c r="N7" i="2"/>
  <c r="G7" i="2"/>
  <c r="F7" i="2"/>
  <c r="E7" i="2"/>
  <c r="D7" i="2"/>
  <c r="C7" i="2"/>
  <c r="B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B6" i="1"/>
  <c r="S15" i="1" l="1"/>
  <c r="R15" i="1"/>
  <c r="Q15" i="1"/>
  <c r="P15" i="1"/>
  <c r="O15" i="1"/>
  <c r="N15" i="1"/>
  <c r="G15" i="1"/>
  <c r="F15" i="1"/>
  <c r="E15" i="1"/>
  <c r="D15" i="1"/>
  <c r="C15" i="1"/>
  <c r="B15" i="1"/>
  <c r="S7" i="1"/>
  <c r="R7" i="1"/>
  <c r="Q7" i="1"/>
  <c r="P7" i="1"/>
  <c r="O7" i="1"/>
  <c r="N7" i="1"/>
  <c r="G7" i="1"/>
  <c r="F7" i="1"/>
  <c r="E7" i="1"/>
  <c r="D7" i="1"/>
  <c r="C7" i="1"/>
  <c r="B7" i="1"/>
  <c r="S21" i="1" l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I6" i="1"/>
  <c r="J6" i="1"/>
  <c r="K6" i="1"/>
  <c r="L6" i="1"/>
  <c r="M6" i="1"/>
  <c r="H6" i="1"/>
  <c r="C6" i="1"/>
  <c r="D6" i="1"/>
  <c r="E6" i="1"/>
  <c r="F6" i="1"/>
  <c r="G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<sst xmlns="http://schemas.openxmlformats.org/spreadsheetml/2006/main" count="708" uniqueCount="28">
  <si>
    <t>VAR</t>
  </si>
  <si>
    <t>Average Response Rate</t>
  </si>
  <si>
    <t>Target %</t>
  </si>
  <si>
    <t>U Value</t>
  </si>
  <si>
    <t>B1</t>
  </si>
  <si>
    <t>B2</t>
  </si>
  <si>
    <t>B3</t>
  </si>
  <si>
    <t>B4</t>
  </si>
  <si>
    <t>B5</t>
  </si>
  <si>
    <t>B6</t>
  </si>
  <si>
    <t>Average</t>
  </si>
  <si>
    <t>ANY</t>
  </si>
  <si>
    <t>CON</t>
  </si>
  <si>
    <t>SD</t>
  </si>
  <si>
    <t>SEM</t>
  </si>
  <si>
    <t>Baxter</t>
  </si>
  <si>
    <t>Dusti</t>
  </si>
  <si>
    <t>Ishan</t>
  </si>
  <si>
    <t>Gus</t>
  </si>
  <si>
    <t>Taylor</t>
  </si>
  <si>
    <t xml:space="preserve">Taylor </t>
  </si>
  <si>
    <t xml:space="preserve">Con </t>
  </si>
  <si>
    <t>Var</t>
  </si>
  <si>
    <t>Sem</t>
  </si>
  <si>
    <t>Any</t>
  </si>
  <si>
    <t>Target %Copy to Sigma plot</t>
  </si>
  <si>
    <t>target % Copy to Sigma plot</t>
  </si>
  <si>
    <t>Target % Copy to Sigma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</si>
</sst>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10" xfId="0" applyFill="1" applyBorder="1"/>
    <xf numFmtId="0" fontId="0" fillId="3" borderId="12" xfId="0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10" xfId="0" applyFill="1" applyBorder="1"/>
    <xf numFmtId="0" fontId="0" fillId="9" borderId="12" xfId="0" applyFill="1" applyBorder="1"/>
    <xf numFmtId="0" fontId="0" fillId="9" borderId="11" xfId="0" applyFill="1" applyBorder="1"/>
    <xf numFmtId="0" fontId="0" fillId="9" borderId="1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10" borderId="1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2" xfId="0" applyFill="1" applyBorder="1"/>
    <xf numFmtId="0" fontId="0" fillId="10" borderId="11" xfId="0" applyFill="1" applyBorder="1"/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0" borderId="0" xfId="0" applyFill="1" applyBorder="1"/>
    <xf numFmtId="0" fontId="0" fillId="0" borderId="0" xfId="0" applyFill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9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</sheetPr>
  <dimension ref="A1:Y31"/>
  <sheetViews>
    <sheetView zoomScale="60" zoomScaleNormal="60" workbookViewId="0">
      <selection activeCell="H27" sqref="H27:S31"/>
    </sheetView>
  </sheetViews>
  <sheetFormatPr defaultRowHeight="15" x14ac:dyDescent="0.25"/>
  <cols>
    <col min="9" max="9" width="14.140625" customWidth="1"/>
    <col min="10" max="10" width="12.28515625" customWidth="1"/>
    <col min="25" max="25" width="14.7109375" bestFit="1" customWidth="1"/>
  </cols>
  <sheetData>
    <row r="1" spans="1:25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5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5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5" x14ac:dyDescent="0.25">
      <c r="A4" s="9" t="s">
        <v>15</v>
      </c>
      <c r="B4" s="1">
        <v>3.4146046057261743</v>
      </c>
      <c r="C4" s="2">
        <v>4.3905114312079956</v>
      </c>
      <c r="D4" s="2">
        <v>6.3999331653317153</v>
      </c>
      <c r="E4" s="2">
        <v>6.6415355477855487</v>
      </c>
      <c r="F4" s="2">
        <v>6.3124943134822171</v>
      </c>
      <c r="G4" s="3">
        <v>3.6899574692121839</v>
      </c>
      <c r="H4" s="1">
        <v>1.9607843137254902E-3</v>
      </c>
      <c r="I4" s="2">
        <v>1.0259218692953632E-2</v>
      </c>
      <c r="J4" s="2">
        <v>2.7147248886379323E-2</v>
      </c>
      <c r="K4" s="2">
        <v>1.6783216783216783E-2</v>
      </c>
      <c r="L4" s="2">
        <v>2.9143920595533501E-2</v>
      </c>
      <c r="M4" s="3">
        <v>8.6956521739130436E-3</v>
      </c>
      <c r="N4" s="1">
        <v>0.38276898823199035</v>
      </c>
      <c r="O4" s="2">
        <v>0.33411150429877445</v>
      </c>
      <c r="P4" s="2">
        <v>0.38697807880834834</v>
      </c>
      <c r="Q4" s="2">
        <v>0.47671156927833602</v>
      </c>
      <c r="R4" s="2">
        <v>0.43665907070590554</v>
      </c>
      <c r="S4" s="3">
        <v>0.33860399007295544</v>
      </c>
      <c r="V4" t="s">
        <v>26</v>
      </c>
    </row>
    <row r="5" spans="1:25" ht="15.75" thickBot="1" x14ac:dyDescent="0.3">
      <c r="A5" s="9" t="s">
        <v>16</v>
      </c>
      <c r="B5" s="1">
        <v>2.3257095915189532</v>
      </c>
      <c r="C5" s="2">
        <v>2.4175079208610404</v>
      </c>
      <c r="D5" s="2">
        <v>2.5225556711758905</v>
      </c>
      <c r="E5" s="2">
        <v>2.6321493437605468</v>
      </c>
      <c r="F5" s="2">
        <v>2.5609839492998234</v>
      </c>
      <c r="G5" s="3">
        <v>2.8772277236927648</v>
      </c>
      <c r="H5" s="1">
        <v>0.12214444021130819</v>
      </c>
      <c r="I5" s="2">
        <v>0.55961652985140709</v>
      </c>
      <c r="J5" s="2">
        <v>0.50718819530776227</v>
      </c>
      <c r="K5" s="2">
        <v>0.47544112540989864</v>
      </c>
      <c r="L5" s="2">
        <v>0.54317681904305604</v>
      </c>
      <c r="M5" s="3">
        <v>0.64713470803636186</v>
      </c>
      <c r="N5" s="1">
        <v>0.26178937822895493</v>
      </c>
      <c r="O5" s="2">
        <v>0.21515397904977013</v>
      </c>
      <c r="P5" s="2">
        <v>0.18036754850740044</v>
      </c>
      <c r="Q5" s="2">
        <v>0.1898693927553636</v>
      </c>
      <c r="R5" s="2">
        <v>0.20895088603534201</v>
      </c>
      <c r="S5" s="3">
        <v>0.18631044331778826</v>
      </c>
    </row>
    <row r="6" spans="1:25" ht="15.75" thickBot="1" x14ac:dyDescent="0.3">
      <c r="A6" s="10" t="s">
        <v>10</v>
      </c>
      <c r="B6" s="11">
        <f t="shared" ref="B6:G6" si="0">AVERAGE(B4:B5)</f>
        <v>2.8701570986225637</v>
      </c>
      <c r="C6" s="12">
        <f t="shared" si="0"/>
        <v>3.404009676034518</v>
      </c>
      <c r="D6" s="12">
        <f t="shared" si="0"/>
        <v>4.4612444182538029</v>
      </c>
      <c r="E6" s="12">
        <f t="shared" si="0"/>
        <v>4.6368424457730475</v>
      </c>
      <c r="F6" s="12">
        <f t="shared" si="0"/>
        <v>4.4367391313910201</v>
      </c>
      <c r="G6" s="13">
        <f t="shared" si="0"/>
        <v>3.2835925964524746</v>
      </c>
      <c r="H6" s="12">
        <f t="shared" ref="H6:M6" si="1">AVERAGE(H4:H5)*100</f>
        <v>6.2052612262516833</v>
      </c>
      <c r="I6" s="12">
        <f t="shared" si="1"/>
        <v>28.493787427218038</v>
      </c>
      <c r="J6" s="12">
        <f t="shared" si="1"/>
        <v>26.716772209707081</v>
      </c>
      <c r="K6" s="12">
        <f t="shared" si="1"/>
        <v>24.611217109655769</v>
      </c>
      <c r="L6" s="12">
        <f t="shared" si="1"/>
        <v>28.616036981929476</v>
      </c>
      <c r="M6" s="13">
        <f t="shared" si="1"/>
        <v>32.791518010513741</v>
      </c>
      <c r="N6" s="11">
        <f t="shared" ref="N6:S6" si="2">AVERAGE(N4:N5)</f>
        <v>0.32227918323047267</v>
      </c>
      <c r="O6" s="12">
        <f t="shared" si="2"/>
        <v>0.27463274167427232</v>
      </c>
      <c r="P6" s="12">
        <f t="shared" si="2"/>
        <v>0.28367281365787439</v>
      </c>
      <c r="Q6" s="12">
        <f t="shared" si="2"/>
        <v>0.33329048101684983</v>
      </c>
      <c r="R6" s="12">
        <f t="shared" si="2"/>
        <v>0.32280497837062377</v>
      </c>
      <c r="S6" s="13">
        <f t="shared" si="2"/>
        <v>0.26245721669537186</v>
      </c>
      <c r="T6" t="s">
        <v>21</v>
      </c>
      <c r="U6" t="s">
        <v>14</v>
      </c>
      <c r="V6" t="s">
        <v>22</v>
      </c>
      <c r="W6" t="s">
        <v>23</v>
      </c>
      <c r="X6" t="s">
        <v>24</v>
      </c>
      <c r="Y6" t="s">
        <v>23</v>
      </c>
    </row>
    <row r="7" spans="1:25" s="48" customFormat="1" ht="15.75" thickBot="1" x14ac:dyDescent="0.3">
      <c r="A7" s="10" t="s">
        <v>13</v>
      </c>
      <c r="B7" s="38">
        <f t="shared" ref="B7:S7" si="3">STDEV(B4:B5)</f>
        <v>0.76996504854615011</v>
      </c>
      <c r="C7" s="39">
        <f t="shared" si="3"/>
        <v>1.3951241614711953</v>
      </c>
      <c r="D7" s="39">
        <f t="shared" si="3"/>
        <v>2.7417199193376853</v>
      </c>
      <c r="E7" s="39">
        <f t="shared" si="3"/>
        <v>2.8350641732618702</v>
      </c>
      <c r="F7" s="39">
        <f t="shared" si="3"/>
        <v>2.6527184182049859</v>
      </c>
      <c r="G7" s="40">
        <f t="shared" si="3"/>
        <v>0.57468671432879903</v>
      </c>
      <c r="H7" s="11">
        <f t="shared" ref="H7:M7" si="4">STDEV(H4:H5)*100</f>
        <v>8.4982678072971325</v>
      </c>
      <c r="I7" s="12">
        <f t="shared" si="4"/>
        <v>38.845428001455069</v>
      </c>
      <c r="J7" s="12">
        <f t="shared" si="4"/>
        <v>33.944020846176805</v>
      </c>
      <c r="K7" s="12">
        <f t="shared" si="4"/>
        <v>32.432011743476664</v>
      </c>
      <c r="L7" s="12">
        <f t="shared" si="4"/>
        <v>36.347614824521912</v>
      </c>
      <c r="M7" s="13">
        <f t="shared" si="4"/>
        <v>45.144458577467468</v>
      </c>
      <c r="N7" s="11">
        <f t="shared" si="3"/>
        <v>8.5545502618450037E-2</v>
      </c>
      <c r="O7" s="12">
        <f t="shared" si="3"/>
        <v>8.4115672776740605E-2</v>
      </c>
      <c r="P7" s="12">
        <f t="shared" si="3"/>
        <v>0.14609570704034888</v>
      </c>
      <c r="Q7" s="12">
        <f t="shared" si="3"/>
        <v>0.20282804814970251</v>
      </c>
      <c r="R7" s="12">
        <f t="shared" si="3"/>
        <v>0.16101400151223416</v>
      </c>
      <c r="S7" s="13">
        <f t="shared" si="3"/>
        <v>0.10768779964152918</v>
      </c>
      <c r="T7" s="47">
        <f>H21</f>
        <v>0</v>
      </c>
      <c r="U7" s="47">
        <f>H23</f>
        <v>0</v>
      </c>
      <c r="V7" s="48">
        <f>H6</f>
        <v>6.2052612262516833</v>
      </c>
      <c r="W7" s="48">
        <f>H8</f>
        <v>6.0091827948791341</v>
      </c>
      <c r="X7" s="48">
        <f>H14</f>
        <v>0</v>
      </c>
      <c r="Y7" s="48">
        <f>H16</f>
        <v>0</v>
      </c>
    </row>
    <row r="8" spans="1:25" s="48" customFormat="1" ht="15.75" thickBot="1" x14ac:dyDescent="0.3">
      <c r="A8" s="10" t="s">
        <v>14</v>
      </c>
      <c r="B8" s="11">
        <f>B7/SQRT(2)</f>
        <v>0.54444750710361201</v>
      </c>
      <c r="C8" s="11">
        <f t="shared" ref="C8:S8" si="5">C7/SQRT(2)</f>
        <v>0.98650175517347805</v>
      </c>
      <c r="D8" s="11">
        <f t="shared" si="5"/>
        <v>1.9386887470779113</v>
      </c>
      <c r="E8" s="11">
        <f t="shared" si="5"/>
        <v>2.0046931020125012</v>
      </c>
      <c r="F8" s="11">
        <f t="shared" si="5"/>
        <v>1.8757551820911973</v>
      </c>
      <c r="G8" s="11">
        <f t="shared" si="5"/>
        <v>0.40636487275971001</v>
      </c>
      <c r="H8" s="11">
        <f t="shared" si="5"/>
        <v>6.0091827948791341</v>
      </c>
      <c r="I8" s="11">
        <f t="shared" si="5"/>
        <v>27.467865557922675</v>
      </c>
      <c r="J8" s="11">
        <f t="shared" si="5"/>
        <v>24.002047321069149</v>
      </c>
      <c r="K8" s="11">
        <f t="shared" si="5"/>
        <v>22.932895431334092</v>
      </c>
      <c r="L8" s="11">
        <f t="shared" si="5"/>
        <v>25.701644922376126</v>
      </c>
      <c r="M8" s="11">
        <f t="shared" si="5"/>
        <v>31.921952793122443</v>
      </c>
      <c r="N8" s="11">
        <f t="shared" si="5"/>
        <v>6.0489805001517571E-2</v>
      </c>
      <c r="O8" s="11">
        <f t="shared" si="5"/>
        <v>5.9478762624501948E-2</v>
      </c>
      <c r="P8" s="11">
        <f t="shared" si="5"/>
        <v>0.10330526515047392</v>
      </c>
      <c r="Q8" s="11">
        <f t="shared" si="5"/>
        <v>0.1434210882614862</v>
      </c>
      <c r="R8" s="11">
        <f t="shared" si="5"/>
        <v>0.11385409233528179</v>
      </c>
      <c r="S8" s="11">
        <f t="shared" si="5"/>
        <v>7.6146773377583535E-2</v>
      </c>
      <c r="T8" s="47">
        <f>I21</f>
        <v>1.0818713450292399</v>
      </c>
      <c r="U8" s="47">
        <f>I23</f>
        <v>1.48231483691656</v>
      </c>
      <c r="V8" s="48">
        <f>I6</f>
        <v>28.493787427218038</v>
      </c>
      <c r="W8" s="48">
        <f>I8</f>
        <v>27.467865557922675</v>
      </c>
      <c r="X8" s="48">
        <f>I14</f>
        <v>0</v>
      </c>
      <c r="Y8">
        <f>I16</f>
        <v>0</v>
      </c>
    </row>
    <row r="9" spans="1:25" ht="15.75" thickBot="1" x14ac:dyDescent="0.3">
      <c r="A9" s="66" t="s">
        <v>11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>
        <f>J21</f>
        <v>0</v>
      </c>
      <c r="U9" s="48">
        <f>J23</f>
        <v>0</v>
      </c>
      <c r="V9">
        <f>J6</f>
        <v>26.716772209707081</v>
      </c>
      <c r="W9">
        <f>J8</f>
        <v>24.002047321069149</v>
      </c>
      <c r="X9">
        <f>J14</f>
        <v>0</v>
      </c>
      <c r="Y9">
        <f>J16</f>
        <v>0</v>
      </c>
    </row>
    <row r="10" spans="1:25" ht="15.75" thickBot="1" x14ac:dyDescent="0.3">
      <c r="A10" s="34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K21</f>
        <v>0</v>
      </c>
      <c r="U10">
        <f>K23</f>
        <v>0</v>
      </c>
      <c r="V10">
        <f>K6</f>
        <v>24.611217109655769</v>
      </c>
      <c r="W10">
        <f>K8</f>
        <v>22.932895431334092</v>
      </c>
      <c r="X10">
        <f>K14</f>
        <v>0.17822520507084263</v>
      </c>
      <c r="Y10">
        <f>K16</f>
        <v>4.3997017151379568E-2</v>
      </c>
    </row>
    <row r="11" spans="1:25" ht="15.75" thickBot="1" x14ac:dyDescent="0.3">
      <c r="A11" s="35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L21</f>
        <v>0</v>
      </c>
      <c r="U11">
        <f>L23</f>
        <v>0</v>
      </c>
      <c r="V11">
        <f>L6</f>
        <v>28.616036981929476</v>
      </c>
      <c r="W11">
        <f>L8</f>
        <v>25.701644922376126</v>
      </c>
      <c r="X11">
        <f>L14</f>
        <v>9.9009900990099015E-2</v>
      </c>
      <c r="Y11">
        <f>L16</f>
        <v>9.9009900990099001E-2</v>
      </c>
    </row>
    <row r="12" spans="1:25" x14ac:dyDescent="0.25">
      <c r="A12" s="36" t="s">
        <v>18</v>
      </c>
      <c r="B12" s="1">
        <v>2.2962193180425552</v>
      </c>
      <c r="C12" s="2">
        <v>2.4499244380396958</v>
      </c>
      <c r="D12" s="2">
        <v>2.3899356243939054</v>
      </c>
      <c r="E12" s="2">
        <v>2.0461190401777687</v>
      </c>
      <c r="F12" s="2">
        <v>2.4568802913535239</v>
      </c>
      <c r="G12" s="3">
        <v>2.6345487077889773</v>
      </c>
      <c r="H12" s="1">
        <v>0</v>
      </c>
      <c r="I12" s="2">
        <v>0</v>
      </c>
      <c r="J12" s="2">
        <v>0</v>
      </c>
      <c r="K12" s="2">
        <v>1.3422818791946308E-3</v>
      </c>
      <c r="L12" s="2">
        <v>0</v>
      </c>
      <c r="M12" s="3">
        <v>1.3245033112582781E-3</v>
      </c>
      <c r="N12" s="1">
        <v>0.17640410975835075</v>
      </c>
      <c r="O12" s="2">
        <v>0.157667720365674</v>
      </c>
      <c r="P12" s="2">
        <v>0.17064485146230804</v>
      </c>
      <c r="Q12" s="2">
        <v>0.17607412948986209</v>
      </c>
      <c r="R12" s="2">
        <v>0.14488125457933329</v>
      </c>
      <c r="S12" s="3">
        <v>0.12899070276293209</v>
      </c>
      <c r="T12">
        <f>M21</f>
        <v>0</v>
      </c>
      <c r="U12">
        <f>M23</f>
        <v>0</v>
      </c>
      <c r="V12">
        <f>M6</f>
        <v>32.791518010513741</v>
      </c>
      <c r="W12">
        <f>M8</f>
        <v>31.921952793122443</v>
      </c>
      <c r="X12">
        <f>M14</f>
        <v>0.11858118650532228</v>
      </c>
      <c r="Y12">
        <f>M16</f>
        <v>1.3869144620505524E-2</v>
      </c>
    </row>
    <row r="13" spans="1:25" ht="15.75" thickBot="1" x14ac:dyDescent="0.3">
      <c r="A13" s="36" t="s">
        <v>19</v>
      </c>
      <c r="B13" s="1">
        <v>2.1149598687459026</v>
      </c>
      <c r="C13" s="2">
        <v>2.0078042088149686</v>
      </c>
      <c r="D13" s="2">
        <v>2.4295603127969705</v>
      </c>
      <c r="E13" s="2">
        <v>2.4657188423450371</v>
      </c>
      <c r="F13" s="2">
        <v>2.0028016194461977</v>
      </c>
      <c r="G13" s="3">
        <v>1.9435605517924184</v>
      </c>
      <c r="H13" s="1">
        <v>0</v>
      </c>
      <c r="I13" s="2">
        <v>0</v>
      </c>
      <c r="J13" s="2">
        <v>0</v>
      </c>
      <c r="K13" s="2">
        <v>2.2222222222222222E-3</v>
      </c>
      <c r="L13" s="2">
        <v>1.9801980198019802E-3</v>
      </c>
      <c r="M13" s="3">
        <v>1.0471204188481676E-3</v>
      </c>
      <c r="N13" s="1">
        <v>0.16995453528626442</v>
      </c>
      <c r="O13" s="2">
        <v>0.15895636652183678</v>
      </c>
      <c r="P13" s="2">
        <v>0.13613411583597163</v>
      </c>
      <c r="Q13" s="2">
        <v>4.1096268213474174E-2</v>
      </c>
      <c r="R13" s="2">
        <v>1.616694320511888E-2</v>
      </c>
      <c r="S13" s="3">
        <v>3.8353595057943161E-2</v>
      </c>
    </row>
    <row r="14" spans="1:25" ht="17.25" customHeight="1" thickBot="1" x14ac:dyDescent="0.3">
      <c r="A14" s="30" t="s">
        <v>10</v>
      </c>
      <c r="B14" s="31">
        <f t="shared" ref="B14:G14" si="6">AVERAGE(B12:B13)</f>
        <v>2.2055895933942287</v>
      </c>
      <c r="C14" s="32">
        <f t="shared" si="6"/>
        <v>2.2288643234273322</v>
      </c>
      <c r="D14" s="32">
        <f t="shared" si="6"/>
        <v>2.4097479685954379</v>
      </c>
      <c r="E14" s="32">
        <f t="shared" si="6"/>
        <v>2.2559189412614029</v>
      </c>
      <c r="F14" s="32">
        <f t="shared" si="6"/>
        <v>2.2298409553998608</v>
      </c>
      <c r="G14" s="33">
        <f t="shared" si="6"/>
        <v>2.289054629790698</v>
      </c>
      <c r="H14" s="31">
        <f t="shared" ref="H14:M14" si="7">AVERAGE(H12:H13)*100</f>
        <v>0</v>
      </c>
      <c r="I14" s="32">
        <f t="shared" si="7"/>
        <v>0</v>
      </c>
      <c r="J14" s="32">
        <f t="shared" si="7"/>
        <v>0</v>
      </c>
      <c r="K14" s="32">
        <f t="shared" si="7"/>
        <v>0.17822520507084263</v>
      </c>
      <c r="L14" s="32">
        <f t="shared" si="7"/>
        <v>9.9009900990099015E-2</v>
      </c>
      <c r="M14" s="33">
        <f t="shared" si="7"/>
        <v>0.11858118650532228</v>
      </c>
      <c r="N14" s="31">
        <f t="shared" ref="N14:S14" si="8">AVERAGE(N12:N13)</f>
        <v>0.17317932252230758</v>
      </c>
      <c r="O14" s="32">
        <f t="shared" si="8"/>
        <v>0.15831204344375538</v>
      </c>
      <c r="P14" s="32">
        <f t="shared" si="8"/>
        <v>0.15338948364913985</v>
      </c>
      <c r="Q14" s="32">
        <f t="shared" si="8"/>
        <v>0.10858519885166813</v>
      </c>
      <c r="R14" s="32">
        <f t="shared" si="8"/>
        <v>8.0524098892226087E-2</v>
      </c>
      <c r="S14" s="33">
        <f t="shared" si="8"/>
        <v>8.367214891043763E-2</v>
      </c>
    </row>
    <row r="15" spans="1:25" ht="17.25" customHeight="1" thickBot="1" x14ac:dyDescent="0.3">
      <c r="A15" s="30" t="s">
        <v>13</v>
      </c>
      <c r="B15" s="41">
        <f t="shared" ref="B15:S15" si="9">STDEV(B12:B13)</f>
        <v>0.12816978575180224</v>
      </c>
      <c r="C15" s="42">
        <f t="shared" si="9"/>
        <v>0.31262621218455544</v>
      </c>
      <c r="D15" s="42">
        <f t="shared" si="9"/>
        <v>2.8018885872211279E-2</v>
      </c>
      <c r="E15" s="42">
        <f t="shared" si="9"/>
        <v>0.29670186549700933</v>
      </c>
      <c r="F15" s="42">
        <f t="shared" si="9"/>
        <v>0.32108210809785082</v>
      </c>
      <c r="G15" s="43">
        <f t="shared" si="9"/>
        <v>0.48860241082475475</v>
      </c>
      <c r="H15" s="31">
        <f t="shared" ref="H15:M15" si="10">STDEV(H12:H13)*100</f>
        <v>0</v>
      </c>
      <c r="I15" s="32">
        <f t="shared" si="10"/>
        <v>0</v>
      </c>
      <c r="J15" s="32">
        <f t="shared" si="10"/>
        <v>0</v>
      </c>
      <c r="K15" s="32">
        <f t="shared" si="10"/>
        <v>6.2221178359442665E-2</v>
      </c>
      <c r="L15" s="32">
        <f t="shared" si="10"/>
        <v>0.14002114478941535</v>
      </c>
      <c r="M15" s="33">
        <f t="shared" si="10"/>
        <v>1.9613932420832765E-2</v>
      </c>
      <c r="N15" s="31">
        <f t="shared" si="9"/>
        <v>4.5605378449798898E-3</v>
      </c>
      <c r="O15" s="32">
        <f t="shared" si="9"/>
        <v>9.1121043557268152E-4</v>
      </c>
      <c r="P15" s="32">
        <f t="shared" si="9"/>
        <v>2.4402775185118474E-2</v>
      </c>
      <c r="Q15" s="32">
        <f t="shared" si="9"/>
        <v>9.5443761018590992E-2</v>
      </c>
      <c r="R15" s="32">
        <f t="shared" si="9"/>
        <v>9.1014762408463762E-2</v>
      </c>
      <c r="S15" s="33">
        <f t="shared" si="9"/>
        <v>6.4090113485333125E-2</v>
      </c>
    </row>
    <row r="16" spans="1:25" ht="17.25" customHeight="1" thickBot="1" x14ac:dyDescent="0.3">
      <c r="A16" s="30" t="s">
        <v>14</v>
      </c>
      <c r="B16" s="31">
        <f>B15/SQRT(2)</f>
        <v>9.062972464832629E-2</v>
      </c>
      <c r="C16" s="31">
        <f t="shared" ref="C16:S16" si="11">C15/SQRT(2)</f>
        <v>0.22106011461236361</v>
      </c>
      <c r="D16" s="31">
        <f t="shared" si="11"/>
        <v>1.9812344201532547E-2</v>
      </c>
      <c r="E16" s="31">
        <f t="shared" si="11"/>
        <v>0.20979990108363422</v>
      </c>
      <c r="F16" s="31">
        <f t="shared" si="11"/>
        <v>0.22703933595366238</v>
      </c>
      <c r="G16" s="31">
        <f t="shared" si="11"/>
        <v>0.34549407799827941</v>
      </c>
      <c r="H16" s="31">
        <f t="shared" si="11"/>
        <v>0</v>
      </c>
      <c r="I16" s="31">
        <f t="shared" si="11"/>
        <v>0</v>
      </c>
      <c r="J16" s="31">
        <f t="shared" si="11"/>
        <v>0</v>
      </c>
      <c r="K16" s="31">
        <f t="shared" si="11"/>
        <v>4.3997017151379568E-2</v>
      </c>
      <c r="L16" s="31">
        <f t="shared" si="11"/>
        <v>9.9009900990099001E-2</v>
      </c>
      <c r="M16" s="31">
        <f t="shared" si="11"/>
        <v>1.3869144620505524E-2</v>
      </c>
      <c r="N16" s="31">
        <f t="shared" si="11"/>
        <v>3.2247872360431635E-3</v>
      </c>
      <c r="O16" s="31">
        <f t="shared" si="11"/>
        <v>6.4432307808139078E-4</v>
      </c>
      <c r="P16" s="31">
        <f t="shared" si="11"/>
        <v>1.7255367813168079E-2</v>
      </c>
      <c r="Q16" s="31">
        <f t="shared" si="11"/>
        <v>6.7488930638193945E-2</v>
      </c>
      <c r="R16" s="31">
        <f t="shared" si="11"/>
        <v>6.435715568710719E-2</v>
      </c>
      <c r="S16" s="31">
        <f t="shared" si="11"/>
        <v>4.5318553852494448E-2</v>
      </c>
    </row>
    <row r="17" spans="1:19" ht="15.75" thickBot="1" x14ac:dyDescent="0.3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15.75" thickBot="1" x14ac:dyDescent="0.3">
      <c r="A18" s="23"/>
      <c r="B18" s="56" t="s">
        <v>1</v>
      </c>
      <c r="C18" s="57"/>
      <c r="D18" s="57"/>
      <c r="E18" s="57"/>
      <c r="F18" s="57"/>
      <c r="G18" s="58"/>
      <c r="H18" s="59" t="s">
        <v>2</v>
      </c>
      <c r="I18" s="60"/>
      <c r="J18" s="60"/>
      <c r="K18" s="60"/>
      <c r="L18" s="60"/>
      <c r="M18" s="61"/>
      <c r="N18" s="62" t="s">
        <v>3</v>
      </c>
      <c r="O18" s="63"/>
      <c r="P18" s="63"/>
      <c r="Q18" s="63"/>
      <c r="R18" s="63"/>
      <c r="S18" s="64"/>
    </row>
    <row r="19" spans="1:19" ht="15.75" thickBot="1" x14ac:dyDescent="0.3">
      <c r="A19" s="24"/>
      <c r="B19" s="14" t="s">
        <v>4</v>
      </c>
      <c r="C19" s="15" t="s">
        <v>5</v>
      </c>
      <c r="D19" s="15" t="s">
        <v>6</v>
      </c>
      <c r="E19" s="15" t="s">
        <v>7</v>
      </c>
      <c r="F19" s="15" t="s">
        <v>8</v>
      </c>
      <c r="G19" s="16" t="s">
        <v>9</v>
      </c>
      <c r="H19" s="17" t="s">
        <v>4</v>
      </c>
      <c r="I19" s="18" t="s">
        <v>5</v>
      </c>
      <c r="J19" s="18" t="s">
        <v>6</v>
      </c>
      <c r="K19" s="18" t="s">
        <v>7</v>
      </c>
      <c r="L19" s="18" t="s">
        <v>8</v>
      </c>
      <c r="M19" s="19" t="s">
        <v>9</v>
      </c>
      <c r="N19" s="20" t="s">
        <v>4</v>
      </c>
      <c r="O19" s="21" t="s">
        <v>5</v>
      </c>
      <c r="P19" s="21" t="s">
        <v>6</v>
      </c>
      <c r="Q19" s="21" t="s">
        <v>7</v>
      </c>
      <c r="R19" s="21" t="s">
        <v>8</v>
      </c>
      <c r="S19" s="22" t="s">
        <v>9</v>
      </c>
    </row>
    <row r="20" spans="1:19" ht="15.75" thickBot="1" x14ac:dyDescent="0.3">
      <c r="A20" s="25" t="s">
        <v>17</v>
      </c>
      <c r="B20" s="1">
        <v>14.407828871871327</v>
      </c>
      <c r="C20" s="2">
        <v>15.801278220804537</v>
      </c>
      <c r="D20" s="2">
        <v>46.090555555555554</v>
      </c>
      <c r="E20" s="2">
        <v>26.595888888888886</v>
      </c>
      <c r="F20" s="2">
        <v>64.652222222222221</v>
      </c>
      <c r="G20" s="3">
        <v>34.321666666666673</v>
      </c>
      <c r="H20" s="1">
        <v>0</v>
      </c>
      <c r="I20" s="2">
        <v>1.0818713450292398E-2</v>
      </c>
      <c r="J20" s="2">
        <v>0</v>
      </c>
      <c r="K20" s="2">
        <v>0</v>
      </c>
      <c r="L20" s="2">
        <v>0</v>
      </c>
      <c r="M20" s="3">
        <v>0</v>
      </c>
      <c r="N20" s="1">
        <v>0.44551322172667085</v>
      </c>
      <c r="O20" s="2">
        <v>0.32470013812681231</v>
      </c>
      <c r="P20" s="2">
        <v>0.46554587535412856</v>
      </c>
      <c r="Q20" s="2">
        <v>0.315876032857139</v>
      </c>
      <c r="R20" s="2">
        <v>0.28512363139387559</v>
      </c>
      <c r="S20" s="3">
        <v>0</v>
      </c>
    </row>
    <row r="21" spans="1:19" ht="15.75" thickBot="1" x14ac:dyDescent="0.3">
      <c r="A21" s="26" t="s">
        <v>10</v>
      </c>
      <c r="B21" s="27">
        <f t="shared" ref="B21:G21" si="12">AVERAGE(B20:B20)</f>
        <v>14.407828871871327</v>
      </c>
      <c r="C21" s="28">
        <f t="shared" si="12"/>
        <v>15.801278220804537</v>
      </c>
      <c r="D21" s="28">
        <f t="shared" si="12"/>
        <v>46.090555555555554</v>
      </c>
      <c r="E21" s="28">
        <f t="shared" si="12"/>
        <v>26.595888888888886</v>
      </c>
      <c r="F21" s="28">
        <f t="shared" si="12"/>
        <v>64.652222222222221</v>
      </c>
      <c r="G21" s="29">
        <f t="shared" si="12"/>
        <v>34.321666666666673</v>
      </c>
      <c r="H21" s="27">
        <f t="shared" ref="H21:M21" si="13">AVERAGE(H20:H20)*100</f>
        <v>0</v>
      </c>
      <c r="I21" s="28">
        <f t="shared" si="13"/>
        <v>1.0818713450292399</v>
      </c>
      <c r="J21" s="28">
        <f t="shared" si="13"/>
        <v>0</v>
      </c>
      <c r="K21" s="28">
        <f t="shared" si="13"/>
        <v>0</v>
      </c>
      <c r="L21" s="28">
        <f t="shared" si="13"/>
        <v>0</v>
      </c>
      <c r="M21" s="29">
        <f t="shared" si="13"/>
        <v>0</v>
      </c>
      <c r="N21" s="27">
        <f t="shared" ref="N21:S21" si="14">AVERAGE(N20:N20)</f>
        <v>0.44551322172667085</v>
      </c>
      <c r="O21" s="28">
        <f t="shared" si="14"/>
        <v>0.32470013812681231</v>
      </c>
      <c r="P21" s="28">
        <f t="shared" si="14"/>
        <v>0.46554587535412856</v>
      </c>
      <c r="Q21" s="28">
        <f t="shared" si="14"/>
        <v>0.315876032857139</v>
      </c>
      <c r="R21" s="28">
        <f t="shared" si="14"/>
        <v>0.28512363139387559</v>
      </c>
      <c r="S21" s="29">
        <f t="shared" si="14"/>
        <v>0</v>
      </c>
    </row>
    <row r="22" spans="1:19" s="48" customFormat="1" ht="15.75" thickBot="1" x14ac:dyDescent="0.3">
      <c r="A22" s="26" t="s">
        <v>13</v>
      </c>
      <c r="B22" s="49">
        <v>11.906103829362735</v>
      </c>
      <c r="C22" s="50">
        <v>11.330352437655948</v>
      </c>
      <c r="D22" s="50">
        <v>83.753594809527542</v>
      </c>
      <c r="E22" s="50">
        <v>11.404070556030154</v>
      </c>
      <c r="F22" s="50">
        <v>84.65040294727369</v>
      </c>
      <c r="G22" s="51">
        <v>66.374952291257188</v>
      </c>
      <c r="H22" s="52">
        <v>0</v>
      </c>
      <c r="I22" s="53">
        <f>0.0148231483691656*100</f>
        <v>1.48231483691656</v>
      </c>
      <c r="J22" s="53">
        <v>0</v>
      </c>
      <c r="K22" s="53">
        <v>0</v>
      </c>
      <c r="L22" s="53">
        <v>0</v>
      </c>
      <c r="M22" s="54">
        <v>0</v>
      </c>
      <c r="N22" s="52">
        <v>0.12924973343643539</v>
      </c>
      <c r="O22" s="53">
        <v>0.18523461245999256</v>
      </c>
      <c r="P22" s="53">
        <v>0.46137596135714187</v>
      </c>
      <c r="Q22" s="53">
        <v>0.45738196130255759</v>
      </c>
      <c r="R22" s="53">
        <v>0.44007766065941611</v>
      </c>
      <c r="S22" s="54">
        <v>0</v>
      </c>
    </row>
    <row r="23" spans="1:19" s="48" customFormat="1" ht="15.75" thickBot="1" x14ac:dyDescent="0.3">
      <c r="A23" s="26" t="s">
        <v>14</v>
      </c>
      <c r="B23" s="52">
        <f>B22/SQRT(1)</f>
        <v>11.906103829362735</v>
      </c>
      <c r="C23" s="52">
        <f t="shared" ref="C23:S23" si="15">C22/SQRT(1)</f>
        <v>11.330352437655948</v>
      </c>
      <c r="D23" s="52">
        <f t="shared" si="15"/>
        <v>83.753594809527542</v>
      </c>
      <c r="E23" s="52">
        <f t="shared" si="15"/>
        <v>11.404070556030154</v>
      </c>
      <c r="F23" s="52">
        <f t="shared" si="15"/>
        <v>84.65040294727369</v>
      </c>
      <c r="G23" s="52">
        <f t="shared" si="15"/>
        <v>66.374952291257188</v>
      </c>
      <c r="H23" s="52">
        <f t="shared" si="15"/>
        <v>0</v>
      </c>
      <c r="I23" s="52">
        <f>I22/SQRT(1)</f>
        <v>1.48231483691656</v>
      </c>
      <c r="J23" s="52">
        <f t="shared" si="15"/>
        <v>0</v>
      </c>
      <c r="K23" s="52">
        <f t="shared" si="15"/>
        <v>0</v>
      </c>
      <c r="L23" s="52">
        <f t="shared" si="15"/>
        <v>0</v>
      </c>
      <c r="M23" s="52">
        <f t="shared" si="15"/>
        <v>0</v>
      </c>
      <c r="N23" s="52">
        <f t="shared" si="15"/>
        <v>0.12924973343643539</v>
      </c>
      <c r="O23" s="52">
        <f t="shared" si="15"/>
        <v>0.18523461245999256</v>
      </c>
      <c r="P23" s="52">
        <f t="shared" si="15"/>
        <v>0.46137596135714187</v>
      </c>
      <c r="Q23" s="52">
        <f t="shared" si="15"/>
        <v>0.45738196130255759</v>
      </c>
      <c r="R23" s="52">
        <f t="shared" si="15"/>
        <v>0.44007766065941611</v>
      </c>
      <c r="S23" s="52">
        <f t="shared" si="15"/>
        <v>0</v>
      </c>
    </row>
    <row r="27" spans="1:19" x14ac:dyDescent="0.25">
      <c r="H27">
        <f>H20*100</f>
        <v>0</v>
      </c>
      <c r="I27">
        <f t="shared" ref="I27:N27" si="16">I20*100</f>
        <v>1.0818713450292399</v>
      </c>
      <c r="J27">
        <f t="shared" si="16"/>
        <v>0</v>
      </c>
      <c r="K27">
        <f t="shared" si="16"/>
        <v>0</v>
      </c>
      <c r="L27">
        <f t="shared" si="16"/>
        <v>0</v>
      </c>
      <c r="M27">
        <f t="shared" si="16"/>
        <v>0</v>
      </c>
      <c r="N27">
        <f>N20</f>
        <v>0.44551322172667085</v>
      </c>
      <c r="O27">
        <f t="shared" ref="O27:S27" si="17">O20</f>
        <v>0.32470013812681231</v>
      </c>
      <c r="P27">
        <f t="shared" si="17"/>
        <v>0.46554587535412856</v>
      </c>
      <c r="Q27">
        <f t="shared" si="17"/>
        <v>0.315876032857139</v>
      </c>
      <c r="R27">
        <f t="shared" si="17"/>
        <v>0.28512363139387559</v>
      </c>
      <c r="S27">
        <f t="shared" si="17"/>
        <v>0</v>
      </c>
    </row>
    <row r="28" spans="1:19" x14ac:dyDescent="0.25">
      <c r="H28">
        <f>H4*100</f>
        <v>0.19607843137254902</v>
      </c>
      <c r="I28">
        <f t="shared" ref="I28:N28" si="18">I4*100</f>
        <v>1.0259218692953633</v>
      </c>
      <c r="J28">
        <f t="shared" si="18"/>
        <v>2.7147248886379325</v>
      </c>
      <c r="K28">
        <f t="shared" si="18"/>
        <v>1.6783216783216783</v>
      </c>
      <c r="L28">
        <f t="shared" si="18"/>
        <v>2.9143920595533501</v>
      </c>
      <c r="M28">
        <f t="shared" si="18"/>
        <v>0.86956521739130432</v>
      </c>
      <c r="N28">
        <f>N4</f>
        <v>0.38276898823199035</v>
      </c>
      <c r="O28">
        <f t="shared" ref="O28:S28" si="19">O4</f>
        <v>0.33411150429877445</v>
      </c>
      <c r="P28">
        <f t="shared" si="19"/>
        <v>0.38697807880834834</v>
      </c>
      <c r="Q28">
        <f t="shared" si="19"/>
        <v>0.47671156927833602</v>
      </c>
      <c r="R28">
        <f t="shared" si="19"/>
        <v>0.43665907070590554</v>
      </c>
      <c r="S28">
        <f t="shared" si="19"/>
        <v>0.33860399007295544</v>
      </c>
    </row>
    <row r="29" spans="1:19" x14ac:dyDescent="0.25">
      <c r="H29">
        <f>H5*100</f>
        <v>12.214444021130818</v>
      </c>
      <c r="I29">
        <f t="shared" ref="I29:N29" si="20">I5*100</f>
        <v>55.961652985140709</v>
      </c>
      <c r="J29">
        <f t="shared" si="20"/>
        <v>50.71881953077623</v>
      </c>
      <c r="K29">
        <f t="shared" si="20"/>
        <v>47.544112540989865</v>
      </c>
      <c r="L29">
        <f t="shared" si="20"/>
        <v>54.317681904305601</v>
      </c>
      <c r="M29">
        <f t="shared" si="20"/>
        <v>64.713470803636184</v>
      </c>
      <c r="N29">
        <f>N5</f>
        <v>0.26178937822895493</v>
      </c>
      <c r="O29">
        <f t="shared" ref="O29:S29" si="21">O5</f>
        <v>0.21515397904977013</v>
      </c>
      <c r="P29">
        <f t="shared" si="21"/>
        <v>0.18036754850740044</v>
      </c>
      <c r="Q29">
        <f t="shared" si="21"/>
        <v>0.1898693927553636</v>
      </c>
      <c r="R29">
        <f t="shared" si="21"/>
        <v>0.20895088603534201</v>
      </c>
      <c r="S29">
        <f t="shared" si="21"/>
        <v>0.18631044331778826</v>
      </c>
    </row>
    <row r="30" spans="1:19" x14ac:dyDescent="0.25">
      <c r="H30">
        <f>H12*100</f>
        <v>0</v>
      </c>
      <c r="I30">
        <f t="shared" ref="I30:N30" si="22">I12*100</f>
        <v>0</v>
      </c>
      <c r="J30">
        <f t="shared" si="22"/>
        <v>0</v>
      </c>
      <c r="K30">
        <f t="shared" si="22"/>
        <v>0.13422818791946309</v>
      </c>
      <c r="L30">
        <f t="shared" si="22"/>
        <v>0</v>
      </c>
      <c r="M30">
        <f t="shared" si="22"/>
        <v>0.13245033112582782</v>
      </c>
      <c r="N30">
        <f>N12</f>
        <v>0.17640410975835075</v>
      </c>
      <c r="O30">
        <f t="shared" ref="O30:S30" si="23">O12</f>
        <v>0.157667720365674</v>
      </c>
      <c r="P30">
        <f t="shared" si="23"/>
        <v>0.17064485146230804</v>
      </c>
      <c r="Q30">
        <f t="shared" si="23"/>
        <v>0.17607412948986209</v>
      </c>
      <c r="R30">
        <f t="shared" si="23"/>
        <v>0.14488125457933329</v>
      </c>
      <c r="S30">
        <f t="shared" si="23"/>
        <v>0.12899070276293209</v>
      </c>
    </row>
    <row r="31" spans="1:19" x14ac:dyDescent="0.25">
      <c r="H31">
        <f>H13*100</f>
        <v>0</v>
      </c>
      <c r="I31">
        <f t="shared" ref="I31:N31" si="24">I13*100</f>
        <v>0</v>
      </c>
      <c r="J31">
        <f t="shared" si="24"/>
        <v>0</v>
      </c>
      <c r="K31">
        <f t="shared" si="24"/>
        <v>0.22222222222222221</v>
      </c>
      <c r="L31">
        <f t="shared" si="24"/>
        <v>0.19801980198019803</v>
      </c>
      <c r="M31">
        <f t="shared" si="24"/>
        <v>0.10471204188481677</v>
      </c>
      <c r="N31">
        <f>N13</f>
        <v>0.16995453528626442</v>
      </c>
      <c r="O31">
        <f t="shared" ref="O31:S31" si="25">O13</f>
        <v>0.15895636652183678</v>
      </c>
      <c r="P31">
        <f t="shared" si="25"/>
        <v>0.13613411583597163</v>
      </c>
      <c r="Q31">
        <f t="shared" si="25"/>
        <v>4.1096268213474174E-2</v>
      </c>
      <c r="R31">
        <f t="shared" si="25"/>
        <v>1.616694320511888E-2</v>
      </c>
      <c r="S31">
        <f t="shared" si="25"/>
        <v>3.8353595057943161E-2</v>
      </c>
    </row>
  </sheetData>
  <mergeCells count="12">
    <mergeCell ref="A17:S17"/>
    <mergeCell ref="B18:G18"/>
    <mergeCell ref="H18:M18"/>
    <mergeCell ref="N18:S18"/>
    <mergeCell ref="A1:S1"/>
    <mergeCell ref="B2:G2"/>
    <mergeCell ref="H2:M2"/>
    <mergeCell ref="N2:S2"/>
    <mergeCell ref="A9:S9"/>
    <mergeCell ref="B10:G10"/>
    <mergeCell ref="H10:M10"/>
    <mergeCell ref="N10:S10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31"/>
  <sheetViews>
    <sheetView zoomScale="60" zoomScaleNormal="60" workbookViewId="0">
      <selection activeCell="N27" sqref="N27:S31"/>
    </sheetView>
  </sheetViews>
  <sheetFormatPr defaultRowHeight="15" x14ac:dyDescent="0.25"/>
  <cols>
    <col min="25" max="25" width="14.7109375" customWidth="1"/>
  </cols>
  <sheetData>
    <row r="1" spans="1:25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5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5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5" x14ac:dyDescent="0.25">
      <c r="A4" s="9" t="s">
        <v>15</v>
      </c>
      <c r="B4" s="1">
        <v>12.374438159879336</v>
      </c>
      <c r="C4" s="2">
        <v>27.165037037037042</v>
      </c>
      <c r="D4" s="2">
        <v>46.549851010101015</v>
      </c>
      <c r="E4" s="2">
        <v>26.822773504273506</v>
      </c>
      <c r="F4" s="2">
        <v>12.406018518518518</v>
      </c>
      <c r="G4" s="3">
        <v>6.1190277777777782</v>
      </c>
      <c r="H4" s="1">
        <v>9.2631975867269983E-2</v>
      </c>
      <c r="I4" s="2">
        <v>0.04</v>
      </c>
      <c r="J4" s="2">
        <v>6.9999999999999993E-2</v>
      </c>
      <c r="K4" s="2">
        <v>5.6153846153846151E-2</v>
      </c>
      <c r="L4" s="2">
        <v>0</v>
      </c>
      <c r="M4" s="3">
        <v>2.5000000000000001E-2</v>
      </c>
      <c r="N4" s="1">
        <v>0.57509838996233853</v>
      </c>
      <c r="O4" s="2">
        <v>0.63074565056111065</v>
      </c>
      <c r="P4" s="2">
        <v>0.64108995060893181</v>
      </c>
      <c r="Q4" s="2">
        <v>0.52141159475956689</v>
      </c>
      <c r="R4" s="2">
        <v>0.499215069107595</v>
      </c>
      <c r="S4" s="3">
        <v>0.60284117999003017</v>
      </c>
      <c r="V4" t="s">
        <v>26</v>
      </c>
    </row>
    <row r="5" spans="1:25" ht="15.75" thickBot="1" x14ac:dyDescent="0.3">
      <c r="A5" s="9" t="s">
        <v>16</v>
      </c>
      <c r="B5" s="1">
        <v>2.2617725912462365</v>
      </c>
      <c r="C5" s="2">
        <v>2.5985455204791621</v>
      </c>
      <c r="D5" s="2">
        <v>2.6375961736921494</v>
      </c>
      <c r="E5" s="2">
        <v>5.3436188920012446</v>
      </c>
      <c r="F5" s="2">
        <v>2.5303553824086098</v>
      </c>
      <c r="G5" s="3">
        <v>2.7102461803930611</v>
      </c>
      <c r="H5" s="1">
        <v>0.21006223837849744</v>
      </c>
      <c r="I5" s="2">
        <v>0.60863526702044002</v>
      </c>
      <c r="J5" s="2">
        <v>0.71880288957688332</v>
      </c>
      <c r="K5" s="2">
        <v>0.4908870214752567</v>
      </c>
      <c r="L5" s="2">
        <v>0.68952068851373716</v>
      </c>
      <c r="M5" s="3">
        <v>0.71581734388670726</v>
      </c>
      <c r="N5" s="1">
        <v>0.26602485449790081</v>
      </c>
      <c r="O5" s="2">
        <v>0.22432443680157205</v>
      </c>
      <c r="P5" s="2">
        <v>0.20806147131876135</v>
      </c>
      <c r="Q5" s="2">
        <v>0.27291220080000766</v>
      </c>
      <c r="R5" s="2">
        <v>0.22774645060363832</v>
      </c>
      <c r="S5" s="3">
        <v>0.21226140522995726</v>
      </c>
    </row>
    <row r="6" spans="1:25" ht="15.75" thickBot="1" x14ac:dyDescent="0.3">
      <c r="A6" s="10" t="s">
        <v>10</v>
      </c>
      <c r="B6" s="11">
        <f t="shared" ref="B6:G6" si="0">AVERAGE(B4:B5)</f>
        <v>7.3181053755627863</v>
      </c>
      <c r="C6" s="12">
        <f t="shared" si="0"/>
        <v>14.881791278758103</v>
      </c>
      <c r="D6" s="12">
        <f t="shared" si="0"/>
        <v>24.593723591896584</v>
      </c>
      <c r="E6" s="12">
        <f t="shared" si="0"/>
        <v>16.083196198137376</v>
      </c>
      <c r="F6" s="12">
        <f t="shared" si="0"/>
        <v>7.4681869504635641</v>
      </c>
      <c r="G6" s="13">
        <f t="shared" si="0"/>
        <v>4.4146369790854196</v>
      </c>
      <c r="H6" s="12">
        <f t="shared" ref="H6:M6" si="1">AVERAGE(H4:H5)*100</f>
        <v>15.134710712288371</v>
      </c>
      <c r="I6" s="12">
        <f t="shared" si="1"/>
        <v>32.431763351021999</v>
      </c>
      <c r="J6" s="12">
        <f t="shared" si="1"/>
        <v>39.440144478844161</v>
      </c>
      <c r="K6" s="12">
        <f t="shared" si="1"/>
        <v>27.352043381455143</v>
      </c>
      <c r="L6" s="12">
        <f t="shared" si="1"/>
        <v>34.476034425686855</v>
      </c>
      <c r="M6" s="13">
        <f t="shared" si="1"/>
        <v>37.040867194335362</v>
      </c>
      <c r="N6" s="11">
        <f t="shared" ref="N6:S6" si="2">AVERAGE(N4:N5)</f>
        <v>0.42056162223011967</v>
      </c>
      <c r="O6" s="12">
        <f t="shared" si="2"/>
        <v>0.42753504368134132</v>
      </c>
      <c r="P6" s="12">
        <f t="shared" si="2"/>
        <v>0.42457571096384661</v>
      </c>
      <c r="Q6" s="12">
        <f t="shared" si="2"/>
        <v>0.39716189777978728</v>
      </c>
      <c r="R6" s="12">
        <f t="shared" si="2"/>
        <v>0.36348075985561668</v>
      </c>
      <c r="S6" s="13">
        <f t="shared" si="2"/>
        <v>0.40755129260999373</v>
      </c>
      <c r="T6" t="s">
        <v>21</v>
      </c>
      <c r="U6" t="s">
        <v>14</v>
      </c>
      <c r="V6" t="s">
        <v>22</v>
      </c>
      <c r="W6" t="s">
        <v>23</v>
      </c>
      <c r="X6" t="s">
        <v>24</v>
      </c>
      <c r="Y6" t="s">
        <v>23</v>
      </c>
    </row>
    <row r="7" spans="1:25" ht="15.75" thickBot="1" x14ac:dyDescent="0.3">
      <c r="A7" s="10" t="s">
        <v>13</v>
      </c>
      <c r="B7" s="38">
        <f t="shared" ref="B7:S7" si="3">STDEV(B4:B5)</f>
        <v>7.150734399452177</v>
      </c>
      <c r="C7" s="39">
        <f t="shared" si="3"/>
        <v>17.371132741319869</v>
      </c>
      <c r="D7" s="39">
        <f t="shared" si="3"/>
        <v>31.050653172016471</v>
      </c>
      <c r="E7" s="39">
        <f t="shared" si="3"/>
        <v>15.188055880492023</v>
      </c>
      <c r="F7" s="39">
        <f t="shared" si="3"/>
        <v>6.9831483722573227</v>
      </c>
      <c r="G7" s="40">
        <f t="shared" si="3"/>
        <v>2.4103725830946447</v>
      </c>
      <c r="H7" s="11">
        <f t="shared" ref="H7:M7" si="4">STDEV(H4:H5)*100</f>
        <v>8.3035734938205312</v>
      </c>
      <c r="I7" s="12">
        <f t="shared" si="4"/>
        <v>40.208585333197625</v>
      </c>
      <c r="J7" s="12">
        <f t="shared" si="4"/>
        <v>45.877292287324103</v>
      </c>
      <c r="K7" s="12">
        <f t="shared" si="4"/>
        <v>30.740277627652969</v>
      </c>
      <c r="L7" s="12">
        <f t="shared" si="4"/>
        <v>48.756475461648073</v>
      </c>
      <c r="M7" s="13">
        <f t="shared" si="4"/>
        <v>48.848162842356977</v>
      </c>
      <c r="N7" s="11">
        <f t="shared" si="3"/>
        <v>0.21854799281220466</v>
      </c>
      <c r="O7" s="12">
        <f t="shared" si="3"/>
        <v>0.28738319626743725</v>
      </c>
      <c r="P7" s="12">
        <f t="shared" si="3"/>
        <v>0.30619737415297793</v>
      </c>
      <c r="Q7" s="12">
        <f t="shared" si="3"/>
        <v>0.17571560658955165</v>
      </c>
      <c r="R7" s="12">
        <f t="shared" si="3"/>
        <v>0.19195730102349151</v>
      </c>
      <c r="S7" s="13">
        <f t="shared" si="3"/>
        <v>0.27618160732716185</v>
      </c>
      <c r="T7" s="47">
        <f>H21</f>
        <v>8.3148346450804969</v>
      </c>
      <c r="U7" s="47">
        <f>H23</f>
        <v>6.5496108766682006</v>
      </c>
      <c r="V7" s="48">
        <f>H6</f>
        <v>15.134710712288371</v>
      </c>
      <c r="W7" s="48">
        <f>H8</f>
        <v>5.8715131255613695</v>
      </c>
      <c r="X7" s="48">
        <f>H14</f>
        <v>6.5104999165287181</v>
      </c>
      <c r="Y7" s="48">
        <f>H16</f>
        <v>6.1758155637898344</v>
      </c>
    </row>
    <row r="8" spans="1:25" s="48" customFormat="1" ht="15.75" thickBot="1" x14ac:dyDescent="0.3">
      <c r="A8" s="10" t="s">
        <v>14</v>
      </c>
      <c r="B8" s="11">
        <f>B7/SQRT(2)</f>
        <v>5.0563327843165489</v>
      </c>
      <c r="C8" s="11">
        <f t="shared" ref="C8:S8" si="5">C7/SQRT(2)</f>
        <v>12.283245758278939</v>
      </c>
      <c r="D8" s="11">
        <f t="shared" si="5"/>
        <v>21.956127418204428</v>
      </c>
      <c r="E8" s="11">
        <f t="shared" si="5"/>
        <v>10.739577306136129</v>
      </c>
      <c r="F8" s="11">
        <f t="shared" si="5"/>
        <v>4.9378315680549543</v>
      </c>
      <c r="G8" s="11">
        <f t="shared" si="5"/>
        <v>1.7043907986923581</v>
      </c>
      <c r="H8" s="11">
        <f t="shared" si="5"/>
        <v>5.8715131255613695</v>
      </c>
      <c r="I8" s="11">
        <f t="shared" si="5"/>
        <v>28.431763351021996</v>
      </c>
      <c r="J8" s="11">
        <f t="shared" si="5"/>
        <v>32.440144478844168</v>
      </c>
      <c r="K8" s="11">
        <f t="shared" si="5"/>
        <v>21.73665876607053</v>
      </c>
      <c r="L8" s="11">
        <f t="shared" si="5"/>
        <v>34.476034425686855</v>
      </c>
      <c r="M8" s="11">
        <f t="shared" si="5"/>
        <v>34.540867194335355</v>
      </c>
      <c r="N8" s="11">
        <f t="shared" si="5"/>
        <v>0.15453676773221875</v>
      </c>
      <c r="O8" s="11">
        <f t="shared" si="5"/>
        <v>0.20321060687976938</v>
      </c>
      <c r="P8" s="11">
        <f t="shared" si="5"/>
        <v>0.21651423964508518</v>
      </c>
      <c r="Q8" s="11">
        <f t="shared" si="5"/>
        <v>0.12424969697977956</v>
      </c>
      <c r="R8" s="11">
        <f t="shared" si="5"/>
        <v>0.13573430925197824</v>
      </c>
      <c r="S8" s="11">
        <f t="shared" si="5"/>
        <v>0.19528988738003641</v>
      </c>
      <c r="T8" s="47">
        <f>I21</f>
        <v>20.389663709931487</v>
      </c>
      <c r="U8" s="47">
        <f>I23</f>
        <v>5.7445121359876294</v>
      </c>
      <c r="V8" s="48">
        <f>I6</f>
        <v>32.431763351021999</v>
      </c>
      <c r="W8" s="48">
        <f>I8</f>
        <v>28.431763351021996</v>
      </c>
      <c r="X8" s="48">
        <f>I14</f>
        <v>11.288325389330977</v>
      </c>
      <c r="Y8">
        <f>I16</f>
        <v>10.445771029743916</v>
      </c>
    </row>
    <row r="9" spans="1:25" ht="15.75" thickBot="1" x14ac:dyDescent="0.3">
      <c r="A9" s="66" t="s">
        <v>11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>
        <f>J21</f>
        <v>34.493292850566668</v>
      </c>
      <c r="U9" s="48">
        <f>J23</f>
        <v>15.1426807877942</v>
      </c>
      <c r="V9">
        <f>J6</f>
        <v>39.440144478844161</v>
      </c>
      <c r="W9">
        <f>J8</f>
        <v>32.440144478844168</v>
      </c>
      <c r="X9">
        <f>J14</f>
        <v>28.077583050886723</v>
      </c>
      <c r="Y9">
        <f>J16</f>
        <v>27.747833946944066</v>
      </c>
    </row>
    <row r="10" spans="1:25" ht="15.75" thickBot="1" x14ac:dyDescent="0.3">
      <c r="A10" s="34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K21</f>
        <v>41.546023597408585</v>
      </c>
      <c r="U10">
        <f>K23</f>
        <v>5.2114446083858903</v>
      </c>
      <c r="V10">
        <f>K6</f>
        <v>27.352043381455143</v>
      </c>
      <c r="W10">
        <f>K8</f>
        <v>21.73665876607053</v>
      </c>
      <c r="X10">
        <f>K14</f>
        <v>32.888991165003603</v>
      </c>
      <c r="Y10">
        <f>K16</f>
        <v>31.336327694804023</v>
      </c>
    </row>
    <row r="11" spans="1:25" ht="15.75" thickBot="1" x14ac:dyDescent="0.3">
      <c r="A11" s="35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L21</f>
        <v>43.903284745545982</v>
      </c>
      <c r="U11">
        <f>L23</f>
        <v>5.8735056451390397</v>
      </c>
      <c r="V11">
        <f>L6</f>
        <v>34.476034425686855</v>
      </c>
      <c r="W11">
        <f>L8</f>
        <v>34.476034425686855</v>
      </c>
      <c r="X11">
        <f>L14</f>
        <v>22.663066484001739</v>
      </c>
      <c r="Y11">
        <f>L16</f>
        <v>21.185519647173461</v>
      </c>
    </row>
    <row r="12" spans="1:25" x14ac:dyDescent="0.25">
      <c r="A12" s="36" t="s">
        <v>18</v>
      </c>
      <c r="B12" s="1">
        <v>2.1560700185422093</v>
      </c>
      <c r="C12" s="2">
        <v>2.1349341592460398</v>
      </c>
      <c r="D12" s="2">
        <v>2.1884231411151629</v>
      </c>
      <c r="E12" s="2">
        <v>2.4281590324267959</v>
      </c>
      <c r="F12" s="2">
        <v>5.7582955581757975</v>
      </c>
      <c r="G12" s="3">
        <v>2.9289712009227005</v>
      </c>
      <c r="H12" s="1">
        <v>3.3468435273888478E-3</v>
      </c>
      <c r="I12" s="2">
        <v>8.4255435958705827E-3</v>
      </c>
      <c r="J12" s="2">
        <v>3.2974910394265233E-3</v>
      </c>
      <c r="K12" s="2">
        <v>1.5526634701995747E-2</v>
      </c>
      <c r="L12" s="2">
        <v>1.4775468368282741E-2</v>
      </c>
      <c r="M12" s="3">
        <v>1.4260410641989589E-2</v>
      </c>
      <c r="N12" s="1">
        <v>0.28706312367870296</v>
      </c>
      <c r="O12" s="2">
        <v>0.30393285730848685</v>
      </c>
      <c r="P12" s="2">
        <v>0.26812686136461594</v>
      </c>
      <c r="Q12" s="2">
        <v>0.27579238540564582</v>
      </c>
      <c r="R12" s="2">
        <v>0.41788367785310354</v>
      </c>
      <c r="S12" s="3">
        <v>0.30437852466874532</v>
      </c>
      <c r="T12">
        <f>M21</f>
        <v>53.237479333970562</v>
      </c>
      <c r="U12">
        <f>M23</f>
        <v>5.7717885779896001</v>
      </c>
      <c r="V12">
        <f>M6</f>
        <v>37.040867194335362</v>
      </c>
      <c r="W12">
        <f>M8</f>
        <v>34.540867194335355</v>
      </c>
      <c r="X12">
        <f>M14</f>
        <v>29.597271294331051</v>
      </c>
      <c r="Y12">
        <f>M16</f>
        <v>28.171230230132092</v>
      </c>
    </row>
    <row r="13" spans="1:25" ht="15.75" thickBot="1" x14ac:dyDescent="0.3">
      <c r="A13" s="36" t="s">
        <v>19</v>
      </c>
      <c r="B13" s="1">
        <v>2.3316361362687159</v>
      </c>
      <c r="C13" s="2">
        <v>3.2643331066764061</v>
      </c>
      <c r="D13" s="2">
        <v>2.4311037952417265</v>
      </c>
      <c r="E13" s="2">
        <v>2.0407841391157295</v>
      </c>
      <c r="F13" s="2">
        <v>1.9718847652464835</v>
      </c>
      <c r="G13" s="3">
        <v>1.5581748464149374</v>
      </c>
      <c r="H13" s="1">
        <v>0.12686315480318552</v>
      </c>
      <c r="I13" s="2">
        <v>0.21734096419074894</v>
      </c>
      <c r="J13" s="2">
        <v>0.5582541699783079</v>
      </c>
      <c r="K13" s="2">
        <v>0.64225318859807623</v>
      </c>
      <c r="L13" s="2">
        <v>0.43848586131175199</v>
      </c>
      <c r="M13" s="3">
        <v>0.57768501524463145</v>
      </c>
      <c r="N13" s="1">
        <v>0.16071980026061816</v>
      </c>
      <c r="O13" s="2">
        <v>0.25797608667728616</v>
      </c>
      <c r="P13" s="2">
        <v>0.23164911352528961</v>
      </c>
      <c r="Q13" s="2">
        <v>0.20124631667444531</v>
      </c>
      <c r="R13" s="2">
        <v>0.17390620110469318</v>
      </c>
      <c r="S13" s="3">
        <v>0.18835277869313846</v>
      </c>
    </row>
    <row r="14" spans="1:25" ht="17.25" customHeight="1" thickBot="1" x14ac:dyDescent="0.3">
      <c r="A14" s="30" t="s">
        <v>10</v>
      </c>
      <c r="B14" s="31">
        <f t="shared" ref="B14:G14" si="6">AVERAGE(B12:B13)</f>
        <v>2.2438530774054626</v>
      </c>
      <c r="C14" s="32">
        <f t="shared" si="6"/>
        <v>2.6996336329612229</v>
      </c>
      <c r="D14" s="32">
        <f t="shared" si="6"/>
        <v>2.3097634681784447</v>
      </c>
      <c r="E14" s="32">
        <f t="shared" si="6"/>
        <v>2.2344715857712627</v>
      </c>
      <c r="F14" s="32">
        <f t="shared" si="6"/>
        <v>3.8650901617111404</v>
      </c>
      <c r="G14" s="33">
        <f t="shared" si="6"/>
        <v>2.2435730236688189</v>
      </c>
      <c r="H14" s="31">
        <f t="shared" ref="H14:M14" si="7">AVERAGE(H12:H13)*100</f>
        <v>6.5104999165287181</v>
      </c>
      <c r="I14" s="32">
        <f t="shared" si="7"/>
        <v>11.288325389330977</v>
      </c>
      <c r="J14" s="32">
        <f t="shared" si="7"/>
        <v>28.077583050886723</v>
      </c>
      <c r="K14" s="32">
        <f t="shared" si="7"/>
        <v>32.888991165003603</v>
      </c>
      <c r="L14" s="32">
        <f t="shared" si="7"/>
        <v>22.663066484001739</v>
      </c>
      <c r="M14" s="33">
        <f t="shared" si="7"/>
        <v>29.597271294331051</v>
      </c>
      <c r="N14" s="31">
        <f t="shared" ref="N14:S14" si="8">AVERAGE(N12:N13)</f>
        <v>0.22389146196966056</v>
      </c>
      <c r="O14" s="32">
        <f t="shared" si="8"/>
        <v>0.28095447199288648</v>
      </c>
      <c r="P14" s="32">
        <f t="shared" si="8"/>
        <v>0.24988798744495277</v>
      </c>
      <c r="Q14" s="32">
        <f t="shared" si="8"/>
        <v>0.23851935104004557</v>
      </c>
      <c r="R14" s="32">
        <f t="shared" si="8"/>
        <v>0.29589493947889833</v>
      </c>
      <c r="S14" s="33">
        <f t="shared" si="8"/>
        <v>0.24636565168094188</v>
      </c>
    </row>
    <row r="15" spans="1:25" ht="17.25" customHeight="1" thickBot="1" x14ac:dyDescent="0.3">
      <c r="A15" s="30" t="s">
        <v>13</v>
      </c>
      <c r="B15" s="41">
        <f t="shared" ref="B15:S15" si="9">STDEV(B12:B13)</f>
        <v>0.12414399239100858</v>
      </c>
      <c r="C15" s="42">
        <f t="shared" si="9"/>
        <v>0.79860565439296094</v>
      </c>
      <c r="D15" s="42">
        <f t="shared" si="9"/>
        <v>0.17160113619568021</v>
      </c>
      <c r="E15" s="42">
        <f t="shared" si="9"/>
        <v>0.27391541392167035</v>
      </c>
      <c r="F15" s="42">
        <f t="shared" si="9"/>
        <v>2.6773967480382503</v>
      </c>
      <c r="G15" s="43">
        <f t="shared" si="9"/>
        <v>0.96929939789823727</v>
      </c>
      <c r="H15" s="31">
        <f t="shared" ref="H15:M15" si="10">STDEV(H12:H13)*100</f>
        <v>8.7339221290264266</v>
      </c>
      <c r="I15" s="32">
        <f t="shared" si="10"/>
        <v>14.772551059707819</v>
      </c>
      <c r="J15" s="32">
        <f t="shared" si="10"/>
        <v>39.241363094244868</v>
      </c>
      <c r="K15" s="32">
        <f t="shared" si="10"/>
        <v>44.316259620959478</v>
      </c>
      <c r="L15" s="32">
        <f t="shared" si="10"/>
        <v>29.960849210954375</v>
      </c>
      <c r="M15" s="33">
        <f t="shared" si="10"/>
        <v>39.840135860187736</v>
      </c>
      <c r="N15" s="31">
        <f t="shared" si="9"/>
        <v>8.9338220746572911E-2</v>
      </c>
      <c r="O15" s="32">
        <f t="shared" si="9"/>
        <v>3.249634415475678E-2</v>
      </c>
      <c r="P15" s="32">
        <f t="shared" si="9"/>
        <v>2.5793662859600584E-2</v>
      </c>
      <c r="Q15" s="32">
        <f t="shared" si="9"/>
        <v>5.2712030710630388E-2</v>
      </c>
      <c r="R15" s="32">
        <f t="shared" si="9"/>
        <v>0.17251812826558427</v>
      </c>
      <c r="S15" s="33">
        <f t="shared" si="9"/>
        <v>8.2042591771579396E-2</v>
      </c>
    </row>
    <row r="16" spans="1:25" ht="17.25" customHeight="1" thickBot="1" x14ac:dyDescent="0.3">
      <c r="A16" s="30" t="s">
        <v>14</v>
      </c>
      <c r="B16" s="31">
        <f>B15/SQRT(2)</f>
        <v>8.7783058863253313E-2</v>
      </c>
      <c r="C16" s="31">
        <f t="shared" ref="C16:S16" si="11">C15/SQRT(2)</f>
        <v>0.56469947371518303</v>
      </c>
      <c r="D16" s="31">
        <f t="shared" si="11"/>
        <v>0.12134032706328178</v>
      </c>
      <c r="E16" s="31">
        <f t="shared" si="11"/>
        <v>0.19368744665553314</v>
      </c>
      <c r="F16" s="31">
        <f t="shared" si="11"/>
        <v>1.8932053964646569</v>
      </c>
      <c r="G16" s="31">
        <f t="shared" si="11"/>
        <v>0.68539817725388108</v>
      </c>
      <c r="H16" s="31">
        <f t="shared" si="11"/>
        <v>6.1758155637898344</v>
      </c>
      <c r="I16" s="31">
        <f t="shared" si="11"/>
        <v>10.445771029743916</v>
      </c>
      <c r="J16" s="31">
        <f t="shared" si="11"/>
        <v>27.747833946944066</v>
      </c>
      <c r="K16" s="31">
        <f t="shared" si="11"/>
        <v>31.336327694804023</v>
      </c>
      <c r="L16" s="31">
        <f t="shared" si="11"/>
        <v>21.185519647173461</v>
      </c>
      <c r="M16" s="31">
        <f t="shared" si="11"/>
        <v>28.171230230132092</v>
      </c>
      <c r="N16" s="31">
        <f t="shared" si="11"/>
        <v>6.3171661709042412E-2</v>
      </c>
      <c r="O16" s="31">
        <f t="shared" si="11"/>
        <v>2.2978385315600345E-2</v>
      </c>
      <c r="P16" s="31">
        <f t="shared" si="11"/>
        <v>1.8238873919663168E-2</v>
      </c>
      <c r="Q16" s="31">
        <f t="shared" si="11"/>
        <v>3.727303436560029E-2</v>
      </c>
      <c r="R16" s="31">
        <f t="shared" si="11"/>
        <v>0.12198873837420522</v>
      </c>
      <c r="S16" s="31">
        <f t="shared" si="11"/>
        <v>5.8012872987803429E-2</v>
      </c>
    </row>
    <row r="17" spans="1:25" ht="15.75" thickBot="1" x14ac:dyDescent="0.3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25" ht="15.75" thickBot="1" x14ac:dyDescent="0.3">
      <c r="A18" s="23"/>
      <c r="B18" s="56" t="s">
        <v>1</v>
      </c>
      <c r="C18" s="57"/>
      <c r="D18" s="57"/>
      <c r="E18" s="57"/>
      <c r="F18" s="57"/>
      <c r="G18" s="58"/>
      <c r="H18" s="59" t="s">
        <v>2</v>
      </c>
      <c r="I18" s="60"/>
      <c r="J18" s="60"/>
      <c r="K18" s="60"/>
      <c r="L18" s="60"/>
      <c r="M18" s="61"/>
      <c r="N18" s="62" t="s">
        <v>3</v>
      </c>
      <c r="O18" s="63"/>
      <c r="P18" s="63"/>
      <c r="Q18" s="63"/>
      <c r="R18" s="63"/>
      <c r="S18" s="64"/>
    </row>
    <row r="19" spans="1:25" ht="15.75" thickBot="1" x14ac:dyDescent="0.3">
      <c r="A19" s="24"/>
      <c r="B19" s="14" t="s">
        <v>4</v>
      </c>
      <c r="C19" s="15" t="s">
        <v>5</v>
      </c>
      <c r="D19" s="15" t="s">
        <v>6</v>
      </c>
      <c r="E19" s="15" t="s">
        <v>7</v>
      </c>
      <c r="F19" s="15" t="s">
        <v>8</v>
      </c>
      <c r="G19" s="16" t="s">
        <v>9</v>
      </c>
      <c r="H19" s="17" t="s">
        <v>4</v>
      </c>
      <c r="I19" s="18" t="s">
        <v>5</v>
      </c>
      <c r="J19" s="18" t="s">
        <v>6</v>
      </c>
      <c r="K19" s="18" t="s">
        <v>7</v>
      </c>
      <c r="L19" s="18" t="s">
        <v>8</v>
      </c>
      <c r="M19" s="19" t="s">
        <v>9</v>
      </c>
      <c r="N19" s="20" t="s">
        <v>4</v>
      </c>
      <c r="O19" s="21" t="s">
        <v>5</v>
      </c>
      <c r="P19" s="21" t="s">
        <v>6</v>
      </c>
      <c r="Q19" s="21" t="s">
        <v>7</v>
      </c>
      <c r="R19" s="21" t="s">
        <v>8</v>
      </c>
      <c r="S19" s="22" t="s">
        <v>9</v>
      </c>
    </row>
    <row r="20" spans="1:25" ht="15.75" thickBot="1" x14ac:dyDescent="0.3">
      <c r="A20" s="25" t="s">
        <v>17</v>
      </c>
      <c r="B20" s="1">
        <v>2.1285963626789162</v>
      </c>
      <c r="C20" s="2">
        <v>2.1712067137959097</v>
      </c>
      <c r="D20" s="2">
        <v>2.0967472109622767</v>
      </c>
      <c r="E20" s="2">
        <v>2.088774692822331</v>
      </c>
      <c r="F20" s="2">
        <v>2.0767390410810602</v>
      </c>
      <c r="G20" s="3">
        <v>2.0137605257460884</v>
      </c>
      <c r="H20" s="1">
        <v>8.3148346450804975E-2</v>
      </c>
      <c r="I20" s="2">
        <v>0.20389663709931488</v>
      </c>
      <c r="J20" s="2">
        <v>0.34493292850566665</v>
      </c>
      <c r="K20" s="2">
        <v>0.41546023597408582</v>
      </c>
      <c r="L20" s="2">
        <v>0.43903284745545978</v>
      </c>
      <c r="M20" s="3">
        <v>0.53237479333970561</v>
      </c>
      <c r="N20" s="1">
        <v>0.24829920020867785</v>
      </c>
      <c r="O20" s="2">
        <v>0.26992243665326227</v>
      </c>
      <c r="P20" s="2">
        <v>0.26909118578984281</v>
      </c>
      <c r="Q20" s="2">
        <v>0.26309774324132168</v>
      </c>
      <c r="R20" s="2">
        <v>0.21561746591358438</v>
      </c>
      <c r="S20" s="3">
        <v>0.22109899585097414</v>
      </c>
    </row>
    <row r="21" spans="1:25" ht="15.75" thickBot="1" x14ac:dyDescent="0.3">
      <c r="A21" s="26" t="s">
        <v>10</v>
      </c>
      <c r="B21" s="27">
        <f t="shared" ref="B21:G21" si="12">AVERAGE(B20:B20)</f>
        <v>2.1285963626789162</v>
      </c>
      <c r="C21" s="28">
        <f t="shared" si="12"/>
        <v>2.1712067137959097</v>
      </c>
      <c r="D21" s="28">
        <f t="shared" si="12"/>
        <v>2.0967472109622767</v>
      </c>
      <c r="E21" s="28">
        <f t="shared" si="12"/>
        <v>2.088774692822331</v>
      </c>
      <c r="F21" s="28">
        <f t="shared" si="12"/>
        <v>2.0767390410810602</v>
      </c>
      <c r="G21" s="29">
        <f t="shared" si="12"/>
        <v>2.0137605257460884</v>
      </c>
      <c r="H21" s="27">
        <f t="shared" ref="H21:M21" si="13">AVERAGE(H20:H20)*100</f>
        <v>8.3148346450804969</v>
      </c>
      <c r="I21" s="28">
        <f t="shared" si="13"/>
        <v>20.389663709931487</v>
      </c>
      <c r="J21" s="28">
        <f t="shared" si="13"/>
        <v>34.493292850566668</v>
      </c>
      <c r="K21" s="28">
        <f t="shared" si="13"/>
        <v>41.546023597408585</v>
      </c>
      <c r="L21" s="28">
        <f t="shared" si="13"/>
        <v>43.903284745545982</v>
      </c>
      <c r="M21" s="29">
        <f t="shared" si="13"/>
        <v>53.237479333970562</v>
      </c>
      <c r="N21" s="27">
        <f t="shared" ref="N21:S21" si="14">AVERAGE(N20:N20)</f>
        <v>0.24829920020867785</v>
      </c>
      <c r="O21" s="28">
        <f t="shared" si="14"/>
        <v>0.26992243665326227</v>
      </c>
      <c r="P21" s="28">
        <f t="shared" si="14"/>
        <v>0.26909118578984281</v>
      </c>
      <c r="Q21" s="28">
        <f t="shared" si="14"/>
        <v>0.26309774324132168</v>
      </c>
      <c r="R21" s="28">
        <f t="shared" si="14"/>
        <v>0.21561746591358438</v>
      </c>
      <c r="S21" s="29">
        <f t="shared" si="14"/>
        <v>0.22109899585097414</v>
      </c>
    </row>
    <row r="22" spans="1:25" ht="15.75" thickBot="1" x14ac:dyDescent="0.3">
      <c r="A22" s="26" t="s">
        <v>13</v>
      </c>
      <c r="B22" s="44">
        <v>7.0022316051025962E-2</v>
      </c>
      <c r="C22" s="45">
        <v>0.1198904235855992</v>
      </c>
      <c r="D22" s="45">
        <v>4.7822401130985778E-2</v>
      </c>
      <c r="E22" s="45">
        <v>1.4973880602253121E-2</v>
      </c>
      <c r="F22" s="45">
        <v>2.0114346787226192E-2</v>
      </c>
      <c r="G22" s="46">
        <v>3.359794863139226E-2</v>
      </c>
      <c r="H22" s="27">
        <f>0.065496108766682*100</f>
        <v>6.5496108766682006</v>
      </c>
      <c r="I22" s="28">
        <f>0.0574451213598763*100</f>
        <v>5.7445121359876294</v>
      </c>
      <c r="J22" s="28">
        <f>0.151426807877942*100</f>
        <v>15.1426807877942</v>
      </c>
      <c r="K22" s="28">
        <f>0.0521144460838589*100</f>
        <v>5.2114446083858903</v>
      </c>
      <c r="L22" s="28">
        <f>0.0587350564513904*100</f>
        <v>5.8735056451390397</v>
      </c>
      <c r="M22" s="29">
        <f>0.057717885779896*100</f>
        <v>5.7717885779896001</v>
      </c>
      <c r="N22" s="27">
        <v>1.5049165541879836E-2</v>
      </c>
      <c r="O22" s="28">
        <v>1.6827411771070135E-2</v>
      </c>
      <c r="P22" s="28">
        <v>2.8164464937097986E-2</v>
      </c>
      <c r="Q22" s="28">
        <v>2.186081356788035E-2</v>
      </c>
      <c r="R22" s="28">
        <v>3.5161359685319526E-2</v>
      </c>
      <c r="S22" s="29">
        <v>2.7914639351373206E-2</v>
      </c>
      <c r="T22" s="48"/>
      <c r="U22" s="48"/>
      <c r="V22" s="48"/>
      <c r="W22" s="48"/>
      <c r="X22" s="48"/>
      <c r="Y22" s="48"/>
    </row>
    <row r="23" spans="1:25" ht="15.75" thickBot="1" x14ac:dyDescent="0.3">
      <c r="A23" s="26" t="s">
        <v>14</v>
      </c>
      <c r="B23" s="27">
        <f>B22/SQRT(1)</f>
        <v>7.0022316051025962E-2</v>
      </c>
      <c r="C23" s="27">
        <f t="shared" ref="C23:S23" si="15">C22/SQRT(1)</f>
        <v>0.1198904235855992</v>
      </c>
      <c r="D23" s="27">
        <f t="shared" si="15"/>
        <v>4.7822401130985778E-2</v>
      </c>
      <c r="E23" s="27">
        <f t="shared" si="15"/>
        <v>1.4973880602253121E-2</v>
      </c>
      <c r="F23" s="27">
        <f t="shared" si="15"/>
        <v>2.0114346787226192E-2</v>
      </c>
      <c r="G23" s="27">
        <f t="shared" si="15"/>
        <v>3.359794863139226E-2</v>
      </c>
      <c r="H23" s="27">
        <f t="shared" si="15"/>
        <v>6.5496108766682006</v>
      </c>
      <c r="I23" s="27">
        <f t="shared" si="15"/>
        <v>5.7445121359876294</v>
      </c>
      <c r="J23" s="27">
        <f t="shared" si="15"/>
        <v>15.1426807877942</v>
      </c>
      <c r="K23" s="27">
        <f t="shared" si="15"/>
        <v>5.2114446083858903</v>
      </c>
      <c r="L23" s="27">
        <f t="shared" si="15"/>
        <v>5.8735056451390397</v>
      </c>
      <c r="M23" s="27">
        <f t="shared" si="15"/>
        <v>5.7717885779896001</v>
      </c>
      <c r="N23" s="27">
        <f t="shared" si="15"/>
        <v>1.5049165541879836E-2</v>
      </c>
      <c r="O23" s="27">
        <f t="shared" si="15"/>
        <v>1.6827411771070135E-2</v>
      </c>
      <c r="P23" s="27">
        <f t="shared" si="15"/>
        <v>2.8164464937097986E-2</v>
      </c>
      <c r="Q23" s="27">
        <f t="shared" si="15"/>
        <v>2.186081356788035E-2</v>
      </c>
      <c r="R23" s="27">
        <f t="shared" si="15"/>
        <v>3.5161359685319526E-2</v>
      </c>
      <c r="S23" s="27">
        <f t="shared" si="15"/>
        <v>2.7914639351373206E-2</v>
      </c>
      <c r="T23" s="48"/>
      <c r="U23" s="48"/>
      <c r="V23" s="48"/>
      <c r="W23" s="48"/>
      <c r="X23" s="48"/>
      <c r="Y23" s="48"/>
    </row>
    <row r="27" spans="1:25" x14ac:dyDescent="0.25">
      <c r="H27">
        <f>H20*100</f>
        <v>8.3148346450804969</v>
      </c>
      <c r="I27">
        <f t="shared" ref="I27:N27" si="16">I20*100</f>
        <v>20.389663709931487</v>
      </c>
      <c r="J27">
        <f t="shared" si="16"/>
        <v>34.493292850566668</v>
      </c>
      <c r="K27">
        <f t="shared" si="16"/>
        <v>41.546023597408585</v>
      </c>
      <c r="L27">
        <f t="shared" si="16"/>
        <v>43.903284745545982</v>
      </c>
      <c r="M27">
        <f t="shared" si="16"/>
        <v>53.237479333970562</v>
      </c>
      <c r="N27">
        <f>N20</f>
        <v>0.24829920020867785</v>
      </c>
      <c r="O27">
        <f t="shared" ref="O27:S27" si="17">O20</f>
        <v>0.26992243665326227</v>
      </c>
      <c r="P27">
        <f t="shared" si="17"/>
        <v>0.26909118578984281</v>
      </c>
      <c r="Q27">
        <f t="shared" si="17"/>
        <v>0.26309774324132168</v>
      </c>
      <c r="R27">
        <f t="shared" si="17"/>
        <v>0.21561746591358438</v>
      </c>
      <c r="S27">
        <f t="shared" si="17"/>
        <v>0.22109899585097414</v>
      </c>
    </row>
    <row r="28" spans="1:25" x14ac:dyDescent="0.25">
      <c r="H28">
        <f>H4*100</f>
        <v>9.2631975867269976</v>
      </c>
      <c r="I28">
        <f t="shared" ref="I28:N29" si="18">I4*100</f>
        <v>4</v>
      </c>
      <c r="J28">
        <f t="shared" si="18"/>
        <v>6.9999999999999991</v>
      </c>
      <c r="K28">
        <f t="shared" si="18"/>
        <v>5.615384615384615</v>
      </c>
      <c r="L28">
        <f t="shared" si="18"/>
        <v>0</v>
      </c>
      <c r="M28">
        <f t="shared" si="18"/>
        <v>2.5</v>
      </c>
      <c r="N28">
        <f>N4</f>
        <v>0.57509838996233853</v>
      </c>
      <c r="O28">
        <f t="shared" ref="O28:S29" si="19">O4</f>
        <v>0.63074565056111065</v>
      </c>
      <c r="P28">
        <f t="shared" si="19"/>
        <v>0.64108995060893181</v>
      </c>
      <c r="Q28">
        <f t="shared" si="19"/>
        <v>0.52141159475956689</v>
      </c>
      <c r="R28">
        <f t="shared" si="19"/>
        <v>0.499215069107595</v>
      </c>
      <c r="S28">
        <f t="shared" si="19"/>
        <v>0.60284117999003017</v>
      </c>
    </row>
    <row r="29" spans="1:25" x14ac:dyDescent="0.25">
      <c r="H29">
        <f>H5*100</f>
        <v>21.006223837849745</v>
      </c>
      <c r="I29">
        <f t="shared" si="18"/>
        <v>60.863526702043998</v>
      </c>
      <c r="J29">
        <f t="shared" si="18"/>
        <v>71.880288957688336</v>
      </c>
      <c r="K29">
        <f t="shared" si="18"/>
        <v>49.088702147525673</v>
      </c>
      <c r="L29">
        <f t="shared" si="18"/>
        <v>68.95206885137371</v>
      </c>
      <c r="M29">
        <f t="shared" si="18"/>
        <v>71.581734388670725</v>
      </c>
      <c r="N29">
        <f>N5</f>
        <v>0.26602485449790081</v>
      </c>
      <c r="O29">
        <f t="shared" si="19"/>
        <v>0.22432443680157205</v>
      </c>
      <c r="P29">
        <f t="shared" si="19"/>
        <v>0.20806147131876135</v>
      </c>
      <c r="Q29">
        <f t="shared" si="19"/>
        <v>0.27291220080000766</v>
      </c>
      <c r="R29">
        <f t="shared" si="19"/>
        <v>0.22774645060363832</v>
      </c>
      <c r="S29">
        <f t="shared" si="19"/>
        <v>0.21226140522995726</v>
      </c>
    </row>
    <row r="30" spans="1:25" x14ac:dyDescent="0.25">
      <c r="H30">
        <f>H12*100</f>
        <v>0.3346843527388848</v>
      </c>
      <c r="I30">
        <f t="shared" ref="I30:N31" si="20">I12*100</f>
        <v>0.84255435958705827</v>
      </c>
      <c r="J30">
        <f t="shared" si="20"/>
        <v>0.32974910394265233</v>
      </c>
      <c r="K30">
        <f t="shared" si="20"/>
        <v>1.5526634701995747</v>
      </c>
      <c r="L30">
        <f t="shared" si="20"/>
        <v>1.477546836828274</v>
      </c>
      <c r="M30">
        <f t="shared" si="20"/>
        <v>1.4260410641989589</v>
      </c>
      <c r="N30">
        <f>N12</f>
        <v>0.28706312367870296</v>
      </c>
      <c r="O30">
        <f t="shared" ref="O30:S31" si="21">O12</f>
        <v>0.30393285730848685</v>
      </c>
      <c r="P30">
        <f t="shared" si="21"/>
        <v>0.26812686136461594</v>
      </c>
      <c r="Q30">
        <f t="shared" si="21"/>
        <v>0.27579238540564582</v>
      </c>
      <c r="R30">
        <f t="shared" si="21"/>
        <v>0.41788367785310354</v>
      </c>
      <c r="S30">
        <f t="shared" si="21"/>
        <v>0.30437852466874532</v>
      </c>
    </row>
    <row r="31" spans="1:25" x14ac:dyDescent="0.25">
      <c r="H31">
        <f>H13*100</f>
        <v>12.686315480318552</v>
      </c>
      <c r="I31">
        <f t="shared" si="20"/>
        <v>21.734096419074895</v>
      </c>
      <c r="J31">
        <f t="shared" si="20"/>
        <v>55.825416997830793</v>
      </c>
      <c r="K31">
        <f t="shared" si="20"/>
        <v>64.225318859807629</v>
      </c>
      <c r="L31">
        <f t="shared" si="20"/>
        <v>43.848586131175196</v>
      </c>
      <c r="M31">
        <f t="shared" si="20"/>
        <v>57.768501524463147</v>
      </c>
      <c r="N31">
        <f>N13</f>
        <v>0.16071980026061816</v>
      </c>
      <c r="O31">
        <f t="shared" si="21"/>
        <v>0.25797608667728616</v>
      </c>
      <c r="P31">
        <f t="shared" si="21"/>
        <v>0.23164911352528961</v>
      </c>
      <c r="Q31">
        <f t="shared" si="21"/>
        <v>0.20124631667444531</v>
      </c>
      <c r="R31">
        <f t="shared" si="21"/>
        <v>0.17390620110469318</v>
      </c>
      <c r="S31">
        <f t="shared" si="21"/>
        <v>0.18835277869313846</v>
      </c>
    </row>
  </sheetData>
  <mergeCells count="12">
    <mergeCell ref="A17:S17"/>
    <mergeCell ref="B18:G18"/>
    <mergeCell ref="H18:M18"/>
    <mergeCell ref="N18:S18"/>
    <mergeCell ref="A1:S1"/>
    <mergeCell ref="B2:G2"/>
    <mergeCell ref="H2:M2"/>
    <mergeCell ref="N2:S2"/>
    <mergeCell ref="A9:S9"/>
    <mergeCell ref="B10:G10"/>
    <mergeCell ref="H10:M10"/>
    <mergeCell ref="N10:S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A1:Y31"/>
  <sheetViews>
    <sheetView zoomScale="60" zoomScaleNormal="60" workbookViewId="0">
      <selection activeCell="H27" sqref="H27:S31"/>
    </sheetView>
  </sheetViews>
  <sheetFormatPr defaultRowHeight="15" x14ac:dyDescent="0.25"/>
  <cols>
    <col min="25" max="25" width="14.7109375" customWidth="1"/>
  </cols>
  <sheetData>
    <row r="1" spans="1:25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5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5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5" x14ac:dyDescent="0.25">
      <c r="A4" s="9" t="s">
        <v>16</v>
      </c>
      <c r="B4" s="1">
        <v>1.9933492960545103</v>
      </c>
      <c r="C4" s="2">
        <v>2.2601183962264151</v>
      </c>
      <c r="D4" s="2">
        <v>2.7015538435199451</v>
      </c>
      <c r="E4" s="2">
        <v>2.5802658406567125</v>
      </c>
      <c r="F4" s="2">
        <v>1.9036003597307158</v>
      </c>
      <c r="G4" s="3">
        <v>2.4481806186586925</v>
      </c>
      <c r="H4" s="1">
        <v>0.30698183612287888</v>
      </c>
      <c r="I4" s="2">
        <v>0.49850628930817609</v>
      </c>
      <c r="J4" s="2">
        <v>0.6252769829041015</v>
      </c>
      <c r="K4" s="2">
        <v>0.70938853185249884</v>
      </c>
      <c r="L4" s="2">
        <v>0.56708484505884171</v>
      </c>
      <c r="M4" s="3">
        <v>0.70815509660003928</v>
      </c>
      <c r="N4" s="1">
        <v>0.22562443131124721</v>
      </c>
      <c r="O4" s="2">
        <v>0.19067649683990823</v>
      </c>
      <c r="P4" s="2">
        <v>0.21527987406725663</v>
      </c>
      <c r="Q4" s="2">
        <v>0.18487079879278853</v>
      </c>
      <c r="R4" s="2">
        <v>0.14223216269758318</v>
      </c>
      <c r="S4" s="3">
        <v>0.19751372012640003</v>
      </c>
      <c r="V4" t="s">
        <v>25</v>
      </c>
    </row>
    <row r="5" spans="1:25" ht="15.75" thickBot="1" x14ac:dyDescent="0.3">
      <c r="A5" s="9" t="s">
        <v>19</v>
      </c>
      <c r="B5" s="1">
        <v>2.602582603470073</v>
      </c>
      <c r="C5" s="2">
        <v>2.1019566072042855</v>
      </c>
      <c r="D5" s="2">
        <v>2.2063005820731481</v>
      </c>
      <c r="E5" s="2">
        <v>4.2642988099059727</v>
      </c>
      <c r="F5" s="2">
        <v>3.5808791748017441</v>
      </c>
      <c r="G5" s="3">
        <v>2.7285647868784269</v>
      </c>
      <c r="H5" s="1">
        <v>8.6107995571425788E-2</v>
      </c>
      <c r="I5" s="2">
        <v>0.46405714722536179</v>
      </c>
      <c r="J5" s="2">
        <v>0.44858193967378046</v>
      </c>
      <c r="K5" s="2">
        <v>0.18016726403823177</v>
      </c>
      <c r="L5" s="2">
        <v>0.56665291954497021</v>
      </c>
      <c r="M5" s="3">
        <v>0.64313660744919832</v>
      </c>
      <c r="N5" s="1">
        <v>0.26827447514978064</v>
      </c>
      <c r="O5" s="2">
        <v>0.19931282925654253</v>
      </c>
      <c r="P5" s="2">
        <v>0.17465638026941993</v>
      </c>
      <c r="Q5" s="2">
        <v>8.5497472339524608E-2</v>
      </c>
      <c r="R5" s="2">
        <v>0.15494673643511223</v>
      </c>
      <c r="S5" s="3">
        <v>0.22414784609503985</v>
      </c>
    </row>
    <row r="6" spans="1:25" ht="15.75" thickBot="1" x14ac:dyDescent="0.3">
      <c r="A6" s="10" t="s">
        <v>10</v>
      </c>
      <c r="B6" s="11">
        <f t="shared" ref="B6:G6" si="0">AVERAGE(B4:B5)</f>
        <v>2.2979659497622915</v>
      </c>
      <c r="C6" s="12">
        <f t="shared" si="0"/>
        <v>2.18103750171535</v>
      </c>
      <c r="D6" s="12">
        <f t="shared" si="0"/>
        <v>2.4539272127965468</v>
      </c>
      <c r="E6" s="12">
        <f t="shared" si="0"/>
        <v>3.4222823252813424</v>
      </c>
      <c r="F6" s="12">
        <f t="shared" si="0"/>
        <v>2.7422397672662298</v>
      </c>
      <c r="G6" s="13">
        <f t="shared" si="0"/>
        <v>2.5883727027685595</v>
      </c>
      <c r="H6" s="12">
        <f t="shared" ref="H6:M6" si="1">AVERAGE(H4:H5)*100</f>
        <v>19.654491584715235</v>
      </c>
      <c r="I6" s="12">
        <f t="shared" si="1"/>
        <v>48.128171826676891</v>
      </c>
      <c r="J6" s="12">
        <f t="shared" si="1"/>
        <v>53.692946128894107</v>
      </c>
      <c r="K6" s="12">
        <f t="shared" si="1"/>
        <v>44.477789794536534</v>
      </c>
      <c r="L6" s="12">
        <f t="shared" si="1"/>
        <v>56.68688823019059</v>
      </c>
      <c r="M6" s="13">
        <f t="shared" si="1"/>
        <v>67.564585202461885</v>
      </c>
      <c r="N6" s="11">
        <f t="shared" ref="N6:S6" si="2">AVERAGE(N4:N5)</f>
        <v>0.24694945323051393</v>
      </c>
      <c r="O6" s="12">
        <f t="shared" si="2"/>
        <v>0.19499466304822538</v>
      </c>
      <c r="P6" s="12">
        <f t="shared" si="2"/>
        <v>0.19496812716833828</v>
      </c>
      <c r="Q6" s="12">
        <f t="shared" si="2"/>
        <v>0.13518413556615658</v>
      </c>
      <c r="R6" s="12">
        <f t="shared" si="2"/>
        <v>0.1485894495663477</v>
      </c>
      <c r="S6" s="13">
        <f t="shared" si="2"/>
        <v>0.21083078311071995</v>
      </c>
      <c r="T6" t="s">
        <v>21</v>
      </c>
      <c r="U6" t="s">
        <v>14</v>
      </c>
      <c r="V6" t="s">
        <v>22</v>
      </c>
      <c r="W6" t="s">
        <v>23</v>
      </c>
      <c r="X6" t="s">
        <v>24</v>
      </c>
      <c r="Y6" t="s">
        <v>23</v>
      </c>
    </row>
    <row r="7" spans="1:25" ht="15.75" thickBot="1" x14ac:dyDescent="0.3">
      <c r="A7" s="10" t="s">
        <v>13</v>
      </c>
      <c r="B7" s="38">
        <f t="shared" ref="B7:S7" si="3">STDEV(B4:B5)</f>
        <v>0.43079300299825474</v>
      </c>
      <c r="C7" s="39">
        <f t="shared" si="3"/>
        <v>0.1118372735421439</v>
      </c>
      <c r="D7" s="39">
        <f t="shared" si="3"/>
        <v>0.3501969395737794</v>
      </c>
      <c r="E7" s="39">
        <f t="shared" si="3"/>
        <v>1.1907911322978699</v>
      </c>
      <c r="F7" s="39">
        <f t="shared" si="3"/>
        <v>1.1860152240772612</v>
      </c>
      <c r="G7" s="40">
        <f t="shared" si="3"/>
        <v>0.19826154668552382</v>
      </c>
      <c r="H7" s="11">
        <f t="shared" ref="H7:M7" si="4">STDEV(H4:H5)*100</f>
        <v>15.618139044064872</v>
      </c>
      <c r="I7" s="12">
        <f t="shared" si="4"/>
        <v>2.4359221972816854</v>
      </c>
      <c r="J7" s="12">
        <f t="shared" si="4"/>
        <v>12.494226327020924</v>
      </c>
      <c r="K7" s="12">
        <f t="shared" si="4"/>
        <v>37.421594721961014</v>
      </c>
      <c r="L7" s="12">
        <f t="shared" si="4"/>
        <v>3.0541745982602224E-2</v>
      </c>
      <c r="M7" s="13">
        <f t="shared" si="4"/>
        <v>4.5975014581063611</v>
      </c>
      <c r="N7" s="11">
        <f t="shared" si="3"/>
        <v>3.0158135216130522E-2</v>
      </c>
      <c r="O7" s="12">
        <f t="shared" si="3"/>
        <v>6.1068092163833222E-3</v>
      </c>
      <c r="P7" s="12">
        <f t="shared" si="3"/>
        <v>2.8725147939939809E-2</v>
      </c>
      <c r="Q7" s="12">
        <f t="shared" si="3"/>
        <v>7.0267553004167441E-2</v>
      </c>
      <c r="R7" s="12">
        <f t="shared" si="3"/>
        <v>8.9905613097031739E-3</v>
      </c>
      <c r="S7" s="13">
        <f t="shared" si="3"/>
        <v>1.8833171083401937E-2</v>
      </c>
      <c r="T7" s="47">
        <f>H21</f>
        <v>31.804278890670055</v>
      </c>
      <c r="U7" s="47">
        <f>H23</f>
        <v>17.589838756388769</v>
      </c>
      <c r="V7" s="48">
        <f>H6</f>
        <v>19.654491584715235</v>
      </c>
      <c r="W7" s="48">
        <f>H8</f>
        <v>11.043692027572654</v>
      </c>
      <c r="X7" s="48">
        <f>H13</f>
        <v>0.64564943253467844</v>
      </c>
      <c r="Y7" s="48">
        <f>H15</f>
        <v>1.06702409191278</v>
      </c>
    </row>
    <row r="8" spans="1:25" s="48" customFormat="1" ht="15.75" thickBot="1" x14ac:dyDescent="0.3">
      <c r="A8" s="10" t="s">
        <v>14</v>
      </c>
      <c r="B8" s="11">
        <f>B7/SQRT(2)</f>
        <v>0.30461665370778263</v>
      </c>
      <c r="C8" s="11">
        <f t="shared" ref="C8:S8" si="5">C7/SQRT(2)</f>
        <v>7.90808945110648E-2</v>
      </c>
      <c r="D8" s="11">
        <f t="shared" si="5"/>
        <v>0.24762663072339502</v>
      </c>
      <c r="E8" s="11">
        <f t="shared" si="5"/>
        <v>0.84201648462463097</v>
      </c>
      <c r="F8" s="11">
        <f t="shared" si="5"/>
        <v>0.83863940753551403</v>
      </c>
      <c r="G8" s="11">
        <f t="shared" si="5"/>
        <v>0.14019208410986717</v>
      </c>
      <c r="H8" s="11">
        <f t="shared" si="5"/>
        <v>11.043692027572654</v>
      </c>
      <c r="I8" s="11">
        <f t="shared" si="5"/>
        <v>1.7224571041407146</v>
      </c>
      <c r="J8" s="11">
        <f t="shared" si="5"/>
        <v>8.8347521615159845</v>
      </c>
      <c r="K8" s="11">
        <f t="shared" si="5"/>
        <v>26.461063390713345</v>
      </c>
      <c r="L8" s="11">
        <f t="shared" si="5"/>
        <v>2.1596275693575025E-2</v>
      </c>
      <c r="M8" s="11">
        <f t="shared" si="5"/>
        <v>3.2509244575420477</v>
      </c>
      <c r="N8" s="11">
        <f t="shared" si="5"/>
        <v>2.1325021919266718E-2</v>
      </c>
      <c r="O8" s="11">
        <f t="shared" si="5"/>
        <v>4.3181662083171535E-3</v>
      </c>
      <c r="P8" s="11">
        <f t="shared" si="5"/>
        <v>2.0311746898918223E-2</v>
      </c>
      <c r="Q8" s="11">
        <f t="shared" si="5"/>
        <v>4.9686663226631955E-2</v>
      </c>
      <c r="R8" s="11">
        <f t="shared" si="5"/>
        <v>6.3572868687645223E-3</v>
      </c>
      <c r="S8" s="11">
        <f t="shared" si="5"/>
        <v>1.3317062984319906E-2</v>
      </c>
      <c r="T8" s="47">
        <f>I21</f>
        <v>34.532138626392708</v>
      </c>
      <c r="U8" s="47">
        <f>I23</f>
        <v>4.6859847802388623</v>
      </c>
      <c r="V8" s="48">
        <f>I6</f>
        <v>48.128171826676891</v>
      </c>
      <c r="W8" s="48">
        <f>I8</f>
        <v>1.7224571041407146</v>
      </c>
      <c r="X8" s="48">
        <f>I13</f>
        <v>0.7047619047619047</v>
      </c>
      <c r="Y8">
        <f>I15</f>
        <v>1.2373624204885101</v>
      </c>
    </row>
    <row r="9" spans="1:25" ht="15.75" thickBot="1" x14ac:dyDescent="0.3">
      <c r="A9" s="66" t="s">
        <v>11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>
        <f>J21</f>
        <v>35.496813857399054</v>
      </c>
      <c r="U9" s="48">
        <f>J23</f>
        <v>15.258718619303805</v>
      </c>
      <c r="V9">
        <f>J6</f>
        <v>53.692946128894107</v>
      </c>
      <c r="W9">
        <f>J8</f>
        <v>8.8347521615159845</v>
      </c>
      <c r="X9">
        <f>J13</f>
        <v>1.9345246687260027</v>
      </c>
      <c r="Y9">
        <f>J15</f>
        <v>2.22326942286562</v>
      </c>
    </row>
    <row r="10" spans="1:25" ht="15.75" thickBot="1" x14ac:dyDescent="0.3">
      <c r="A10" s="34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K21</f>
        <v>46.072032750351674</v>
      </c>
      <c r="U10">
        <f>K23</f>
        <v>6.6359425247877875</v>
      </c>
      <c r="V10">
        <f>K6</f>
        <v>44.477789794536534</v>
      </c>
      <c r="W10">
        <f>K8</f>
        <v>26.461063390713345</v>
      </c>
      <c r="X10">
        <f>K13</f>
        <v>11.044355786179484</v>
      </c>
      <c r="Y10">
        <f>K15</f>
        <v>5.5631135794362807</v>
      </c>
    </row>
    <row r="11" spans="1:25" ht="15.75" thickBot="1" x14ac:dyDescent="0.3">
      <c r="A11" s="35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L21</f>
        <v>39.416013987103668</v>
      </c>
      <c r="U11">
        <f>L23</f>
        <v>19.257283828373506</v>
      </c>
      <c r="V11">
        <f>L6</f>
        <v>56.68688823019059</v>
      </c>
      <c r="W11">
        <f>L8</f>
        <v>2.1596275693575025E-2</v>
      </c>
      <c r="X11">
        <f>L13</f>
        <v>23.265740233142669</v>
      </c>
      <c r="Y11">
        <f>L15</f>
        <v>8.1245293282800599</v>
      </c>
    </row>
    <row r="12" spans="1:25" ht="15.75" thickBot="1" x14ac:dyDescent="0.3">
      <c r="A12" s="36" t="s">
        <v>15</v>
      </c>
      <c r="B12" s="1">
        <v>4.037982239554081</v>
      </c>
      <c r="C12" s="2">
        <v>2.596064560024343</v>
      </c>
      <c r="D12" s="2">
        <v>3.4308909915284955</v>
      </c>
      <c r="E12" s="2">
        <v>3.1136148743705965</v>
      </c>
      <c r="F12" s="2">
        <v>3.0671143104155676</v>
      </c>
      <c r="G12" s="3">
        <v>3.0665619675742462</v>
      </c>
      <c r="H12" s="1">
        <v>6.4564943253467844E-3</v>
      </c>
      <c r="I12" s="2">
        <v>7.0476190476190474E-3</v>
      </c>
      <c r="J12" s="2">
        <v>1.9345246687260027E-2</v>
      </c>
      <c r="K12" s="2">
        <v>0.11044355786179483</v>
      </c>
      <c r="L12" s="2">
        <v>0.23265740233142668</v>
      </c>
      <c r="M12" s="3">
        <v>0.24521371682068654</v>
      </c>
      <c r="N12" s="1">
        <v>0.14516411888119801</v>
      </c>
      <c r="O12" s="2">
        <v>0.19251669524978038</v>
      </c>
      <c r="P12" s="2">
        <v>0.28937253253035422</v>
      </c>
      <c r="Q12" s="2">
        <v>0.32102060067075339</v>
      </c>
      <c r="R12" s="2">
        <v>0.3287008043318026</v>
      </c>
      <c r="S12" s="3">
        <v>0.34181590165706038</v>
      </c>
      <c r="T12">
        <f>M21</f>
        <v>28.521167400556951</v>
      </c>
      <c r="U12">
        <f>M23</f>
        <v>26.437834067223616</v>
      </c>
      <c r="V12">
        <f>M6</f>
        <v>67.564585202461885</v>
      </c>
      <c r="W12">
        <f>M8</f>
        <v>3.2509244575420477</v>
      </c>
      <c r="X12">
        <f>M13</f>
        <v>24.521371682068654</v>
      </c>
      <c r="Y12">
        <f>M15</f>
        <v>8.1504031237312109</v>
      </c>
    </row>
    <row r="13" spans="1:25" ht="17.25" customHeight="1" thickBot="1" x14ac:dyDescent="0.3">
      <c r="A13" s="30" t="s">
        <v>10</v>
      </c>
      <c r="B13" s="31">
        <f t="shared" ref="B13:G13" si="6">AVERAGE(B12:B12)</f>
        <v>4.037982239554081</v>
      </c>
      <c r="C13" s="32">
        <f t="shared" si="6"/>
        <v>2.596064560024343</v>
      </c>
      <c r="D13" s="32">
        <f t="shared" si="6"/>
        <v>3.4308909915284955</v>
      </c>
      <c r="E13" s="32">
        <f t="shared" si="6"/>
        <v>3.1136148743705965</v>
      </c>
      <c r="F13" s="32">
        <f t="shared" si="6"/>
        <v>3.0671143104155676</v>
      </c>
      <c r="G13" s="33">
        <f t="shared" si="6"/>
        <v>3.0665619675742462</v>
      </c>
      <c r="H13" s="31">
        <f t="shared" ref="H13:M13" si="7">AVERAGE(H12:H12)*100</f>
        <v>0.64564943253467844</v>
      </c>
      <c r="I13" s="32">
        <f t="shared" si="7"/>
        <v>0.7047619047619047</v>
      </c>
      <c r="J13" s="32">
        <f t="shared" si="7"/>
        <v>1.9345246687260027</v>
      </c>
      <c r="K13" s="32">
        <f t="shared" si="7"/>
        <v>11.044355786179484</v>
      </c>
      <c r="L13" s="32">
        <f t="shared" si="7"/>
        <v>23.265740233142669</v>
      </c>
      <c r="M13" s="33">
        <f t="shared" si="7"/>
        <v>24.521371682068654</v>
      </c>
      <c r="N13" s="31">
        <f t="shared" ref="N13:S13" si="8">AVERAGE(N12:N12)</f>
        <v>0.14516411888119801</v>
      </c>
      <c r="O13" s="32">
        <f t="shared" si="8"/>
        <v>0.19251669524978038</v>
      </c>
      <c r="P13" s="32">
        <f t="shared" si="8"/>
        <v>0.28937253253035422</v>
      </c>
      <c r="Q13" s="32">
        <f t="shared" si="8"/>
        <v>0.32102060067075339</v>
      </c>
      <c r="R13" s="32">
        <f t="shared" si="8"/>
        <v>0.3287008043318026</v>
      </c>
      <c r="S13" s="33">
        <f t="shared" si="8"/>
        <v>0.34181590165706038</v>
      </c>
    </row>
    <row r="14" spans="1:25" ht="17.25" customHeight="1" thickBot="1" x14ac:dyDescent="0.3">
      <c r="A14" s="30" t="s">
        <v>13</v>
      </c>
      <c r="B14" s="41">
        <v>2.3183489841386393</v>
      </c>
      <c r="C14" s="42">
        <v>0.26560352435041523</v>
      </c>
      <c r="D14" s="42">
        <v>3.0340050340483606</v>
      </c>
      <c r="E14" s="42">
        <v>0.28032934647702284</v>
      </c>
      <c r="F14" s="42">
        <v>0.28755956607830313</v>
      </c>
      <c r="G14" s="43">
        <v>0.44608187897304907</v>
      </c>
      <c r="H14" s="31">
        <f>0.0106702409191278*100</f>
        <v>1.06702409191278</v>
      </c>
      <c r="I14" s="32">
        <f>0.0123736242048851*100</f>
        <v>1.2373624204885101</v>
      </c>
      <c r="J14" s="32">
        <f>0.0222326942286562*100</f>
        <v>2.22326942286562</v>
      </c>
      <c r="K14" s="32">
        <f>0.0556311357943628*100</f>
        <v>5.5631135794362807</v>
      </c>
      <c r="L14" s="32">
        <f>0.0812452932828006*100</f>
        <v>8.1245293282800599</v>
      </c>
      <c r="M14" s="33">
        <f>0.0815040312373121*100</f>
        <v>8.1504031237312109</v>
      </c>
      <c r="N14" s="31">
        <v>8.3565886907007156E-2</v>
      </c>
      <c r="O14" s="32">
        <v>2.9228512469690635E-2</v>
      </c>
      <c r="P14" s="32">
        <v>0.27245353859024374</v>
      </c>
      <c r="Q14" s="32">
        <v>1.7694003378604817E-2</v>
      </c>
      <c r="R14" s="32">
        <v>4.0494473280814562E-2</v>
      </c>
      <c r="S14" s="33">
        <v>1.5988985546476632E-2</v>
      </c>
    </row>
    <row r="15" spans="1:25" ht="17.25" customHeight="1" thickBot="1" x14ac:dyDescent="0.3">
      <c r="A15" s="30" t="s">
        <v>14</v>
      </c>
      <c r="B15" s="31">
        <f>B14/SQRT(1)</f>
        <v>2.3183489841386393</v>
      </c>
      <c r="C15" s="31">
        <f t="shared" ref="C15:S15" si="9">C14/SQRT(1)</f>
        <v>0.26560352435041523</v>
      </c>
      <c r="D15" s="31">
        <f t="shared" si="9"/>
        <v>3.0340050340483606</v>
      </c>
      <c r="E15" s="31">
        <f t="shared" si="9"/>
        <v>0.28032934647702284</v>
      </c>
      <c r="F15" s="31">
        <f t="shared" si="9"/>
        <v>0.28755956607830313</v>
      </c>
      <c r="G15" s="31">
        <f t="shared" si="9"/>
        <v>0.44608187897304907</v>
      </c>
      <c r="H15" s="31">
        <f t="shared" si="9"/>
        <v>1.06702409191278</v>
      </c>
      <c r="I15" s="31">
        <f t="shared" si="9"/>
        <v>1.2373624204885101</v>
      </c>
      <c r="J15" s="31">
        <f t="shared" si="9"/>
        <v>2.22326942286562</v>
      </c>
      <c r="K15" s="31">
        <f t="shared" si="9"/>
        <v>5.5631135794362807</v>
      </c>
      <c r="L15" s="31">
        <f t="shared" si="9"/>
        <v>8.1245293282800599</v>
      </c>
      <c r="M15" s="31">
        <f t="shared" si="9"/>
        <v>8.1504031237312109</v>
      </c>
      <c r="N15" s="31">
        <f t="shared" si="9"/>
        <v>8.3565886907007156E-2</v>
      </c>
      <c r="O15" s="31">
        <f t="shared" si="9"/>
        <v>2.9228512469690635E-2</v>
      </c>
      <c r="P15" s="31">
        <f t="shared" si="9"/>
        <v>0.27245353859024374</v>
      </c>
      <c r="Q15" s="31">
        <f t="shared" si="9"/>
        <v>1.7694003378604817E-2</v>
      </c>
      <c r="R15" s="31">
        <f t="shared" si="9"/>
        <v>4.0494473280814562E-2</v>
      </c>
      <c r="S15" s="31">
        <f t="shared" si="9"/>
        <v>1.5988985546476632E-2</v>
      </c>
    </row>
    <row r="16" spans="1:25" ht="15.75" thickBot="1" x14ac:dyDescent="0.3">
      <c r="A16" s="55" t="s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25" ht="15.75" thickBot="1" x14ac:dyDescent="0.3">
      <c r="A17" s="23"/>
      <c r="B17" s="56" t="s">
        <v>1</v>
      </c>
      <c r="C17" s="57"/>
      <c r="D17" s="57"/>
      <c r="E17" s="57"/>
      <c r="F17" s="57"/>
      <c r="G17" s="58"/>
      <c r="H17" s="59" t="s">
        <v>2</v>
      </c>
      <c r="I17" s="60"/>
      <c r="J17" s="60"/>
      <c r="K17" s="60"/>
      <c r="L17" s="60"/>
      <c r="M17" s="61"/>
      <c r="N17" s="62" t="s">
        <v>3</v>
      </c>
      <c r="O17" s="63"/>
      <c r="P17" s="63"/>
      <c r="Q17" s="63"/>
      <c r="R17" s="63"/>
      <c r="S17" s="64"/>
    </row>
    <row r="18" spans="1:25" ht="15.75" thickBot="1" x14ac:dyDescent="0.3">
      <c r="A18" s="24"/>
      <c r="B18" s="14" t="s">
        <v>4</v>
      </c>
      <c r="C18" s="15" t="s">
        <v>5</v>
      </c>
      <c r="D18" s="15" t="s">
        <v>6</v>
      </c>
      <c r="E18" s="15" t="s">
        <v>7</v>
      </c>
      <c r="F18" s="15" t="s">
        <v>8</v>
      </c>
      <c r="G18" s="16" t="s">
        <v>9</v>
      </c>
      <c r="H18" s="17" t="s">
        <v>4</v>
      </c>
      <c r="I18" s="18" t="s">
        <v>5</v>
      </c>
      <c r="J18" s="18" t="s">
        <v>6</v>
      </c>
      <c r="K18" s="18" t="s">
        <v>7</v>
      </c>
      <c r="L18" s="18" t="s">
        <v>8</v>
      </c>
      <c r="M18" s="19" t="s">
        <v>9</v>
      </c>
      <c r="N18" s="20" t="s">
        <v>4</v>
      </c>
      <c r="O18" s="21" t="s">
        <v>5</v>
      </c>
      <c r="P18" s="21" t="s">
        <v>6</v>
      </c>
      <c r="Q18" s="21" t="s">
        <v>7</v>
      </c>
      <c r="R18" s="21" t="s">
        <v>8</v>
      </c>
      <c r="S18" s="22" t="s">
        <v>9</v>
      </c>
    </row>
    <row r="19" spans="1:25" x14ac:dyDescent="0.25">
      <c r="A19" s="25" t="s">
        <v>17</v>
      </c>
      <c r="B19" s="1">
        <v>2.2889701544620937</v>
      </c>
      <c r="C19" s="2">
        <v>2.1726724968532105</v>
      </c>
      <c r="D19" s="2">
        <v>2.147544687097183</v>
      </c>
      <c r="E19" s="2">
        <v>2.0804141464395198</v>
      </c>
      <c r="F19" s="2">
        <v>2.114159144968256</v>
      </c>
      <c r="G19" s="3">
        <v>2.1116082267445071</v>
      </c>
      <c r="H19" s="1">
        <v>0.14214440134281298</v>
      </c>
      <c r="I19" s="2">
        <v>0.39218123406631566</v>
      </c>
      <c r="J19" s="2">
        <v>0.50755532476702869</v>
      </c>
      <c r="K19" s="2">
        <v>0.52707975275139451</v>
      </c>
      <c r="L19" s="2">
        <v>0.58673297815477177</v>
      </c>
      <c r="M19" s="3">
        <v>0.54959001467780566</v>
      </c>
      <c r="N19" s="1">
        <v>0.11494405038326121</v>
      </c>
      <c r="O19" s="2">
        <v>0.1618494567107952</v>
      </c>
      <c r="P19" s="2">
        <v>0.20586931279793091</v>
      </c>
      <c r="Q19" s="2">
        <v>0.20177336293863327</v>
      </c>
      <c r="R19" s="2">
        <v>0.23811184408779856</v>
      </c>
      <c r="S19" s="3">
        <v>0.25311451198485224</v>
      </c>
    </row>
    <row r="20" spans="1:25" ht="15.75" thickBot="1" x14ac:dyDescent="0.3">
      <c r="A20" s="25" t="s">
        <v>18</v>
      </c>
      <c r="B20" s="1">
        <v>4.3108595704948645</v>
      </c>
      <c r="C20" s="2">
        <v>7.5218974358974346</v>
      </c>
      <c r="D20" s="2">
        <v>13.542261904761906</v>
      </c>
      <c r="E20" s="2">
        <v>26.411618629908105</v>
      </c>
      <c r="F20" s="2">
        <v>8.4345899470899468</v>
      </c>
      <c r="G20" s="3">
        <v>7.0218749999999996</v>
      </c>
      <c r="H20" s="1">
        <v>0.49394117647058822</v>
      </c>
      <c r="I20" s="2">
        <v>0.29846153846153844</v>
      </c>
      <c r="J20" s="2">
        <v>0.20238095238095238</v>
      </c>
      <c r="K20" s="2">
        <v>0.39436090225563908</v>
      </c>
      <c r="L20" s="2">
        <v>0.20158730158730159</v>
      </c>
      <c r="M20" s="3">
        <v>2.0833333333333332E-2</v>
      </c>
      <c r="N20" s="1">
        <v>0.32228377076702219</v>
      </c>
      <c r="O20" s="2">
        <v>0.4634051951040063</v>
      </c>
      <c r="P20" s="2">
        <v>0.71289509357448466</v>
      </c>
      <c r="Q20" s="2">
        <v>0.40110016097945034</v>
      </c>
      <c r="R20" s="2">
        <v>0.24981629932023058</v>
      </c>
      <c r="S20" s="3">
        <v>0.26079910499732034</v>
      </c>
    </row>
    <row r="21" spans="1:25" ht="15.75" thickBot="1" x14ac:dyDescent="0.3">
      <c r="A21" s="26" t="s">
        <v>10</v>
      </c>
      <c r="B21" s="27">
        <f t="shared" ref="B21:G21" si="10">AVERAGE(B19:B20)</f>
        <v>3.2999148624784791</v>
      </c>
      <c r="C21" s="28">
        <f t="shared" si="10"/>
        <v>4.847284966375323</v>
      </c>
      <c r="D21" s="28">
        <f t="shared" si="10"/>
        <v>7.8449032959295444</v>
      </c>
      <c r="E21" s="28">
        <f t="shared" si="10"/>
        <v>14.246016388173812</v>
      </c>
      <c r="F21" s="28">
        <f t="shared" si="10"/>
        <v>5.2743745460291009</v>
      </c>
      <c r="G21" s="29">
        <f t="shared" si="10"/>
        <v>4.5667416133722529</v>
      </c>
      <c r="H21" s="27">
        <f t="shared" ref="H21:M21" si="11">AVERAGE(H19:H20)*100</f>
        <v>31.804278890670055</v>
      </c>
      <c r="I21" s="28">
        <f t="shared" si="11"/>
        <v>34.532138626392708</v>
      </c>
      <c r="J21" s="28">
        <f t="shared" si="11"/>
        <v>35.496813857399054</v>
      </c>
      <c r="K21" s="28">
        <f t="shared" si="11"/>
        <v>46.072032750351674</v>
      </c>
      <c r="L21" s="28">
        <f t="shared" si="11"/>
        <v>39.416013987103668</v>
      </c>
      <c r="M21" s="29">
        <f t="shared" si="11"/>
        <v>28.521167400556951</v>
      </c>
      <c r="N21" s="27">
        <f t="shared" ref="N21:S21" si="12">AVERAGE(N19:N20)</f>
        <v>0.21861391057514171</v>
      </c>
      <c r="O21" s="28">
        <f t="shared" si="12"/>
        <v>0.31262732590740072</v>
      </c>
      <c r="P21" s="28">
        <f t="shared" si="12"/>
        <v>0.45938220318620782</v>
      </c>
      <c r="Q21" s="28">
        <f t="shared" si="12"/>
        <v>0.30143676195904179</v>
      </c>
      <c r="R21" s="28">
        <f t="shared" si="12"/>
        <v>0.24396407170401457</v>
      </c>
      <c r="S21" s="29">
        <f t="shared" si="12"/>
        <v>0.25695680849108626</v>
      </c>
    </row>
    <row r="22" spans="1:25" ht="15.75" thickBot="1" x14ac:dyDescent="0.3">
      <c r="A22" s="26" t="s">
        <v>13</v>
      </c>
      <c r="B22" s="44">
        <f t="shared" ref="B22:S22" si="13">STDEV(B19:B20)</f>
        <v>1.4296917168860817</v>
      </c>
      <c r="C22" s="45">
        <f t="shared" si="13"/>
        <v>3.7824732284903657</v>
      </c>
      <c r="D22" s="45">
        <f t="shared" si="13"/>
        <v>8.0572818143138356</v>
      </c>
      <c r="E22" s="45">
        <f t="shared" si="13"/>
        <v>17.204759684697166</v>
      </c>
      <c r="F22" s="45">
        <f t="shared" si="13"/>
        <v>4.4692194802005778</v>
      </c>
      <c r="G22" s="46">
        <f t="shared" si="13"/>
        <v>3.4720829328039478</v>
      </c>
      <c r="H22" s="27">
        <f t="shared" ref="H22:M22" si="14">STDEV(H19:H20)*100</f>
        <v>24.875788529240896</v>
      </c>
      <c r="I22" s="28">
        <f t="shared" si="14"/>
        <v>6.6269832292877071</v>
      </c>
      <c r="J22" s="28">
        <f t="shared" si="14"/>
        <v>21.579086815854311</v>
      </c>
      <c r="K22" s="28">
        <f t="shared" si="14"/>
        <v>9.3846399176832485</v>
      </c>
      <c r="L22" s="28">
        <f t="shared" si="14"/>
        <v>27.23391196455389</v>
      </c>
      <c r="M22" s="29">
        <f t="shared" si="14"/>
        <v>37.388743497637087</v>
      </c>
      <c r="N22" s="27">
        <f t="shared" si="13"/>
        <v>0.14661132229268006</v>
      </c>
      <c r="O22" s="28">
        <f t="shared" si="13"/>
        <v>0.21323210752355617</v>
      </c>
      <c r="P22" s="28">
        <f t="shared" si="13"/>
        <v>0.35852136782350502</v>
      </c>
      <c r="Q22" s="28">
        <f t="shared" si="13"/>
        <v>0.14094533056686323</v>
      </c>
      <c r="R22" s="28">
        <f t="shared" si="13"/>
        <v>8.2762996649470497E-3</v>
      </c>
      <c r="S22" s="29">
        <f t="shared" si="13"/>
        <v>5.4338278297749523E-3</v>
      </c>
      <c r="T22" s="48"/>
      <c r="U22" s="48"/>
      <c r="V22" s="48"/>
      <c r="W22" s="48"/>
      <c r="X22" s="48"/>
      <c r="Y22" s="48"/>
    </row>
    <row r="23" spans="1:25" ht="15.75" thickBot="1" x14ac:dyDescent="0.3">
      <c r="A23" s="26" t="s">
        <v>14</v>
      </c>
      <c r="B23" s="27">
        <f>B22/SQRT(2)</f>
        <v>1.010944708016386</v>
      </c>
      <c r="C23" s="27">
        <f t="shared" ref="C23:S23" si="15">C22/SQRT(2)</f>
        <v>2.6746124695221107</v>
      </c>
      <c r="D23" s="27">
        <f t="shared" si="15"/>
        <v>5.6973586088323618</v>
      </c>
      <c r="E23" s="27">
        <f t="shared" si="15"/>
        <v>12.165602241734293</v>
      </c>
      <c r="F23" s="27">
        <f t="shared" si="15"/>
        <v>3.1602154010608454</v>
      </c>
      <c r="G23" s="27">
        <f t="shared" si="15"/>
        <v>2.4551333866277472</v>
      </c>
      <c r="H23" s="27">
        <f t="shared" si="15"/>
        <v>17.589838756388769</v>
      </c>
      <c r="I23" s="27">
        <f t="shared" si="15"/>
        <v>4.6859847802388623</v>
      </c>
      <c r="J23" s="27">
        <f t="shared" si="15"/>
        <v>15.258718619303805</v>
      </c>
      <c r="K23" s="27">
        <f t="shared" si="15"/>
        <v>6.6359425247877875</v>
      </c>
      <c r="L23" s="27">
        <f t="shared" si="15"/>
        <v>19.257283828373506</v>
      </c>
      <c r="M23" s="27">
        <f t="shared" si="15"/>
        <v>26.437834067223616</v>
      </c>
      <c r="N23" s="27">
        <f t="shared" si="15"/>
        <v>0.10366986019188051</v>
      </c>
      <c r="O23" s="27">
        <f t="shared" si="15"/>
        <v>0.1507778691966056</v>
      </c>
      <c r="P23" s="27">
        <f t="shared" si="15"/>
        <v>0.25351289038827685</v>
      </c>
      <c r="Q23" s="27">
        <f t="shared" si="15"/>
        <v>9.9663399020408563E-2</v>
      </c>
      <c r="R23" s="27">
        <f t="shared" si="15"/>
        <v>5.8522276162160094E-3</v>
      </c>
      <c r="S23" s="27">
        <f t="shared" si="15"/>
        <v>3.8422965062340493E-3</v>
      </c>
      <c r="T23" s="48"/>
      <c r="U23" s="48"/>
      <c r="V23" s="48"/>
      <c r="W23" s="48"/>
      <c r="X23" s="48"/>
      <c r="Y23" s="48"/>
    </row>
    <row r="27" spans="1:25" x14ac:dyDescent="0.25">
      <c r="H27">
        <f>H19*100</f>
        <v>14.214440134281297</v>
      </c>
      <c r="I27">
        <f t="shared" ref="I27:M27" si="16">I19*100</f>
        <v>39.21812340663157</v>
      </c>
      <c r="J27">
        <f t="shared" si="16"/>
        <v>50.755532476702868</v>
      </c>
      <c r="K27">
        <f t="shared" si="16"/>
        <v>52.707975275139454</v>
      </c>
      <c r="L27">
        <f t="shared" si="16"/>
        <v>58.673297815477177</v>
      </c>
      <c r="M27">
        <f t="shared" si="16"/>
        <v>54.959001467780567</v>
      </c>
      <c r="N27">
        <f>N19</f>
        <v>0.11494405038326121</v>
      </c>
      <c r="O27">
        <f t="shared" ref="O27:S28" si="17">O19</f>
        <v>0.1618494567107952</v>
      </c>
      <c r="P27">
        <f t="shared" si="17"/>
        <v>0.20586931279793091</v>
      </c>
      <c r="Q27">
        <f t="shared" si="17"/>
        <v>0.20177336293863327</v>
      </c>
      <c r="R27">
        <f t="shared" si="17"/>
        <v>0.23811184408779856</v>
      </c>
      <c r="S27">
        <f t="shared" si="17"/>
        <v>0.25311451198485224</v>
      </c>
    </row>
    <row r="28" spans="1:25" x14ac:dyDescent="0.25">
      <c r="H28">
        <f t="shared" ref="H28:M28" si="18">H20*100</f>
        <v>49.39411764705882</v>
      </c>
      <c r="I28">
        <f t="shared" si="18"/>
        <v>29.846153846153843</v>
      </c>
      <c r="J28">
        <f t="shared" si="18"/>
        <v>20.238095238095237</v>
      </c>
      <c r="K28">
        <f t="shared" si="18"/>
        <v>39.436090225563909</v>
      </c>
      <c r="L28">
        <f t="shared" si="18"/>
        <v>20.158730158730158</v>
      </c>
      <c r="M28">
        <f t="shared" si="18"/>
        <v>2.083333333333333</v>
      </c>
      <c r="N28">
        <f>N20</f>
        <v>0.32228377076702219</v>
      </c>
      <c r="O28">
        <f t="shared" si="17"/>
        <v>0.4634051951040063</v>
      </c>
      <c r="P28">
        <f t="shared" si="17"/>
        <v>0.71289509357448466</v>
      </c>
      <c r="Q28">
        <f t="shared" si="17"/>
        <v>0.40110016097945034</v>
      </c>
      <c r="R28">
        <f t="shared" si="17"/>
        <v>0.24981629932023058</v>
      </c>
      <c r="S28">
        <f t="shared" si="17"/>
        <v>0.26079910499732034</v>
      </c>
    </row>
    <row r="29" spans="1:25" x14ac:dyDescent="0.25">
      <c r="H29">
        <f>H4*100</f>
        <v>30.698183612287888</v>
      </c>
      <c r="I29">
        <f t="shared" ref="I29:M30" si="19">I4*100</f>
        <v>49.850628930817606</v>
      </c>
      <c r="J29">
        <f t="shared" si="19"/>
        <v>62.52769829041015</v>
      </c>
      <c r="K29">
        <f t="shared" si="19"/>
        <v>70.938853185249883</v>
      </c>
      <c r="L29">
        <f t="shared" si="19"/>
        <v>56.708484505884172</v>
      </c>
      <c r="M29">
        <f t="shared" si="19"/>
        <v>70.815509660003926</v>
      </c>
      <c r="N29">
        <f>N4</f>
        <v>0.22562443131124721</v>
      </c>
      <c r="O29">
        <f t="shared" ref="O29:S30" si="20">O4</f>
        <v>0.19067649683990823</v>
      </c>
      <c r="P29">
        <f t="shared" si="20"/>
        <v>0.21527987406725663</v>
      </c>
      <c r="Q29">
        <f t="shared" si="20"/>
        <v>0.18487079879278853</v>
      </c>
      <c r="R29">
        <f t="shared" si="20"/>
        <v>0.14223216269758318</v>
      </c>
      <c r="S29">
        <f t="shared" si="20"/>
        <v>0.19751372012640003</v>
      </c>
    </row>
    <row r="30" spans="1:25" x14ac:dyDescent="0.25">
      <c r="H30">
        <f>H5*100</f>
        <v>8.6107995571425793</v>
      </c>
      <c r="I30">
        <f t="shared" si="19"/>
        <v>46.405714722536182</v>
      </c>
      <c r="J30">
        <f t="shared" si="19"/>
        <v>44.858193967378043</v>
      </c>
      <c r="K30">
        <f t="shared" si="19"/>
        <v>18.016726403823178</v>
      </c>
      <c r="L30">
        <f t="shared" si="19"/>
        <v>56.665291954497022</v>
      </c>
      <c r="M30">
        <f t="shared" si="19"/>
        <v>64.313660744919829</v>
      </c>
      <c r="N30">
        <f>N5</f>
        <v>0.26827447514978064</v>
      </c>
      <c r="O30">
        <f t="shared" si="20"/>
        <v>0.19931282925654253</v>
      </c>
      <c r="P30">
        <f t="shared" si="20"/>
        <v>0.17465638026941993</v>
      </c>
      <c r="Q30">
        <f t="shared" si="20"/>
        <v>8.5497472339524608E-2</v>
      </c>
      <c r="R30">
        <f t="shared" si="20"/>
        <v>0.15494673643511223</v>
      </c>
      <c r="S30">
        <f t="shared" si="20"/>
        <v>0.22414784609503985</v>
      </c>
    </row>
    <row r="31" spans="1:25" x14ac:dyDescent="0.25">
      <c r="H31">
        <f>H12*100</f>
        <v>0.64564943253467844</v>
      </c>
      <c r="I31">
        <f t="shared" ref="I31:M31" si="21">I12*100</f>
        <v>0.7047619047619047</v>
      </c>
      <c r="J31">
        <f t="shared" si="21"/>
        <v>1.9345246687260027</v>
      </c>
      <c r="K31">
        <f t="shared" si="21"/>
        <v>11.044355786179484</v>
      </c>
      <c r="L31">
        <f t="shared" si="21"/>
        <v>23.265740233142669</v>
      </c>
      <c r="M31">
        <f t="shared" si="21"/>
        <v>24.521371682068654</v>
      </c>
      <c r="N31">
        <f>N12</f>
        <v>0.14516411888119801</v>
      </c>
      <c r="O31">
        <f t="shared" ref="O31:S31" si="22">O12</f>
        <v>0.19251669524978038</v>
      </c>
      <c r="P31">
        <f t="shared" si="22"/>
        <v>0.28937253253035422</v>
      </c>
      <c r="Q31">
        <f t="shared" si="22"/>
        <v>0.32102060067075339</v>
      </c>
      <c r="R31">
        <f t="shared" si="22"/>
        <v>0.3287008043318026</v>
      </c>
      <c r="S31">
        <f t="shared" si="22"/>
        <v>0.34181590165706038</v>
      </c>
    </row>
  </sheetData>
  <mergeCells count="12">
    <mergeCell ref="A16:S16"/>
    <mergeCell ref="B17:G17"/>
    <mergeCell ref="H17:M17"/>
    <mergeCell ref="N17:S17"/>
    <mergeCell ref="A1:S1"/>
    <mergeCell ref="B2:G2"/>
    <mergeCell ref="H2:M2"/>
    <mergeCell ref="N2:S2"/>
    <mergeCell ref="A9:S9"/>
    <mergeCell ref="B10:G10"/>
    <mergeCell ref="H10:M10"/>
    <mergeCell ref="N10:S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79998168889431442"/>
  </sheetPr>
  <dimension ref="A1:Y31"/>
  <sheetViews>
    <sheetView zoomScale="60" zoomScaleNormal="60" workbookViewId="0">
      <selection activeCell="H27" sqref="H27:S31"/>
    </sheetView>
  </sheetViews>
  <sheetFormatPr defaultRowHeight="15" x14ac:dyDescent="0.25"/>
  <cols>
    <col min="25" max="25" width="14.7109375" customWidth="1"/>
  </cols>
  <sheetData>
    <row r="1" spans="1:25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5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5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5" x14ac:dyDescent="0.25">
      <c r="A4" s="9" t="s">
        <v>17</v>
      </c>
      <c r="B4" s="1">
        <v>1.8012635950102234</v>
      </c>
      <c r="C4" s="2">
        <v>6.478721821514438</v>
      </c>
      <c r="D4" s="2">
        <v>3.8865693473407106</v>
      </c>
      <c r="E4" s="2">
        <v>1.8625542057546067</v>
      </c>
      <c r="F4" s="2">
        <v>2.3631038997465978</v>
      </c>
      <c r="G4" s="3">
        <v>1.9136497907093293</v>
      </c>
      <c r="H4" s="1">
        <v>5.3947131810825385E-3</v>
      </c>
      <c r="I4" s="2">
        <v>7.590404582885785E-3</v>
      </c>
      <c r="J4" s="2">
        <v>4.9917773258586852E-2</v>
      </c>
      <c r="K4" s="2">
        <v>0.15334273037127738</v>
      </c>
      <c r="L4" s="2">
        <v>0.13729948251702995</v>
      </c>
      <c r="M4" s="3">
        <v>0.12031568079092425</v>
      </c>
      <c r="N4" s="1">
        <v>0.39525359232770957</v>
      </c>
      <c r="O4" s="2">
        <v>0.47361342597458878</v>
      </c>
      <c r="P4" s="2">
        <v>0.40700904177371156</v>
      </c>
      <c r="Q4" s="2">
        <v>0.28345530159610915</v>
      </c>
      <c r="R4" s="2">
        <v>0.32078001724394722</v>
      </c>
      <c r="S4" s="3">
        <v>0.3292863638740402</v>
      </c>
      <c r="V4" t="s">
        <v>27</v>
      </c>
    </row>
    <row r="5" spans="1:25" ht="15.75" thickBot="1" x14ac:dyDescent="0.3">
      <c r="A5" s="37" t="s">
        <v>19</v>
      </c>
      <c r="B5">
        <v>6.5001799720298221</v>
      </c>
      <c r="C5">
        <v>11.173553740014523</v>
      </c>
      <c r="D5">
        <v>15.708091183841958</v>
      </c>
      <c r="E5">
        <v>11.63841958041958</v>
      </c>
      <c r="F5">
        <v>11.803164211674851</v>
      </c>
      <c r="G5">
        <v>29.476736111111112</v>
      </c>
      <c r="H5">
        <v>2.4390243902439024E-3</v>
      </c>
      <c r="I5">
        <v>6.2500000000000003E-3</v>
      </c>
      <c r="J5">
        <v>0</v>
      </c>
      <c r="K5">
        <v>0</v>
      </c>
      <c r="L5">
        <v>0</v>
      </c>
      <c r="M5">
        <v>4.1666666666666664E-2</v>
      </c>
      <c r="N5">
        <v>0.3981451334294196</v>
      </c>
      <c r="O5">
        <v>0.540536307899813</v>
      </c>
      <c r="P5">
        <v>0.67638848633802706</v>
      </c>
      <c r="Q5">
        <v>0.59396302367653586</v>
      </c>
      <c r="R5">
        <v>0.72099180692648512</v>
      </c>
      <c r="S5">
        <v>0.72298843958016357</v>
      </c>
    </row>
    <row r="6" spans="1:25" ht="15.75" thickBot="1" x14ac:dyDescent="0.3">
      <c r="A6" s="10" t="s">
        <v>10</v>
      </c>
      <c r="B6" s="11">
        <f t="shared" ref="B6:G6" si="0">AVERAGE(B4:B5)</f>
        <v>4.150721783520023</v>
      </c>
      <c r="C6" s="12">
        <f t="shared" si="0"/>
        <v>8.8261377807644799</v>
      </c>
      <c r="D6" s="12">
        <f t="shared" si="0"/>
        <v>9.7973302655913344</v>
      </c>
      <c r="E6" s="12">
        <f t="shared" si="0"/>
        <v>6.7504868930870936</v>
      </c>
      <c r="F6" s="12">
        <f t="shared" si="0"/>
        <v>7.0831340557107243</v>
      </c>
      <c r="G6" s="13">
        <f t="shared" si="0"/>
        <v>15.69519295091022</v>
      </c>
      <c r="H6" s="12">
        <f t="shared" ref="H6:M6" si="1">AVERAGE(H4:H5)*100</f>
        <v>0.39168687856632206</v>
      </c>
      <c r="I6" s="12">
        <f t="shared" si="1"/>
        <v>0.69202022914428929</v>
      </c>
      <c r="J6" s="12">
        <f t="shared" si="1"/>
        <v>2.4958886629293424</v>
      </c>
      <c r="K6" s="12">
        <f t="shared" si="1"/>
        <v>7.6671365185638694</v>
      </c>
      <c r="L6" s="12">
        <f t="shared" si="1"/>
        <v>6.8649741258514974</v>
      </c>
      <c r="M6" s="13">
        <f t="shared" si="1"/>
        <v>8.0991173728795456</v>
      </c>
      <c r="N6" s="11">
        <f t="shared" ref="N6:S6" si="2">AVERAGE(N4:N5)</f>
        <v>0.39669936287856455</v>
      </c>
      <c r="O6" s="12">
        <f t="shared" si="2"/>
        <v>0.50707486693720094</v>
      </c>
      <c r="P6" s="12">
        <f t="shared" si="2"/>
        <v>0.54169876405586925</v>
      </c>
      <c r="Q6" s="12">
        <f t="shared" si="2"/>
        <v>0.43870916263632254</v>
      </c>
      <c r="R6" s="12">
        <f t="shared" si="2"/>
        <v>0.52088591208521617</v>
      </c>
      <c r="S6" s="13">
        <f t="shared" si="2"/>
        <v>0.52613740172710188</v>
      </c>
      <c r="T6" t="s">
        <v>21</v>
      </c>
      <c r="U6" t="s">
        <v>14</v>
      </c>
      <c r="V6" t="s">
        <v>22</v>
      </c>
      <c r="W6" t="s">
        <v>23</v>
      </c>
      <c r="X6" t="s">
        <v>24</v>
      </c>
      <c r="Y6" t="s">
        <v>23</v>
      </c>
    </row>
    <row r="7" spans="1:25" ht="15.75" thickBot="1" x14ac:dyDescent="0.3">
      <c r="A7" s="10" t="s">
        <v>13</v>
      </c>
      <c r="B7" s="38">
        <f t="shared" ref="B7:S7" si="3">STDEV(B4:B5)</f>
        <v>3.3226356344190813</v>
      </c>
      <c r="C7" s="39">
        <f t="shared" si="3"/>
        <v>3.3197474861024636</v>
      </c>
      <c r="D7" s="39">
        <f t="shared" si="3"/>
        <v>8.3590782545348823</v>
      </c>
      <c r="E7" s="39">
        <f t="shared" si="3"/>
        <v>6.9125806983923717</v>
      </c>
      <c r="F7" s="39">
        <f t="shared" si="3"/>
        <v>6.6751306613744621</v>
      </c>
      <c r="G7" s="40">
        <f t="shared" si="3"/>
        <v>19.490045247586266</v>
      </c>
      <c r="H7" s="11">
        <f t="shared" ref="H7:M7" si="4">STDEV(H4:H5)*100</f>
        <v>0.20899875870790657</v>
      </c>
      <c r="I7" s="12">
        <f t="shared" si="4"/>
        <v>9.4780917009206406E-2</v>
      </c>
      <c r="J7" s="12">
        <f t="shared" si="4"/>
        <v>3.5297195972879267</v>
      </c>
      <c r="K7" s="12">
        <f t="shared" si="4"/>
        <v>10.842968449119059</v>
      </c>
      <c r="L7" s="12">
        <f t="shared" si="4"/>
        <v>9.7085395141195701</v>
      </c>
      <c r="M7" s="13">
        <f t="shared" si="4"/>
        <v>5.5613251220899107</v>
      </c>
      <c r="N7" s="11">
        <f t="shared" si="3"/>
        <v>2.0446283210987805E-3</v>
      </c>
      <c r="O7" s="12">
        <f t="shared" si="3"/>
        <v>4.732162362587268E-2</v>
      </c>
      <c r="P7" s="12">
        <f t="shared" si="3"/>
        <v>0.19048003196369359</v>
      </c>
      <c r="Q7" s="12">
        <f t="shared" si="3"/>
        <v>0.21956211589385749</v>
      </c>
      <c r="R7" s="12">
        <f t="shared" si="3"/>
        <v>0.28299247039532704</v>
      </c>
      <c r="S7" s="13">
        <f t="shared" si="3"/>
        <v>0.27838940749901936</v>
      </c>
      <c r="T7" s="47">
        <f>H21</f>
        <v>3.8285139300422455</v>
      </c>
      <c r="U7" s="47">
        <f>H23</f>
        <v>0.87401229133008074</v>
      </c>
      <c r="V7" s="48">
        <f>H6</f>
        <v>0.39168687856632206</v>
      </c>
      <c r="W7" s="48">
        <f>H8</f>
        <v>0.14778443954193174</v>
      </c>
      <c r="X7" s="48">
        <f>H13</f>
        <v>0.35434173669467783</v>
      </c>
      <c r="Y7" s="48">
        <f>H15</f>
        <v>0.52692530381126401</v>
      </c>
    </row>
    <row r="8" spans="1:25" s="37" customFormat="1" ht="15.75" thickBot="1" x14ac:dyDescent="0.3">
      <c r="A8" s="10" t="s">
        <v>14</v>
      </c>
      <c r="B8" s="11">
        <f>B7/SQRT(2)</f>
        <v>2.3494581885097987</v>
      </c>
      <c r="C8" s="11">
        <f t="shared" ref="C8:S8" si="5">C7/SQRT(2)</f>
        <v>2.3474159592500459</v>
      </c>
      <c r="D8" s="11">
        <f t="shared" si="5"/>
        <v>5.9107609182506247</v>
      </c>
      <c r="E8" s="11">
        <f t="shared" si="5"/>
        <v>4.8879326873324862</v>
      </c>
      <c r="F8" s="11">
        <f t="shared" si="5"/>
        <v>4.7200301559641256</v>
      </c>
      <c r="G8" s="11">
        <f t="shared" si="5"/>
        <v>13.781543160200892</v>
      </c>
      <c r="H8" s="11">
        <f t="shared" si="5"/>
        <v>0.14778443954193174</v>
      </c>
      <c r="I8" s="11">
        <f t="shared" si="5"/>
        <v>6.7020229144289234E-2</v>
      </c>
      <c r="J8" s="11">
        <f t="shared" si="5"/>
        <v>2.4958886629293424</v>
      </c>
      <c r="K8" s="11">
        <f t="shared" si="5"/>
        <v>7.6671365185638685</v>
      </c>
      <c r="L8" s="11">
        <f t="shared" si="5"/>
        <v>6.8649741258514965</v>
      </c>
      <c r="M8" s="11">
        <f t="shared" si="5"/>
        <v>3.93245070621288</v>
      </c>
      <c r="N8" s="11">
        <f t="shared" si="5"/>
        <v>1.4457705508550134E-3</v>
      </c>
      <c r="O8" s="11">
        <f t="shared" si="5"/>
        <v>3.346144096261211E-2</v>
      </c>
      <c r="P8" s="11">
        <f t="shared" si="5"/>
        <v>0.13468972228215806</v>
      </c>
      <c r="Q8" s="11">
        <f t="shared" si="5"/>
        <v>0.15525386104021327</v>
      </c>
      <c r="R8" s="11">
        <f t="shared" si="5"/>
        <v>0.20010589484126903</v>
      </c>
      <c r="S8" s="11">
        <f t="shared" si="5"/>
        <v>0.19685103785306168</v>
      </c>
      <c r="T8" s="47">
        <f>I21</f>
        <v>5.5497779445201889</v>
      </c>
      <c r="U8" s="47">
        <f>I23</f>
        <v>5.549777944520188</v>
      </c>
      <c r="V8" s="48">
        <f>I6</f>
        <v>0.69202022914428929</v>
      </c>
      <c r="W8" s="48">
        <f>I8</f>
        <v>6.7020229144289234E-2</v>
      </c>
      <c r="X8" s="48">
        <f>I13</f>
        <v>0.23671954336940154</v>
      </c>
      <c r="Y8">
        <f>I15</f>
        <v>0.32417941238327502</v>
      </c>
    </row>
    <row r="9" spans="1:25" ht="15.75" thickBot="1" x14ac:dyDescent="0.3">
      <c r="A9" s="66" t="s">
        <v>11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>
        <f>J21</f>
        <v>7.2900269329656808</v>
      </c>
      <c r="U9" s="48">
        <f>J23</f>
        <v>7.2900269329656791</v>
      </c>
      <c r="V9">
        <f>J6</f>
        <v>2.4958886629293424</v>
      </c>
      <c r="W9">
        <f>J8</f>
        <v>2.4958886629293424</v>
      </c>
      <c r="X9">
        <f>J13</f>
        <v>0</v>
      </c>
      <c r="Y9">
        <f>J15</f>
        <v>0</v>
      </c>
    </row>
    <row r="10" spans="1:25" ht="15.75" thickBot="1" x14ac:dyDescent="0.3">
      <c r="A10" s="34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K21</f>
        <v>9.3820987455165188</v>
      </c>
      <c r="U10">
        <f>K23</f>
        <v>9.3820987455165188</v>
      </c>
      <c r="V10">
        <f>K6</f>
        <v>7.6671365185638694</v>
      </c>
      <c r="W10">
        <f>K8</f>
        <v>7.6671365185638685</v>
      </c>
      <c r="X10">
        <f>K13</f>
        <v>0.11627906976744186</v>
      </c>
      <c r="Y10">
        <f>K15</f>
        <v>0.26000790436044097</v>
      </c>
    </row>
    <row r="11" spans="1:25" ht="15.75" thickBot="1" x14ac:dyDescent="0.3">
      <c r="A11" s="35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L21</f>
        <v>13.185583550664633</v>
      </c>
      <c r="U11">
        <f>L23</f>
        <v>5.5404222603420532</v>
      </c>
      <c r="V11">
        <f>L6</f>
        <v>6.8649741258514974</v>
      </c>
      <c r="W11">
        <f>L8</f>
        <v>6.8649741258514965</v>
      </c>
      <c r="X11">
        <f>L13</f>
        <v>0</v>
      </c>
      <c r="Y11">
        <f>L15</f>
        <v>0</v>
      </c>
    </row>
    <row r="12" spans="1:25" ht="15.75" thickBot="1" x14ac:dyDescent="0.3">
      <c r="A12" s="36" t="s">
        <v>16</v>
      </c>
      <c r="B12" s="1">
        <v>2.3629891781852823</v>
      </c>
      <c r="C12" s="2">
        <v>2.249164121135407</v>
      </c>
      <c r="D12" s="2">
        <v>2.3315674500055765</v>
      </c>
      <c r="E12" s="2">
        <v>2.3726073091305859</v>
      </c>
      <c r="F12" s="2">
        <v>2.371350625289486</v>
      </c>
      <c r="G12" s="3">
        <v>2.3458716719568176</v>
      </c>
      <c r="H12" s="1">
        <v>3.5434173669467786E-3</v>
      </c>
      <c r="I12" s="2">
        <v>2.3671954336940155E-3</v>
      </c>
      <c r="J12" s="2">
        <v>0</v>
      </c>
      <c r="K12" s="2">
        <v>1.1627906976744186E-3</v>
      </c>
      <c r="L12" s="2">
        <v>0</v>
      </c>
      <c r="M12" s="3">
        <v>0</v>
      </c>
      <c r="N12" s="1">
        <v>0.28386513345673775</v>
      </c>
      <c r="O12" s="2">
        <v>0.32729738960128779</v>
      </c>
      <c r="P12" s="2">
        <v>0.28884537750602762</v>
      </c>
      <c r="Q12" s="2">
        <v>0.25532676683943012</v>
      </c>
      <c r="R12" s="2">
        <v>0.18078592351987341</v>
      </c>
      <c r="S12" s="3">
        <v>0.1543913712453171</v>
      </c>
      <c r="T12">
        <f>M21</f>
        <v>9.2072616853085876</v>
      </c>
      <c r="U12">
        <f>M23</f>
        <v>9.2072616853085876</v>
      </c>
      <c r="V12">
        <f>M6</f>
        <v>8.0991173728795456</v>
      </c>
      <c r="W12">
        <f>M8</f>
        <v>3.93245070621288</v>
      </c>
      <c r="X12">
        <f>M13</f>
        <v>0</v>
      </c>
      <c r="Y12">
        <f>M15</f>
        <v>0</v>
      </c>
    </row>
    <row r="13" spans="1:25" ht="17.25" customHeight="1" thickBot="1" x14ac:dyDescent="0.3">
      <c r="A13" s="30" t="s">
        <v>10</v>
      </c>
      <c r="B13" s="31">
        <f t="shared" ref="B13:G13" si="6">AVERAGE(B12:B12)</f>
        <v>2.3629891781852823</v>
      </c>
      <c r="C13" s="32">
        <f t="shared" si="6"/>
        <v>2.249164121135407</v>
      </c>
      <c r="D13" s="32">
        <f t="shared" si="6"/>
        <v>2.3315674500055765</v>
      </c>
      <c r="E13" s="32">
        <f t="shared" si="6"/>
        <v>2.3726073091305859</v>
      </c>
      <c r="F13" s="32">
        <f t="shared" si="6"/>
        <v>2.371350625289486</v>
      </c>
      <c r="G13" s="33">
        <f t="shared" si="6"/>
        <v>2.3458716719568176</v>
      </c>
      <c r="H13" s="31">
        <f t="shared" ref="H13:M13" si="7">AVERAGE(H12:H12)*100</f>
        <v>0.35434173669467783</v>
      </c>
      <c r="I13" s="32">
        <f t="shared" si="7"/>
        <v>0.23671954336940154</v>
      </c>
      <c r="J13" s="32">
        <f t="shared" si="7"/>
        <v>0</v>
      </c>
      <c r="K13" s="32">
        <f t="shared" si="7"/>
        <v>0.11627906976744186</v>
      </c>
      <c r="L13" s="32">
        <f t="shared" si="7"/>
        <v>0</v>
      </c>
      <c r="M13" s="33">
        <f t="shared" si="7"/>
        <v>0</v>
      </c>
      <c r="N13" s="31">
        <f t="shared" ref="N13:S13" si="8">AVERAGE(N12:N12)</f>
        <v>0.28386513345673775</v>
      </c>
      <c r="O13" s="32">
        <f t="shared" si="8"/>
        <v>0.32729738960128779</v>
      </c>
      <c r="P13" s="32">
        <f t="shared" si="8"/>
        <v>0.28884537750602762</v>
      </c>
      <c r="Q13" s="32">
        <f t="shared" si="8"/>
        <v>0.25532676683943012</v>
      </c>
      <c r="R13" s="32">
        <f t="shared" si="8"/>
        <v>0.18078592351987341</v>
      </c>
      <c r="S13" s="33">
        <f t="shared" si="8"/>
        <v>0.1543913712453171</v>
      </c>
    </row>
    <row r="14" spans="1:25" ht="17.25" customHeight="1" thickBot="1" x14ac:dyDescent="0.3">
      <c r="A14" s="30" t="s">
        <v>13</v>
      </c>
      <c r="B14" s="41">
        <v>8.4629691827259698E-2</v>
      </c>
      <c r="C14" s="42">
        <v>0.11746040158646395</v>
      </c>
      <c r="D14" s="42">
        <v>1.8491475160416576E-2</v>
      </c>
      <c r="E14" s="42">
        <v>7.9455824604337588E-2</v>
      </c>
      <c r="F14" s="42">
        <v>0.12773779284557746</v>
      </c>
      <c r="G14" s="43">
        <v>5.4117128078135672E-2</v>
      </c>
      <c r="H14" s="31">
        <f>0.00526925303811264*100</f>
        <v>0.52692530381126401</v>
      </c>
      <c r="I14" s="32">
        <f>0.00324179412383275*100</f>
        <v>0.32417941238327502</v>
      </c>
      <c r="J14" s="32">
        <v>0</v>
      </c>
      <c r="K14" s="32">
        <f>0.00260007904360441*100</f>
        <v>0.26000790436044097</v>
      </c>
      <c r="L14" s="32">
        <v>0</v>
      </c>
      <c r="M14" s="33">
        <v>0</v>
      </c>
      <c r="N14" s="31">
        <v>4.4310829598214231E-2</v>
      </c>
      <c r="O14" s="32">
        <v>0.10547456657502109</v>
      </c>
      <c r="P14" s="32">
        <v>4.1293934718989733E-2</v>
      </c>
      <c r="Q14" s="32">
        <v>2.0727778923027768E-2</v>
      </c>
      <c r="R14" s="32">
        <v>2.2420113303481513E-2</v>
      </c>
      <c r="S14" s="33">
        <v>3.0143235695211521E-2</v>
      </c>
    </row>
    <row r="15" spans="1:25" ht="17.25" customHeight="1" thickBot="1" x14ac:dyDescent="0.3">
      <c r="A15" s="30" t="s">
        <v>14</v>
      </c>
      <c r="B15" s="31">
        <f>B14/SQRT(1)</f>
        <v>8.4629691827259698E-2</v>
      </c>
      <c r="C15" s="31">
        <f t="shared" ref="C15:S15" si="9">C14/SQRT(1)</f>
        <v>0.11746040158646395</v>
      </c>
      <c r="D15" s="31">
        <f t="shared" si="9"/>
        <v>1.8491475160416576E-2</v>
      </c>
      <c r="E15" s="31">
        <f t="shared" si="9"/>
        <v>7.9455824604337588E-2</v>
      </c>
      <c r="F15" s="31">
        <f t="shared" si="9"/>
        <v>0.12773779284557746</v>
      </c>
      <c r="G15" s="31">
        <f t="shared" si="9"/>
        <v>5.4117128078135672E-2</v>
      </c>
      <c r="H15" s="31">
        <f t="shared" si="9"/>
        <v>0.52692530381126401</v>
      </c>
      <c r="I15" s="31">
        <f t="shared" si="9"/>
        <v>0.32417941238327502</v>
      </c>
      <c r="J15" s="31">
        <f t="shared" si="9"/>
        <v>0</v>
      </c>
      <c r="K15" s="31">
        <f t="shared" si="9"/>
        <v>0.26000790436044097</v>
      </c>
      <c r="L15" s="31">
        <f t="shared" si="9"/>
        <v>0</v>
      </c>
      <c r="M15" s="31">
        <f t="shared" si="9"/>
        <v>0</v>
      </c>
      <c r="N15" s="31">
        <f t="shared" si="9"/>
        <v>4.4310829598214231E-2</v>
      </c>
      <c r="O15" s="31">
        <f t="shared" si="9"/>
        <v>0.10547456657502109</v>
      </c>
      <c r="P15" s="31">
        <f t="shared" si="9"/>
        <v>4.1293934718989733E-2</v>
      </c>
      <c r="Q15" s="31">
        <f t="shared" si="9"/>
        <v>2.0727778923027768E-2</v>
      </c>
      <c r="R15" s="31">
        <f t="shared" si="9"/>
        <v>2.2420113303481513E-2</v>
      </c>
      <c r="S15" s="31">
        <f t="shared" si="9"/>
        <v>3.0143235695211521E-2</v>
      </c>
    </row>
    <row r="16" spans="1:25" ht="15.75" thickBot="1" x14ac:dyDescent="0.3">
      <c r="A16" s="55" t="s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25" ht="15.75" thickBot="1" x14ac:dyDescent="0.3">
      <c r="A17" s="23"/>
      <c r="B17" s="56" t="s">
        <v>1</v>
      </c>
      <c r="C17" s="57"/>
      <c r="D17" s="57"/>
      <c r="E17" s="57"/>
      <c r="F17" s="57"/>
      <c r="G17" s="58"/>
      <c r="H17" s="59" t="s">
        <v>2</v>
      </c>
      <c r="I17" s="60"/>
      <c r="J17" s="60"/>
      <c r="K17" s="60"/>
      <c r="L17" s="60"/>
      <c r="M17" s="61"/>
      <c r="N17" s="62" t="s">
        <v>3</v>
      </c>
      <c r="O17" s="63"/>
      <c r="P17" s="63"/>
      <c r="Q17" s="63"/>
      <c r="R17" s="63"/>
      <c r="S17" s="64"/>
    </row>
    <row r="18" spans="1:25" ht="15.75" thickBot="1" x14ac:dyDescent="0.3">
      <c r="A18" s="24"/>
      <c r="B18" s="14" t="s">
        <v>4</v>
      </c>
      <c r="C18" s="15" t="s">
        <v>5</v>
      </c>
      <c r="D18" s="15" t="s">
        <v>6</v>
      </c>
      <c r="E18" s="15" t="s">
        <v>7</v>
      </c>
      <c r="F18" s="15" t="s">
        <v>8</v>
      </c>
      <c r="G18" s="16" t="s">
        <v>9</v>
      </c>
      <c r="H18" s="17" t="s">
        <v>4</v>
      </c>
      <c r="I18" s="18" t="s">
        <v>5</v>
      </c>
      <c r="J18" s="18" t="s">
        <v>6</v>
      </c>
      <c r="K18" s="18" t="s">
        <v>7</v>
      </c>
      <c r="L18" s="18" t="s">
        <v>8</v>
      </c>
      <c r="M18" s="19" t="s">
        <v>9</v>
      </c>
      <c r="N18" s="20" t="s">
        <v>4</v>
      </c>
      <c r="O18" s="21" t="s">
        <v>5</v>
      </c>
      <c r="P18" s="21" t="s">
        <v>6</v>
      </c>
      <c r="Q18" s="21" t="s">
        <v>7</v>
      </c>
      <c r="R18" s="21" t="s">
        <v>8</v>
      </c>
      <c r="S18" s="22" t="s">
        <v>9</v>
      </c>
    </row>
    <row r="19" spans="1:25" x14ac:dyDescent="0.25">
      <c r="A19" s="25" t="s">
        <v>15</v>
      </c>
      <c r="B19" s="1">
        <v>1.6579323308270677</v>
      </c>
      <c r="C19" s="2">
        <v>14.564126984126982</v>
      </c>
      <c r="D19" s="2">
        <v>101.40333333333334</v>
      </c>
      <c r="E19" s="2">
        <v>14.006666666666666</v>
      </c>
      <c r="F19" s="2">
        <v>8.7674301075268808</v>
      </c>
      <c r="G19" s="3">
        <v>62.22430555555556</v>
      </c>
      <c r="H19" s="1">
        <v>2.9545016387121648E-2</v>
      </c>
      <c r="I19" s="2">
        <v>0</v>
      </c>
      <c r="J19" s="2">
        <v>0</v>
      </c>
      <c r="K19" s="2">
        <v>0</v>
      </c>
      <c r="L19" s="2">
        <v>7.6451612903225802E-2</v>
      </c>
      <c r="M19" s="3">
        <v>0</v>
      </c>
      <c r="N19" s="1">
        <v>0.64094982821393409</v>
      </c>
      <c r="O19" s="2">
        <v>0.84104237868063803</v>
      </c>
      <c r="P19" s="2">
        <v>0.6</v>
      </c>
      <c r="Q19" s="2">
        <v>0.36554587535412852</v>
      </c>
      <c r="R19" s="2">
        <v>0.6156235447946129</v>
      </c>
      <c r="S19" s="3">
        <v>0.81851492954827609</v>
      </c>
    </row>
    <row r="20" spans="1:25" ht="15.75" thickBot="1" x14ac:dyDescent="0.3">
      <c r="A20" s="25" t="s">
        <v>18</v>
      </c>
      <c r="B20" s="1">
        <v>5.1222454589654633</v>
      </c>
      <c r="C20" s="2">
        <v>2.3032991815969956</v>
      </c>
      <c r="D20" s="2">
        <v>1.9074641402121533</v>
      </c>
      <c r="E20" s="2">
        <v>2.1702133596399333</v>
      </c>
      <c r="F20" s="2">
        <v>2.216460875633159</v>
      </c>
      <c r="G20" s="3">
        <v>2.1719600092479765</v>
      </c>
      <c r="H20" s="1">
        <v>4.702526221372326E-2</v>
      </c>
      <c r="I20" s="2">
        <v>0.11099555889040377</v>
      </c>
      <c r="J20" s="2">
        <v>0.14580053865931361</v>
      </c>
      <c r="K20" s="2">
        <v>0.18764197491033038</v>
      </c>
      <c r="L20" s="2">
        <v>0.18726005811006688</v>
      </c>
      <c r="M20" s="3">
        <v>0.18414523370617175</v>
      </c>
      <c r="N20" s="1">
        <v>0.32314427326845785</v>
      </c>
      <c r="O20" s="2">
        <v>0.33988000159002241</v>
      </c>
      <c r="P20" s="2">
        <v>0.32080371801164265</v>
      </c>
      <c r="Q20" s="2">
        <v>0.34295601383555729</v>
      </c>
      <c r="R20" s="2">
        <v>0.34172496929422969</v>
      </c>
      <c r="S20" s="3">
        <v>0.34824022979357594</v>
      </c>
    </row>
    <row r="21" spans="1:25" ht="15.75" thickBot="1" x14ac:dyDescent="0.3">
      <c r="A21" s="26" t="s">
        <v>10</v>
      </c>
      <c r="B21" s="27">
        <f t="shared" ref="B21:G21" si="10">AVERAGE(B19:B20)</f>
        <v>3.3900888948962655</v>
      </c>
      <c r="C21" s="28">
        <f t="shared" si="10"/>
        <v>8.4337130828619884</v>
      </c>
      <c r="D21" s="28">
        <f t="shared" si="10"/>
        <v>51.655398736772746</v>
      </c>
      <c r="E21" s="28">
        <f t="shared" si="10"/>
        <v>8.0884400131532992</v>
      </c>
      <c r="F21" s="28">
        <f t="shared" si="10"/>
        <v>5.4919454915800197</v>
      </c>
      <c r="G21" s="29">
        <f t="shared" si="10"/>
        <v>32.198132782401771</v>
      </c>
      <c r="H21" s="27">
        <f t="shared" ref="H21:M21" si="11">AVERAGE(H19:H20)*100</f>
        <v>3.8285139300422455</v>
      </c>
      <c r="I21" s="28">
        <f t="shared" si="11"/>
        <v>5.5497779445201889</v>
      </c>
      <c r="J21" s="28">
        <f t="shared" si="11"/>
        <v>7.2900269329656808</v>
      </c>
      <c r="K21" s="28">
        <f t="shared" si="11"/>
        <v>9.3820987455165188</v>
      </c>
      <c r="L21" s="28">
        <f t="shared" si="11"/>
        <v>13.185583550664633</v>
      </c>
      <c r="M21" s="29">
        <f t="shared" si="11"/>
        <v>9.2072616853085876</v>
      </c>
      <c r="N21" s="27">
        <f t="shared" ref="N21:S21" si="12">AVERAGE(N19:N20)</f>
        <v>0.48204705074119597</v>
      </c>
      <c r="O21" s="28">
        <f t="shared" si="12"/>
        <v>0.59046119013533027</v>
      </c>
      <c r="P21" s="28">
        <f t="shared" si="12"/>
        <v>0.46040185900582131</v>
      </c>
      <c r="Q21" s="28">
        <f t="shared" si="12"/>
        <v>0.35425094459484291</v>
      </c>
      <c r="R21" s="28">
        <f t="shared" si="12"/>
        <v>0.47867425704442129</v>
      </c>
      <c r="S21" s="29">
        <f t="shared" si="12"/>
        <v>0.58337757967092596</v>
      </c>
    </row>
    <row r="22" spans="1:25" ht="15.75" thickBot="1" x14ac:dyDescent="0.3">
      <c r="A22" s="26" t="s">
        <v>13</v>
      </c>
      <c r="B22" s="44">
        <f t="shared" ref="B22:S22" si="13">STDEV(B19:B20)</f>
        <v>2.4496393050602414</v>
      </c>
      <c r="C22" s="45">
        <f t="shared" si="13"/>
        <v>8.6697144821295122</v>
      </c>
      <c r="D22" s="45">
        <f t="shared" si="13"/>
        <v>70.354203806505694</v>
      </c>
      <c r="E22" s="45">
        <f t="shared" si="13"/>
        <v>8.3696363985965387</v>
      </c>
      <c r="F22" s="45">
        <f t="shared" si="13"/>
        <v>4.6322347672164792</v>
      </c>
      <c r="G22" s="46">
        <f t="shared" si="13"/>
        <v>42.463420761951852</v>
      </c>
      <c r="H22" s="27">
        <f t="shared" ref="H22:M22" si="14">STDEV(H19:H20)*100</f>
        <v>1.236040036079785</v>
      </c>
      <c r="I22" s="28">
        <f t="shared" si="14"/>
        <v>7.8485712372995291</v>
      </c>
      <c r="J22" s="28">
        <f t="shared" si="14"/>
        <v>10.309654958665202</v>
      </c>
      <c r="K22" s="28">
        <f t="shared" si="14"/>
        <v>13.268291289433062</v>
      </c>
      <c r="L22" s="28">
        <f t="shared" si="14"/>
        <v>7.8353403018495316</v>
      </c>
      <c r="M22" s="29">
        <f t="shared" si="14"/>
        <v>13.021034347681566</v>
      </c>
      <c r="N22" s="27">
        <f t="shared" si="13"/>
        <v>0.22472246300070028</v>
      </c>
      <c r="O22" s="28">
        <f t="shared" si="13"/>
        <v>0.35437531531634375</v>
      </c>
      <c r="P22" s="28">
        <f t="shared" si="13"/>
        <v>0.19742158427603898</v>
      </c>
      <c r="Q22" s="28">
        <f t="shared" si="13"/>
        <v>1.5973444265846758E-2</v>
      </c>
      <c r="R22" s="28">
        <f t="shared" si="13"/>
        <v>0.19367554009365651</v>
      </c>
      <c r="S22" s="29">
        <f t="shared" si="13"/>
        <v>0.33253442921701631</v>
      </c>
      <c r="T22" s="48"/>
      <c r="U22" s="48"/>
      <c r="V22" s="48"/>
      <c r="W22" s="48"/>
      <c r="X22" s="48"/>
      <c r="Y22" s="48"/>
    </row>
    <row r="23" spans="1:25" ht="15.75" thickBot="1" x14ac:dyDescent="0.3">
      <c r="A23" s="26" t="s">
        <v>14</v>
      </c>
      <c r="B23" s="27">
        <f>B22/SQRT(2)</f>
        <v>1.7321565640691983</v>
      </c>
      <c r="C23" s="27">
        <f t="shared" ref="C23:S23" si="15">C22/SQRT(2)</f>
        <v>6.130413901264995</v>
      </c>
      <c r="D23" s="27">
        <f t="shared" si="15"/>
        <v>49.74793459656059</v>
      </c>
      <c r="E23" s="27">
        <f t="shared" si="15"/>
        <v>5.9182266535133659</v>
      </c>
      <c r="F23" s="27">
        <f t="shared" si="15"/>
        <v>3.2754846159468607</v>
      </c>
      <c r="G23" s="27">
        <f t="shared" si="15"/>
        <v>30.026172773153785</v>
      </c>
      <c r="H23" s="27">
        <f t="shared" si="15"/>
        <v>0.87401229133008074</v>
      </c>
      <c r="I23" s="27">
        <f t="shared" si="15"/>
        <v>5.549777944520188</v>
      </c>
      <c r="J23" s="27">
        <f t="shared" si="15"/>
        <v>7.2900269329656791</v>
      </c>
      <c r="K23" s="27">
        <f t="shared" si="15"/>
        <v>9.3820987455165188</v>
      </c>
      <c r="L23" s="27">
        <f t="shared" si="15"/>
        <v>5.5404222603420532</v>
      </c>
      <c r="M23" s="27">
        <f t="shared" si="15"/>
        <v>9.2072616853085876</v>
      </c>
      <c r="N23" s="27">
        <f t="shared" si="15"/>
        <v>0.15890277747273818</v>
      </c>
      <c r="O23" s="27">
        <f t="shared" si="15"/>
        <v>0.25058118854530764</v>
      </c>
      <c r="P23" s="27">
        <f t="shared" si="15"/>
        <v>0.13959814099417864</v>
      </c>
      <c r="Q23" s="27">
        <f t="shared" si="15"/>
        <v>1.1294930759285615E-2</v>
      </c>
      <c r="R23" s="27">
        <f t="shared" si="15"/>
        <v>0.13694928775019158</v>
      </c>
      <c r="S23" s="27">
        <f t="shared" si="15"/>
        <v>0.23513734987735022</v>
      </c>
      <c r="T23" s="48"/>
      <c r="U23" s="48"/>
      <c r="V23" s="48"/>
      <c r="W23" s="48"/>
      <c r="X23" s="48"/>
      <c r="Y23" s="48"/>
    </row>
    <row r="27" spans="1:25" x14ac:dyDescent="0.25">
      <c r="H27">
        <f>H19*100</f>
        <v>2.9545016387121645</v>
      </c>
      <c r="I27">
        <f t="shared" ref="I27:M27" si="16">I19*100</f>
        <v>0</v>
      </c>
      <c r="J27">
        <f t="shared" si="16"/>
        <v>0</v>
      </c>
      <c r="K27">
        <f t="shared" si="16"/>
        <v>0</v>
      </c>
      <c r="L27">
        <f t="shared" si="16"/>
        <v>7.6451612903225801</v>
      </c>
      <c r="M27">
        <f t="shared" si="16"/>
        <v>0</v>
      </c>
      <c r="N27">
        <f>N19</f>
        <v>0.64094982821393409</v>
      </c>
      <c r="O27">
        <f t="shared" ref="O27:S27" si="17">O19</f>
        <v>0.84104237868063803</v>
      </c>
      <c r="P27">
        <f t="shared" si="17"/>
        <v>0.6</v>
      </c>
      <c r="Q27">
        <f t="shared" si="17"/>
        <v>0.36554587535412852</v>
      </c>
      <c r="R27">
        <f t="shared" si="17"/>
        <v>0.6156235447946129</v>
      </c>
      <c r="S27">
        <f t="shared" si="17"/>
        <v>0.81851492954827609</v>
      </c>
    </row>
    <row r="28" spans="1:25" x14ac:dyDescent="0.25">
      <c r="H28">
        <f t="shared" ref="H28:M28" si="18">H20*100</f>
        <v>4.7025262213723256</v>
      </c>
      <c r="I28">
        <f t="shared" si="18"/>
        <v>11.099555889040378</v>
      </c>
      <c r="J28">
        <f t="shared" si="18"/>
        <v>14.580053865931362</v>
      </c>
      <c r="K28">
        <f t="shared" si="18"/>
        <v>18.764197491033038</v>
      </c>
      <c r="L28">
        <f t="shared" si="18"/>
        <v>18.726005811006686</v>
      </c>
      <c r="M28">
        <f t="shared" si="18"/>
        <v>18.414523370617175</v>
      </c>
      <c r="N28">
        <f>N20</f>
        <v>0.32314427326845785</v>
      </c>
      <c r="O28">
        <f t="shared" ref="O28:S28" si="19">O20</f>
        <v>0.33988000159002241</v>
      </c>
      <c r="P28">
        <f t="shared" si="19"/>
        <v>0.32080371801164265</v>
      </c>
      <c r="Q28">
        <f t="shared" si="19"/>
        <v>0.34295601383555729</v>
      </c>
      <c r="R28">
        <f t="shared" si="19"/>
        <v>0.34172496929422969</v>
      </c>
      <c r="S28">
        <f t="shared" si="19"/>
        <v>0.34824022979357594</v>
      </c>
    </row>
    <row r="29" spans="1:25" x14ac:dyDescent="0.25">
      <c r="H29">
        <f>H4*100</f>
        <v>0.53947131810825388</v>
      </c>
      <c r="I29">
        <f t="shared" ref="I29:M30" si="20">I4*100</f>
        <v>0.75904045828857847</v>
      </c>
      <c r="J29">
        <f t="shared" si="20"/>
        <v>4.9917773258586848</v>
      </c>
      <c r="K29">
        <f t="shared" si="20"/>
        <v>15.334273037127739</v>
      </c>
      <c r="L29">
        <f t="shared" si="20"/>
        <v>13.729948251702995</v>
      </c>
      <c r="M29">
        <f t="shared" si="20"/>
        <v>12.031568079092425</v>
      </c>
      <c r="N29">
        <f>N4</f>
        <v>0.39525359232770957</v>
      </c>
      <c r="O29">
        <f t="shared" ref="O29:S29" si="21">O4</f>
        <v>0.47361342597458878</v>
      </c>
      <c r="P29">
        <f t="shared" si="21"/>
        <v>0.40700904177371156</v>
      </c>
      <c r="Q29">
        <f t="shared" si="21"/>
        <v>0.28345530159610915</v>
      </c>
      <c r="R29">
        <f t="shared" si="21"/>
        <v>0.32078001724394722</v>
      </c>
      <c r="S29">
        <f t="shared" si="21"/>
        <v>0.3292863638740402</v>
      </c>
    </row>
    <row r="30" spans="1:25" x14ac:dyDescent="0.25">
      <c r="H30">
        <f>H5*100</f>
        <v>0.24390243902439024</v>
      </c>
      <c r="I30">
        <f t="shared" si="20"/>
        <v>0.625</v>
      </c>
      <c r="J30">
        <f t="shared" si="20"/>
        <v>0</v>
      </c>
      <c r="K30">
        <f t="shared" si="20"/>
        <v>0</v>
      </c>
      <c r="L30">
        <f t="shared" si="20"/>
        <v>0</v>
      </c>
      <c r="M30">
        <f t="shared" si="20"/>
        <v>4.1666666666666661</v>
      </c>
      <c r="N30">
        <f>N5</f>
        <v>0.3981451334294196</v>
      </c>
      <c r="O30">
        <f t="shared" ref="O30:S30" si="22">O5</f>
        <v>0.540536307899813</v>
      </c>
      <c r="P30">
        <f t="shared" si="22"/>
        <v>0.67638848633802706</v>
      </c>
      <c r="Q30">
        <f t="shared" si="22"/>
        <v>0.59396302367653586</v>
      </c>
      <c r="R30">
        <f t="shared" si="22"/>
        <v>0.72099180692648512</v>
      </c>
      <c r="S30">
        <f t="shared" si="22"/>
        <v>0.72298843958016357</v>
      </c>
    </row>
    <row r="31" spans="1:25" x14ac:dyDescent="0.25">
      <c r="H31">
        <f>H12*100</f>
        <v>0.35434173669467783</v>
      </c>
      <c r="I31">
        <f t="shared" ref="I31:M31" si="23">I12*100</f>
        <v>0.23671954336940154</v>
      </c>
      <c r="J31">
        <f t="shared" si="23"/>
        <v>0</v>
      </c>
      <c r="K31">
        <f t="shared" si="23"/>
        <v>0.11627906976744186</v>
      </c>
      <c r="L31">
        <f t="shared" si="23"/>
        <v>0</v>
      </c>
      <c r="M31">
        <f t="shared" si="23"/>
        <v>0</v>
      </c>
      <c r="N31">
        <f>N12</f>
        <v>0.28386513345673775</v>
      </c>
      <c r="O31">
        <f t="shared" ref="O31:S31" si="24">O12</f>
        <v>0.32729738960128779</v>
      </c>
      <c r="P31">
        <f t="shared" si="24"/>
        <v>0.28884537750602762</v>
      </c>
      <c r="Q31">
        <f t="shared" si="24"/>
        <v>0.25532676683943012</v>
      </c>
      <c r="R31">
        <f t="shared" si="24"/>
        <v>0.18078592351987341</v>
      </c>
      <c r="S31">
        <f t="shared" si="24"/>
        <v>0.1543913712453171</v>
      </c>
    </row>
  </sheetData>
  <mergeCells count="12">
    <mergeCell ref="A16:S16"/>
    <mergeCell ref="B17:G17"/>
    <mergeCell ref="H17:M17"/>
    <mergeCell ref="N17:S17"/>
    <mergeCell ref="A1:S1"/>
    <mergeCell ref="B2:G2"/>
    <mergeCell ref="H2:M2"/>
    <mergeCell ref="N2:S2"/>
    <mergeCell ref="A9:S9"/>
    <mergeCell ref="B10:G10"/>
    <mergeCell ref="H10:M10"/>
    <mergeCell ref="N10:S1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Y24"/>
  <sheetViews>
    <sheetView zoomScale="70" zoomScaleNormal="70" workbookViewId="0">
      <selection activeCell="H20" sqref="H20:S24"/>
    </sheetView>
  </sheetViews>
  <sheetFormatPr defaultRowHeight="15" x14ac:dyDescent="0.25"/>
  <cols>
    <col min="19" max="19" width="9.28515625" customWidth="1"/>
    <col min="25" max="25" width="14.7109375" customWidth="1"/>
  </cols>
  <sheetData>
    <row r="1" spans="1:25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5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5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5" x14ac:dyDescent="0.25">
      <c r="A4" s="9" t="s">
        <v>18</v>
      </c>
      <c r="B4">
        <v>2.0125355231969477</v>
      </c>
      <c r="C4">
        <v>2.8495525464897993</v>
      </c>
      <c r="D4">
        <v>2.154612925273045</v>
      </c>
      <c r="E4">
        <v>2.3059724851732524</v>
      </c>
      <c r="F4">
        <v>2.4776262078873863</v>
      </c>
      <c r="G4">
        <v>2.1934636647864623</v>
      </c>
      <c r="H4">
        <v>8.6059990726550337E-2</v>
      </c>
      <c r="I4">
        <v>0.10154604576311757</v>
      </c>
      <c r="J4">
        <v>0.14565417125524488</v>
      </c>
      <c r="K4">
        <v>0.16909014330369829</v>
      </c>
      <c r="L4">
        <v>0.20877254160669412</v>
      </c>
      <c r="M4">
        <v>0.18106615405851295</v>
      </c>
      <c r="N4">
        <v>0.19962582378093105</v>
      </c>
      <c r="O4">
        <v>0.23985814759892113</v>
      </c>
      <c r="P4">
        <v>0.29432074348306425</v>
      </c>
      <c r="Q4">
        <v>0.26772787059215036</v>
      </c>
      <c r="R4">
        <v>0.28124747897073554</v>
      </c>
      <c r="S4">
        <v>0.32743680098978656</v>
      </c>
      <c r="V4" t="s">
        <v>27</v>
      </c>
    </row>
    <row r="5" spans="1:25" x14ac:dyDescent="0.25">
      <c r="A5" s="9" t="s">
        <v>16</v>
      </c>
      <c r="B5" s="1">
        <v>2.1968053898003612</v>
      </c>
      <c r="C5" s="2">
        <v>2.2210545769798165</v>
      </c>
      <c r="D5" s="2">
        <v>2.5193824931761677</v>
      </c>
      <c r="E5" s="2">
        <v>2.660968022437745</v>
      </c>
      <c r="F5" s="2">
        <v>2.5804980287327006</v>
      </c>
      <c r="G5" s="3">
        <v>2.6620181866563568</v>
      </c>
      <c r="H5" s="1">
        <v>7.7549433568118081E-2</v>
      </c>
      <c r="I5" s="2">
        <v>0.16130798439810229</v>
      </c>
      <c r="J5" s="2">
        <v>0.50829239034058304</v>
      </c>
      <c r="K5" s="2">
        <v>0.61544688452351537</v>
      </c>
      <c r="L5" s="2">
        <v>0.54292947500821176</v>
      </c>
      <c r="M5" s="3">
        <v>0.49559909406800695</v>
      </c>
      <c r="N5" s="1">
        <v>0.36514677385774647</v>
      </c>
      <c r="O5" s="2">
        <v>0.36827113249443644</v>
      </c>
      <c r="P5" s="2">
        <v>0.31609546945825501</v>
      </c>
      <c r="Q5" s="2">
        <v>0.27299310813643413</v>
      </c>
      <c r="R5" s="2">
        <v>0.30455835084796296</v>
      </c>
      <c r="S5" s="3">
        <v>0.3031909353624308</v>
      </c>
    </row>
    <row r="6" spans="1:25" ht="15.75" thickBot="1" x14ac:dyDescent="0.3">
      <c r="A6" s="8" t="s">
        <v>17</v>
      </c>
      <c r="B6" s="4">
        <v>2.5094865131205588</v>
      </c>
      <c r="C6" s="5">
        <v>2.7101132402156138</v>
      </c>
      <c r="D6" s="5">
        <v>2.3643761551280109</v>
      </c>
      <c r="E6" s="5">
        <v>2.331137328552304</v>
      </c>
      <c r="F6" s="5">
        <v>2.416883606123891</v>
      </c>
      <c r="G6" s="6">
        <v>2.342491386469471</v>
      </c>
      <c r="H6" s="4">
        <v>0.12906469531758766</v>
      </c>
      <c r="I6" s="5">
        <v>0.31701597577952079</v>
      </c>
      <c r="J6" s="5">
        <v>0.33515564675691928</v>
      </c>
      <c r="K6" s="5">
        <v>0.32698401786279757</v>
      </c>
      <c r="L6" s="5">
        <v>0.31856445393219984</v>
      </c>
      <c r="M6" s="6">
        <v>0.45687811132013117</v>
      </c>
      <c r="N6" s="4">
        <v>0.35142971452255639</v>
      </c>
      <c r="O6" s="5">
        <v>0.32594485031292042</v>
      </c>
      <c r="P6" s="5">
        <v>0.31818028615240335</v>
      </c>
      <c r="Q6" s="5">
        <v>0.32522603513008075</v>
      </c>
      <c r="R6" s="5">
        <v>0.32006610397335111</v>
      </c>
      <c r="S6" s="6">
        <v>0.32630375223867114</v>
      </c>
      <c r="T6" t="s">
        <v>21</v>
      </c>
      <c r="U6" t="s">
        <v>14</v>
      </c>
      <c r="V6" t="s">
        <v>22</v>
      </c>
      <c r="W6" t="s">
        <v>23</v>
      </c>
    </row>
    <row r="7" spans="1:25" ht="15.75" thickBot="1" x14ac:dyDescent="0.3">
      <c r="A7" s="10" t="s">
        <v>10</v>
      </c>
      <c r="B7" s="11">
        <f t="shared" ref="B7:G7" si="0">AVERAGE(B4:B6)</f>
        <v>2.239609142039289</v>
      </c>
      <c r="C7" s="12">
        <f t="shared" si="0"/>
        <v>2.5935734545617435</v>
      </c>
      <c r="D7" s="12">
        <f t="shared" si="0"/>
        <v>2.3461238578590744</v>
      </c>
      <c r="E7" s="12">
        <f t="shared" si="0"/>
        <v>2.4326926120544337</v>
      </c>
      <c r="F7" s="12">
        <f t="shared" si="0"/>
        <v>2.491669280914659</v>
      </c>
      <c r="G7" s="13">
        <f t="shared" si="0"/>
        <v>2.39932441263743</v>
      </c>
      <c r="H7" s="12">
        <f t="shared" ref="H7:M7" si="1">AVERAGE(H4:H6)*100</f>
        <v>9.7558039870752022</v>
      </c>
      <c r="I7" s="12">
        <f t="shared" si="1"/>
        <v>19.329000198024691</v>
      </c>
      <c r="J7" s="12">
        <f t="shared" si="1"/>
        <v>32.970073611758238</v>
      </c>
      <c r="K7" s="12">
        <f t="shared" si="1"/>
        <v>37.050701523000377</v>
      </c>
      <c r="L7" s="12">
        <f t="shared" si="1"/>
        <v>35.675549018236858</v>
      </c>
      <c r="M7" s="13">
        <f t="shared" si="1"/>
        <v>37.784778648221703</v>
      </c>
      <c r="N7" s="11">
        <f t="shared" ref="N7:S7" si="2">AVERAGE(N4:N6)</f>
        <v>0.30540077072041133</v>
      </c>
      <c r="O7" s="12">
        <f t="shared" si="2"/>
        <v>0.31135804346875934</v>
      </c>
      <c r="P7" s="12">
        <f t="shared" si="2"/>
        <v>0.3095321663645742</v>
      </c>
      <c r="Q7" s="12">
        <f t="shared" si="2"/>
        <v>0.28864900461955506</v>
      </c>
      <c r="R7" s="12">
        <f t="shared" si="2"/>
        <v>0.30195731126401654</v>
      </c>
      <c r="S7" s="13">
        <f t="shared" si="2"/>
        <v>0.31897716286362948</v>
      </c>
      <c r="T7" s="47">
        <f>H15</f>
        <v>8.8467023172905499</v>
      </c>
      <c r="U7" s="47">
        <f>H17</f>
        <v>3.8467023172905499</v>
      </c>
      <c r="V7" s="48">
        <f>H7</f>
        <v>9.7558039870752022</v>
      </c>
      <c r="W7" s="48">
        <f>H9</f>
        <v>1.5943749024523122</v>
      </c>
      <c r="X7" s="48"/>
      <c r="Y7" s="48"/>
    </row>
    <row r="8" spans="1:25" ht="15.75" thickBot="1" x14ac:dyDescent="0.3">
      <c r="A8" s="10" t="s">
        <v>13</v>
      </c>
      <c r="B8" s="38">
        <f t="shared" ref="B8:S8" si="3">STDEV(B4:B6)</f>
        <v>0.25122538188012156</v>
      </c>
      <c r="C8" s="39">
        <f t="shared" si="3"/>
        <v>0.33005842763021775</v>
      </c>
      <c r="D8" s="39">
        <f t="shared" si="3"/>
        <v>0.18306848222387412</v>
      </c>
      <c r="E8" s="39">
        <f t="shared" si="3"/>
        <v>0.19809231326536852</v>
      </c>
      <c r="F8" s="39">
        <f t="shared" si="3"/>
        <v>8.2706261833313033E-2</v>
      </c>
      <c r="G8" s="40">
        <f t="shared" si="3"/>
        <v>0.23939158222196807</v>
      </c>
      <c r="H8" s="11">
        <f t="shared" ref="H8:M8" si="4">STDEV(H4:H6)*100</f>
        <v>2.761538337360077</v>
      </c>
      <c r="I8" s="12">
        <f t="shared" si="4"/>
        <v>11.123830173005555</v>
      </c>
      <c r="J8" s="12">
        <f t="shared" si="4"/>
        <v>18.138063987898153</v>
      </c>
      <c r="K8" s="12">
        <f t="shared" si="4"/>
        <v>22.633884682697104</v>
      </c>
      <c r="L8" s="12">
        <f t="shared" si="4"/>
        <v>17.032066953976223</v>
      </c>
      <c r="M8" s="13">
        <f t="shared" si="4"/>
        <v>17.151410079274427</v>
      </c>
      <c r="N8" s="11">
        <f t="shared" si="3"/>
        <v>9.1860187128258539E-2</v>
      </c>
      <c r="O8" s="12">
        <f t="shared" si="3"/>
        <v>6.5437411874826171E-2</v>
      </c>
      <c r="P8" s="12">
        <f t="shared" si="3"/>
        <v>1.3214656814391483E-2</v>
      </c>
      <c r="Q8" s="12">
        <f t="shared" si="3"/>
        <v>3.1785846729721991E-2</v>
      </c>
      <c r="R8" s="12">
        <f t="shared" si="3"/>
        <v>1.953958717479376E-2</v>
      </c>
      <c r="S8" s="13">
        <f t="shared" si="3"/>
        <v>1.3683007122259443E-2</v>
      </c>
      <c r="T8" s="47">
        <f>I15</f>
        <v>13.241242735693708</v>
      </c>
      <c r="U8" s="47">
        <f>I17</f>
        <v>7.5269570214079948</v>
      </c>
      <c r="V8" s="48">
        <f>I7</f>
        <v>19.329000198024691</v>
      </c>
      <c r="W8" s="48">
        <f>I9</f>
        <v>6.4223463448044384</v>
      </c>
      <c r="X8" s="48"/>
      <c r="Y8" s="48"/>
    </row>
    <row r="9" spans="1:25" s="37" customFormat="1" ht="15.75" thickBot="1" x14ac:dyDescent="0.3">
      <c r="A9" s="10" t="s">
        <v>14</v>
      </c>
      <c r="B9" s="11">
        <f>B8/SQRT(3)</f>
        <v>0.14504504185575473</v>
      </c>
      <c r="C9" s="11">
        <f t="shared" ref="C9:S9" si="5">C8/SQRT(3)</f>
        <v>0.19055932204061085</v>
      </c>
      <c r="D9" s="11">
        <f t="shared" si="5"/>
        <v>0.10569463749208995</v>
      </c>
      <c r="E9" s="11">
        <f t="shared" si="5"/>
        <v>0.1143686503881562</v>
      </c>
      <c r="F9" s="11">
        <f t="shared" si="5"/>
        <v>4.7750482533130953E-2</v>
      </c>
      <c r="G9" s="11">
        <f t="shared" si="5"/>
        <v>0.13821279443758369</v>
      </c>
      <c r="H9" s="11">
        <f t="shared" si="5"/>
        <v>1.5943749024523122</v>
      </c>
      <c r="I9" s="11">
        <f t="shared" si="5"/>
        <v>6.4223463448044384</v>
      </c>
      <c r="J9" s="11">
        <f t="shared" si="5"/>
        <v>10.472016125991656</v>
      </c>
      <c r="K9" s="11">
        <f t="shared" si="5"/>
        <v>13.067679414362122</v>
      </c>
      <c r="L9" s="11">
        <f t="shared" si="5"/>
        <v>9.8334684407339026</v>
      </c>
      <c r="M9" s="11">
        <f t="shared" si="5"/>
        <v>9.9023712262507519</v>
      </c>
      <c r="N9" s="11">
        <f t="shared" si="5"/>
        <v>5.3035503766309465E-2</v>
      </c>
      <c r="O9" s="11">
        <f t="shared" si="5"/>
        <v>3.7780307361003303E-2</v>
      </c>
      <c r="P9" s="11">
        <f t="shared" si="5"/>
        <v>7.6294856690374453E-3</v>
      </c>
      <c r="Q9" s="11">
        <f t="shared" si="5"/>
        <v>1.8351567165825179E-2</v>
      </c>
      <c r="R9" s="11">
        <f t="shared" si="5"/>
        <v>1.1281185915221337E-2</v>
      </c>
      <c r="S9" s="11">
        <f t="shared" si="5"/>
        <v>7.8998878453600558E-3</v>
      </c>
      <c r="T9">
        <f>J15</f>
        <v>9.5915949676308649</v>
      </c>
      <c r="U9" s="48">
        <f>J17</f>
        <v>9.5915949676308632</v>
      </c>
      <c r="V9">
        <f>J7</f>
        <v>32.970073611758238</v>
      </c>
      <c r="W9">
        <f>J9</f>
        <v>10.472016125991656</v>
      </c>
      <c r="X9"/>
      <c r="Y9"/>
    </row>
    <row r="10" spans="1:25" ht="15.75" thickBot="1" x14ac:dyDescent="0.3">
      <c r="A10" s="55" t="s">
        <v>12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>
        <f>K15</f>
        <v>14.077476063843115</v>
      </c>
      <c r="U10">
        <f>K17</f>
        <v>14.077476063843115</v>
      </c>
      <c r="V10">
        <f>K7</f>
        <v>37.050701523000377</v>
      </c>
      <c r="W10">
        <f>K9</f>
        <v>13.067679414362122</v>
      </c>
    </row>
    <row r="11" spans="1:25" ht="15.75" thickBot="1" x14ac:dyDescent="0.3">
      <c r="A11" s="23"/>
      <c r="B11" s="56" t="s">
        <v>1</v>
      </c>
      <c r="C11" s="57"/>
      <c r="D11" s="57"/>
      <c r="E11" s="57"/>
      <c r="F11" s="57"/>
      <c r="G11" s="58"/>
      <c r="H11" s="59" t="s">
        <v>2</v>
      </c>
      <c r="I11" s="60"/>
      <c r="J11" s="60"/>
      <c r="K11" s="60"/>
      <c r="L11" s="60"/>
      <c r="M11" s="61"/>
      <c r="N11" s="62" t="s">
        <v>3</v>
      </c>
      <c r="O11" s="63"/>
      <c r="P11" s="63"/>
      <c r="Q11" s="63"/>
      <c r="R11" s="63"/>
      <c r="S11" s="64"/>
      <c r="T11">
        <f>L15</f>
        <v>17.412327724901683</v>
      </c>
      <c r="U11">
        <f>L17</f>
        <v>13.412327724901687</v>
      </c>
      <c r="V11">
        <f>L7</f>
        <v>35.675549018236858</v>
      </c>
      <c r="W11">
        <f>L9</f>
        <v>9.8334684407339026</v>
      </c>
    </row>
    <row r="12" spans="1:25" ht="15.75" thickBot="1" x14ac:dyDescent="0.3">
      <c r="A12" s="24"/>
      <c r="B12" s="14" t="s">
        <v>4</v>
      </c>
      <c r="C12" s="15" t="s">
        <v>5</v>
      </c>
      <c r="D12" s="15" t="s">
        <v>6</v>
      </c>
      <c r="E12" s="15" t="s">
        <v>7</v>
      </c>
      <c r="F12" s="15" t="s">
        <v>8</v>
      </c>
      <c r="G12" s="16" t="s">
        <v>9</v>
      </c>
      <c r="H12" s="17" t="s">
        <v>4</v>
      </c>
      <c r="I12" s="18" t="s">
        <v>5</v>
      </c>
      <c r="J12" s="18" t="s">
        <v>6</v>
      </c>
      <c r="K12" s="18" t="s">
        <v>7</v>
      </c>
      <c r="L12" s="18" t="s">
        <v>8</v>
      </c>
      <c r="M12" s="19" t="s">
        <v>9</v>
      </c>
      <c r="N12" s="20" t="s">
        <v>4</v>
      </c>
      <c r="O12" s="21" t="s">
        <v>5</v>
      </c>
      <c r="P12" s="21" t="s">
        <v>6</v>
      </c>
      <c r="Q12" s="21" t="s">
        <v>7</v>
      </c>
      <c r="R12" s="21" t="s">
        <v>8</v>
      </c>
      <c r="S12" s="22" t="s">
        <v>9</v>
      </c>
      <c r="T12">
        <f>M15</f>
        <v>24.859312717334998</v>
      </c>
      <c r="U12">
        <f>M17</f>
        <v>21.859312717334994</v>
      </c>
      <c r="V12">
        <f>M7</f>
        <v>37.784778648221703</v>
      </c>
      <c r="W12">
        <f>M9</f>
        <v>9.9023712262507519</v>
      </c>
    </row>
    <row r="13" spans="1:25" x14ac:dyDescent="0.25">
      <c r="A13" s="23" t="s">
        <v>15</v>
      </c>
      <c r="B13" s="2">
        <v>34.923809523809524</v>
      </c>
      <c r="C13" s="2">
        <v>38.293037518037522</v>
      </c>
      <c r="D13" s="2">
        <v>14.741969696969695</v>
      </c>
      <c r="E13" s="2">
        <v>64.641468253968256</v>
      </c>
      <c r="F13" s="2">
        <v>25.383777777777777</v>
      </c>
      <c r="G13" s="3">
        <v>14.038888888888888</v>
      </c>
      <c r="H13" s="1">
        <v>0.05</v>
      </c>
      <c r="I13" s="2">
        <v>5.7142857142857141E-2</v>
      </c>
      <c r="J13" s="2">
        <v>0</v>
      </c>
      <c r="K13" s="2">
        <v>0</v>
      </c>
      <c r="L13" s="2">
        <v>0.04</v>
      </c>
      <c r="M13" s="3">
        <v>0.03</v>
      </c>
      <c r="N13" s="1">
        <v>0.33125315781780618</v>
      </c>
      <c r="O13" s="2">
        <v>0.83241118918363988</v>
      </c>
      <c r="P13" s="2">
        <v>0.51298026529901763</v>
      </c>
      <c r="Q13" s="2">
        <v>0.91314572363251245</v>
      </c>
      <c r="R13" s="47">
        <v>0.23396328951882078</v>
      </c>
      <c r="S13" s="3">
        <v>0.52475199898391622</v>
      </c>
    </row>
    <row r="14" spans="1:25" ht="15.75" thickBot="1" x14ac:dyDescent="0.3">
      <c r="A14" s="24" t="s">
        <v>19</v>
      </c>
      <c r="B14">
        <v>2.1089648673265158</v>
      </c>
      <c r="C14">
        <v>1.919264101097395</v>
      </c>
      <c r="D14">
        <v>2.3777977909420223</v>
      </c>
      <c r="E14">
        <v>2.8641687593076126</v>
      </c>
      <c r="F14">
        <v>2.9401752075065239</v>
      </c>
      <c r="G14">
        <v>2.2845089694792646</v>
      </c>
      <c r="H14">
        <v>0.12693404634581101</v>
      </c>
      <c r="I14">
        <v>0.20768199757101705</v>
      </c>
      <c r="J14">
        <v>0.1918318993526173</v>
      </c>
      <c r="K14">
        <v>0.28154952127686228</v>
      </c>
      <c r="L14">
        <v>0.30824655449803368</v>
      </c>
      <c r="M14">
        <v>0.46718625434669991</v>
      </c>
      <c r="N14">
        <v>0.27739326371752393</v>
      </c>
      <c r="O14">
        <v>0.29092133365800421</v>
      </c>
      <c r="P14">
        <v>0.2965210196002126</v>
      </c>
      <c r="Q14">
        <v>0.26106379099371307</v>
      </c>
      <c r="R14">
        <v>0.25245059508528156</v>
      </c>
      <c r="S14">
        <v>0.241478872263863</v>
      </c>
    </row>
    <row r="15" spans="1:25" ht="15.75" thickBot="1" x14ac:dyDescent="0.3">
      <c r="A15" s="26" t="s">
        <v>10</v>
      </c>
      <c r="B15" s="27">
        <f t="shared" ref="B15:G15" si="6">AVERAGE(B13:B14)</f>
        <v>18.516387195568019</v>
      </c>
      <c r="C15" s="28">
        <f t="shared" si="6"/>
        <v>20.10615080956746</v>
      </c>
      <c r="D15" s="28">
        <f t="shared" si="6"/>
        <v>8.5598837439558579</v>
      </c>
      <c r="E15" s="28">
        <f t="shared" si="6"/>
        <v>33.752818506637936</v>
      </c>
      <c r="F15" s="28">
        <f t="shared" si="6"/>
        <v>14.16197649264215</v>
      </c>
      <c r="G15" s="29">
        <f t="shared" si="6"/>
        <v>8.1616989291840767</v>
      </c>
      <c r="H15" s="27">
        <f t="shared" ref="H15:M15" si="7">AVERAGE(H13:H14)*100</f>
        <v>8.8467023172905499</v>
      </c>
      <c r="I15" s="28">
        <f t="shared" si="7"/>
        <v>13.241242735693708</v>
      </c>
      <c r="J15" s="28">
        <f t="shared" si="7"/>
        <v>9.5915949676308649</v>
      </c>
      <c r="K15" s="28">
        <f t="shared" si="7"/>
        <v>14.077476063843115</v>
      </c>
      <c r="L15" s="28">
        <f t="shared" si="7"/>
        <v>17.412327724901683</v>
      </c>
      <c r="M15" s="29">
        <f t="shared" si="7"/>
        <v>24.859312717334998</v>
      </c>
      <c r="N15" s="27">
        <f t="shared" ref="N15:S15" si="8">AVERAGE(N13:N14)</f>
        <v>0.30432321076766505</v>
      </c>
      <c r="O15" s="28">
        <f t="shared" si="8"/>
        <v>0.5616662614208221</v>
      </c>
      <c r="P15" s="28">
        <f t="shared" si="8"/>
        <v>0.40475064244961512</v>
      </c>
      <c r="Q15" s="28">
        <f t="shared" si="8"/>
        <v>0.58710475731311274</v>
      </c>
      <c r="R15" s="28">
        <f t="shared" si="8"/>
        <v>0.24320694230205117</v>
      </c>
      <c r="S15" s="29">
        <f t="shared" si="8"/>
        <v>0.38311543562388961</v>
      </c>
    </row>
    <row r="16" spans="1:25" ht="15.75" thickBot="1" x14ac:dyDescent="0.3">
      <c r="A16" s="26" t="s">
        <v>13</v>
      </c>
      <c r="B16" s="44">
        <f t="shared" ref="B16:S16" si="9">STDEV(B13:B14)</f>
        <v>23.203599180182277</v>
      </c>
      <c r="C16" s="45">
        <f t="shared" si="9"/>
        <v>25.720141840461338</v>
      </c>
      <c r="D16" s="45">
        <f t="shared" si="9"/>
        <v>8.7427897985083689</v>
      </c>
      <c r="E16" s="45">
        <f t="shared" si="9"/>
        <v>43.683147396066822</v>
      </c>
      <c r="F16" s="45">
        <f t="shared" si="9"/>
        <v>15.870023571694631</v>
      </c>
      <c r="G16" s="46">
        <f t="shared" si="9"/>
        <v>8.3116017496575267</v>
      </c>
      <c r="H16" s="27">
        <f t="shared" ref="H16:M16" si="10">STDEV(H13:H14)*100</f>
        <v>5.4400585875243088</v>
      </c>
      <c r="I16" s="28">
        <f t="shared" si="10"/>
        <v>10.644724703074582</v>
      </c>
      <c r="J16" s="28">
        <f t="shared" si="10"/>
        <v>13.564563688013095</v>
      </c>
      <c r="K16" s="28">
        <f t="shared" si="10"/>
        <v>19.908557573469547</v>
      </c>
      <c r="L16" s="28">
        <f t="shared" si="10"/>
        <v>18.967895771548644</v>
      </c>
      <c r="M16" s="29">
        <f t="shared" si="10"/>
        <v>30.913736509009826</v>
      </c>
      <c r="N16" s="27">
        <f t="shared" si="9"/>
        <v>3.80846963522989E-2</v>
      </c>
      <c r="O16" s="28">
        <f t="shared" si="9"/>
        <v>0.38289114878590058</v>
      </c>
      <c r="P16" s="28">
        <f t="shared" si="9"/>
        <v>0.15305980048415016</v>
      </c>
      <c r="Q16" s="28">
        <f t="shared" si="9"/>
        <v>0.46109155645812466</v>
      </c>
      <c r="R16" s="28">
        <f t="shared" si="9"/>
        <v>1.3072499131912222E-2</v>
      </c>
      <c r="S16" s="29">
        <f t="shared" si="9"/>
        <v>0.20030434883166598</v>
      </c>
    </row>
    <row r="17" spans="1:25" ht="15.75" thickBot="1" x14ac:dyDescent="0.3">
      <c r="A17" s="26" t="s">
        <v>14</v>
      </c>
      <c r="B17" s="27">
        <f>B16/SQRT(2)</f>
        <v>16.407422328241502</v>
      </c>
      <c r="C17" s="27">
        <f t="shared" ref="C17:S17" si="11">C16/SQRT(2)</f>
        <v>18.186886708470059</v>
      </c>
      <c r="D17" s="27">
        <f t="shared" si="11"/>
        <v>6.1820859530138366</v>
      </c>
      <c r="E17" s="27">
        <f t="shared" si="11"/>
        <v>30.888649747330323</v>
      </c>
      <c r="F17" s="27">
        <f t="shared" si="11"/>
        <v>11.221801285135626</v>
      </c>
      <c r="G17" s="27">
        <f t="shared" si="11"/>
        <v>5.8771899597048103</v>
      </c>
      <c r="H17" s="27">
        <f t="shared" si="11"/>
        <v>3.8467023172905499</v>
      </c>
      <c r="I17" s="27">
        <f t="shared" si="11"/>
        <v>7.5269570214079948</v>
      </c>
      <c r="J17" s="27">
        <f t="shared" si="11"/>
        <v>9.5915949676308632</v>
      </c>
      <c r="K17" s="27">
        <f t="shared" si="11"/>
        <v>14.077476063843115</v>
      </c>
      <c r="L17" s="27">
        <f t="shared" si="11"/>
        <v>13.412327724901687</v>
      </c>
      <c r="M17" s="27">
        <f t="shared" si="11"/>
        <v>21.859312717334994</v>
      </c>
      <c r="N17" s="27">
        <f t="shared" si="11"/>
        <v>2.692994705014112E-2</v>
      </c>
      <c r="O17" s="27">
        <f t="shared" si="11"/>
        <v>0.27074492776281761</v>
      </c>
      <c r="P17" s="27">
        <f t="shared" si="11"/>
        <v>0.10822962284940259</v>
      </c>
      <c r="Q17" s="27">
        <f t="shared" si="11"/>
        <v>0.32604096631939977</v>
      </c>
      <c r="R17" s="27">
        <f t="shared" si="11"/>
        <v>9.2436527832303866E-3</v>
      </c>
      <c r="S17" s="27">
        <f t="shared" si="11"/>
        <v>0.14163656336002672</v>
      </c>
    </row>
    <row r="20" spans="1:25" x14ac:dyDescent="0.25">
      <c r="H20">
        <f>H13*100</f>
        <v>5</v>
      </c>
      <c r="I20">
        <f t="shared" ref="I20:N20" si="12">I13*100</f>
        <v>5.7142857142857144</v>
      </c>
      <c r="J20">
        <f t="shared" si="12"/>
        <v>0</v>
      </c>
      <c r="K20">
        <f t="shared" si="12"/>
        <v>0</v>
      </c>
      <c r="L20">
        <f t="shared" si="12"/>
        <v>4</v>
      </c>
      <c r="M20">
        <f t="shared" si="12"/>
        <v>3</v>
      </c>
      <c r="N20">
        <f>N13</f>
        <v>0.33125315781780618</v>
      </c>
      <c r="O20">
        <f t="shared" ref="O20:S20" si="13">O13</f>
        <v>0.83241118918363988</v>
      </c>
      <c r="P20">
        <f t="shared" si="13"/>
        <v>0.51298026529901763</v>
      </c>
      <c r="Q20">
        <f t="shared" si="13"/>
        <v>0.91314572363251245</v>
      </c>
      <c r="R20">
        <f t="shared" si="13"/>
        <v>0.23396328951882078</v>
      </c>
      <c r="S20">
        <f t="shared" si="13"/>
        <v>0.52475199898391622</v>
      </c>
    </row>
    <row r="21" spans="1:25" x14ac:dyDescent="0.25">
      <c r="H21">
        <f>H14*100</f>
        <v>12.693404634581102</v>
      </c>
      <c r="I21">
        <f t="shared" ref="I21:N21" si="14">I14*100</f>
        <v>20.768199757101705</v>
      </c>
      <c r="J21">
        <f t="shared" si="14"/>
        <v>19.18318993526173</v>
      </c>
      <c r="K21">
        <f t="shared" si="14"/>
        <v>28.154952127686229</v>
      </c>
      <c r="L21">
        <f t="shared" si="14"/>
        <v>30.824655449803366</v>
      </c>
      <c r="M21">
        <f t="shared" si="14"/>
        <v>46.718625434669988</v>
      </c>
      <c r="N21">
        <f>N14</f>
        <v>0.27739326371752393</v>
      </c>
      <c r="O21">
        <f t="shared" ref="O21:S21" si="15">O14</f>
        <v>0.29092133365800421</v>
      </c>
      <c r="P21">
        <f t="shared" si="15"/>
        <v>0.2965210196002126</v>
      </c>
      <c r="Q21">
        <f t="shared" si="15"/>
        <v>0.26106379099371307</v>
      </c>
      <c r="R21">
        <f t="shared" si="15"/>
        <v>0.25245059508528156</v>
      </c>
      <c r="S21">
        <f t="shared" si="15"/>
        <v>0.241478872263863</v>
      </c>
    </row>
    <row r="22" spans="1:25" x14ac:dyDescent="0.25">
      <c r="H22">
        <f>H4*100</f>
        <v>8.6059990726550328</v>
      </c>
      <c r="I22">
        <f t="shared" ref="I22:N22" si="16">I4*100</f>
        <v>10.154604576311757</v>
      </c>
      <c r="J22">
        <f t="shared" si="16"/>
        <v>14.565417125524489</v>
      </c>
      <c r="K22">
        <f t="shared" si="16"/>
        <v>16.909014330369828</v>
      </c>
      <c r="L22">
        <f t="shared" si="16"/>
        <v>20.877254160669413</v>
      </c>
      <c r="M22">
        <f t="shared" si="16"/>
        <v>18.106615405851294</v>
      </c>
      <c r="N22">
        <f>N4</f>
        <v>0.19962582378093105</v>
      </c>
      <c r="O22">
        <f t="shared" ref="O22:S22" si="17">O4</f>
        <v>0.23985814759892113</v>
      </c>
      <c r="P22">
        <f t="shared" si="17"/>
        <v>0.29432074348306425</v>
      </c>
      <c r="Q22">
        <f t="shared" si="17"/>
        <v>0.26772787059215036</v>
      </c>
      <c r="R22">
        <f t="shared" si="17"/>
        <v>0.28124747897073554</v>
      </c>
      <c r="S22">
        <f t="shared" si="17"/>
        <v>0.32743680098978656</v>
      </c>
      <c r="T22" s="48"/>
      <c r="U22" s="48"/>
      <c r="V22" s="48"/>
      <c r="W22" s="48"/>
      <c r="X22" s="48"/>
      <c r="Y22" s="48"/>
    </row>
    <row r="23" spans="1:25" x14ac:dyDescent="0.25">
      <c r="H23">
        <f t="shared" ref="H23:N24" si="18">H5*100</f>
        <v>7.7549433568118085</v>
      </c>
      <c r="I23">
        <f t="shared" si="18"/>
        <v>16.130798439810228</v>
      </c>
      <c r="J23">
        <f t="shared" si="18"/>
        <v>50.829239034058304</v>
      </c>
      <c r="K23">
        <f t="shared" si="18"/>
        <v>61.544688452351537</v>
      </c>
      <c r="L23">
        <f t="shared" si="18"/>
        <v>54.292947500821178</v>
      </c>
      <c r="M23">
        <f t="shared" si="18"/>
        <v>49.559909406800692</v>
      </c>
      <c r="N23">
        <f>N5</f>
        <v>0.36514677385774647</v>
      </c>
      <c r="O23">
        <f t="shared" ref="O23:S23" si="19">O5</f>
        <v>0.36827113249443644</v>
      </c>
      <c r="P23">
        <f t="shared" si="19"/>
        <v>0.31609546945825501</v>
      </c>
      <c r="Q23">
        <f t="shared" si="19"/>
        <v>0.27299310813643413</v>
      </c>
      <c r="R23">
        <f t="shared" si="19"/>
        <v>0.30455835084796296</v>
      </c>
      <c r="S23">
        <f t="shared" si="19"/>
        <v>0.3031909353624308</v>
      </c>
      <c r="T23" s="48"/>
      <c r="U23" s="48"/>
      <c r="V23" s="48"/>
      <c r="W23" s="48"/>
      <c r="X23" s="48"/>
      <c r="Y23" s="48"/>
    </row>
    <row r="24" spans="1:25" x14ac:dyDescent="0.25">
      <c r="H24">
        <f t="shared" si="18"/>
        <v>12.906469531758766</v>
      </c>
      <c r="I24">
        <f t="shared" si="18"/>
        <v>31.701597577952079</v>
      </c>
      <c r="J24">
        <f t="shared" si="18"/>
        <v>33.515564675691927</v>
      </c>
      <c r="K24">
        <f t="shared" si="18"/>
        <v>32.69840178627976</v>
      </c>
      <c r="L24">
        <f t="shared" si="18"/>
        <v>31.856445393219985</v>
      </c>
      <c r="M24">
        <f t="shared" si="18"/>
        <v>45.687811132013117</v>
      </c>
      <c r="N24">
        <f>N6</f>
        <v>0.35142971452255639</v>
      </c>
      <c r="O24">
        <f t="shared" ref="O24:S24" si="20">O6</f>
        <v>0.32594485031292042</v>
      </c>
      <c r="P24">
        <f t="shared" si="20"/>
        <v>0.31818028615240335</v>
      </c>
      <c r="Q24">
        <f t="shared" si="20"/>
        <v>0.32522603513008075</v>
      </c>
      <c r="R24">
        <f t="shared" si="20"/>
        <v>0.32006610397335111</v>
      </c>
      <c r="S24">
        <f t="shared" si="20"/>
        <v>0.32630375223867114</v>
      </c>
    </row>
  </sheetData>
  <mergeCells count="8">
    <mergeCell ref="A10:S10"/>
    <mergeCell ref="B11:G11"/>
    <mergeCell ref="H11:M11"/>
    <mergeCell ref="N11:S11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W24"/>
  <sheetViews>
    <sheetView zoomScale="70" zoomScaleNormal="70" workbookViewId="0">
      <selection activeCell="H20" sqref="H20:S24"/>
    </sheetView>
  </sheetViews>
  <sheetFormatPr defaultRowHeight="15" x14ac:dyDescent="0.25"/>
  <sheetData>
    <row r="1" spans="1:23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3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3" x14ac:dyDescent="0.25">
      <c r="A4" s="9" t="s">
        <v>16</v>
      </c>
      <c r="B4" s="1">
        <v>2.2305443743771307</v>
      </c>
      <c r="C4" s="2">
        <v>2.400439809895484</v>
      </c>
      <c r="D4" s="2">
        <v>2.583219722374261</v>
      </c>
      <c r="E4" s="2">
        <v>2.7542005716661841</v>
      </c>
      <c r="F4" s="2">
        <v>2.861436240166765</v>
      </c>
      <c r="G4" s="3">
        <v>3.1102205939953276</v>
      </c>
      <c r="H4" s="1">
        <v>1.7862993762575885E-2</v>
      </c>
      <c r="I4" s="2">
        <v>7.4499549238040919E-2</v>
      </c>
      <c r="J4" s="2">
        <v>0.26011009356845816</v>
      </c>
      <c r="K4" s="2">
        <v>0.36857739119321631</v>
      </c>
      <c r="L4" s="2">
        <v>0.51629115134322667</v>
      </c>
      <c r="M4" s="3">
        <v>0.44603112091696567</v>
      </c>
      <c r="N4" s="1">
        <v>0.33307434332778729</v>
      </c>
      <c r="O4" s="2">
        <v>0.37029007124064045</v>
      </c>
      <c r="P4" s="2">
        <v>0.38664569957893358</v>
      </c>
      <c r="Q4" s="2">
        <v>0.38841063505974105</v>
      </c>
      <c r="R4" s="2">
        <v>0.35259179249064887</v>
      </c>
      <c r="S4" s="3">
        <v>0.37232714227377589</v>
      </c>
      <c r="V4" t="s">
        <v>27</v>
      </c>
    </row>
    <row r="5" spans="1:23" ht="15.75" thickBot="1" x14ac:dyDescent="0.3">
      <c r="A5" s="9" t="s">
        <v>17</v>
      </c>
      <c r="B5" s="1">
        <v>2.255042059120683</v>
      </c>
      <c r="C5" s="2">
        <v>2.3654896053593815</v>
      </c>
      <c r="D5" s="2">
        <v>2.8144714297187199</v>
      </c>
      <c r="E5" s="2">
        <v>2.5092590621252713</v>
      </c>
      <c r="F5" s="2">
        <v>2.4203996657906788</v>
      </c>
      <c r="G5" s="3">
        <v>2.9554410451971327</v>
      </c>
      <c r="H5" s="1">
        <v>1.1695906432748538E-3</v>
      </c>
      <c r="I5" s="2">
        <v>8.3227869855259807E-3</v>
      </c>
      <c r="J5" s="2">
        <v>2.3633575013943114E-3</v>
      </c>
      <c r="K5" s="2">
        <v>8.7513425748768896E-3</v>
      </c>
      <c r="L5" s="2">
        <v>5.913636285064609E-3</v>
      </c>
      <c r="M5" s="3">
        <v>1.4005417589513246E-2</v>
      </c>
      <c r="N5" s="1">
        <v>0.28483086011290998</v>
      </c>
      <c r="O5" s="2">
        <v>0.34273364058672956</v>
      </c>
      <c r="P5" s="2">
        <v>0.33696254225661393</v>
      </c>
      <c r="Q5" s="2">
        <v>0.34411675972010725</v>
      </c>
      <c r="R5" s="2">
        <v>0.35298811174599465</v>
      </c>
      <c r="S5" s="3">
        <v>0.37600461744703761</v>
      </c>
    </row>
    <row r="6" spans="1:23" ht="15.75" thickBot="1" x14ac:dyDescent="0.3">
      <c r="A6" s="10" t="s">
        <v>10</v>
      </c>
      <c r="B6" s="11">
        <f t="shared" ref="B6:G6" si="0">AVERAGE(B4:B5)</f>
        <v>2.2427932167489066</v>
      </c>
      <c r="C6" s="12">
        <f t="shared" si="0"/>
        <v>2.3829647076274325</v>
      </c>
      <c r="D6" s="12">
        <f t="shared" si="0"/>
        <v>2.6988455760464904</v>
      </c>
      <c r="E6" s="12">
        <f t="shared" si="0"/>
        <v>2.6317298168957279</v>
      </c>
      <c r="F6" s="12">
        <f t="shared" si="0"/>
        <v>2.6409179529787217</v>
      </c>
      <c r="G6" s="13">
        <f t="shared" si="0"/>
        <v>3.0328308195962301</v>
      </c>
      <c r="H6" s="12">
        <f t="shared" ref="H6:M6" si="1">AVERAGE(H4:H5)*100</f>
        <v>0.95162922029253705</v>
      </c>
      <c r="I6" s="12">
        <f t="shared" si="1"/>
        <v>4.1411168111783452</v>
      </c>
      <c r="J6" s="12">
        <f t="shared" si="1"/>
        <v>13.123672553492623</v>
      </c>
      <c r="K6" s="12">
        <f t="shared" si="1"/>
        <v>18.866436688404658</v>
      </c>
      <c r="L6" s="12">
        <f t="shared" si="1"/>
        <v>26.110239381414562</v>
      </c>
      <c r="M6" s="13">
        <f t="shared" si="1"/>
        <v>23.001826925323947</v>
      </c>
      <c r="N6" s="11">
        <f t="shared" ref="N6:S6" si="2">AVERAGE(N4:N5)</f>
        <v>0.30895260172034866</v>
      </c>
      <c r="O6" s="12">
        <f t="shared" si="2"/>
        <v>0.35651185591368501</v>
      </c>
      <c r="P6" s="12">
        <f t="shared" si="2"/>
        <v>0.36180412091777375</v>
      </c>
      <c r="Q6" s="12">
        <f t="shared" si="2"/>
        <v>0.36626369738992415</v>
      </c>
      <c r="R6" s="12">
        <f t="shared" si="2"/>
        <v>0.35278995211832176</v>
      </c>
      <c r="S6" s="13">
        <f t="shared" si="2"/>
        <v>0.37416587986040672</v>
      </c>
      <c r="T6" t="s">
        <v>21</v>
      </c>
      <c r="U6" t="s">
        <v>14</v>
      </c>
      <c r="V6" t="s">
        <v>22</v>
      </c>
      <c r="W6" t="s">
        <v>23</v>
      </c>
    </row>
    <row r="7" spans="1:23" ht="15.75" thickBot="1" x14ac:dyDescent="0.3">
      <c r="A7" s="10" t="s">
        <v>13</v>
      </c>
      <c r="B7" s="38">
        <f t="shared" ref="B7:S7" si="3">STDEV(B4:B5)</f>
        <v>1.7322479005536056E-2</v>
      </c>
      <c r="C7" s="39">
        <f t="shared" si="3"/>
        <v>2.4713526631334935E-2</v>
      </c>
      <c r="D7" s="39">
        <f t="shared" si="3"/>
        <v>0.1635196504242338</v>
      </c>
      <c r="E7" s="39">
        <f t="shared" si="3"/>
        <v>0.17319980239044891</v>
      </c>
      <c r="F7" s="39">
        <f t="shared" si="3"/>
        <v>0.31185995249261572</v>
      </c>
      <c r="G7" s="40">
        <f t="shared" si="3"/>
        <v>0.10944566854419775</v>
      </c>
      <c r="H7" s="11">
        <f t="shared" ref="H7:M7" si="4">STDEV(H4:H5)*100</f>
        <v>1.1804018546738424</v>
      </c>
      <c r="I7" s="12">
        <f t="shared" si="4"/>
        <v>4.6794037345723263</v>
      </c>
      <c r="J7" s="12">
        <f t="shared" si="4"/>
        <v>18.225446490172011</v>
      </c>
      <c r="K7" s="12">
        <f t="shared" si="4"/>
        <v>25.443543902558819</v>
      </c>
      <c r="L7" s="12">
        <f t="shared" si="4"/>
        <v>36.089140186276566</v>
      </c>
      <c r="M7" s="13">
        <f t="shared" si="4"/>
        <v>30.548830446972918</v>
      </c>
      <c r="N7" s="11">
        <f t="shared" si="3"/>
        <v>3.4113294129299129E-2</v>
      </c>
      <c r="O7" s="12">
        <f t="shared" si="3"/>
        <v>1.9485338980677239E-2</v>
      </c>
      <c r="P7" s="12">
        <f t="shared" si="3"/>
        <v>3.5131297453370298E-2</v>
      </c>
      <c r="Q7" s="12">
        <f t="shared" si="3"/>
        <v>3.1320499617686653E-2</v>
      </c>
      <c r="R7" s="12">
        <f t="shared" si="3"/>
        <v>2.8024003296980279E-4</v>
      </c>
      <c r="S7" s="13">
        <f t="shared" si="3"/>
        <v>2.600367632658539E-3</v>
      </c>
      <c r="T7" s="47">
        <f>H15</f>
        <v>4.4024094713628887</v>
      </c>
      <c r="U7" s="47">
        <f>H17</f>
        <v>1.9887558255617122</v>
      </c>
      <c r="V7" s="48">
        <f>H6</f>
        <v>0.95162922029253705</v>
      </c>
      <c r="W7" s="48">
        <f>H8</f>
        <v>0.83467015596505145</v>
      </c>
    </row>
    <row r="8" spans="1:23" s="37" customFormat="1" ht="15.75" thickBot="1" x14ac:dyDescent="0.3">
      <c r="A8" s="10" t="s">
        <v>14</v>
      </c>
      <c r="B8" s="11">
        <f>B7/SQRT(2)</f>
        <v>1.2248842371776146E-2</v>
      </c>
      <c r="C8" s="11">
        <f t="shared" ref="C8:S8" si="5">C7/SQRT(2)</f>
        <v>1.7475102268051265E-2</v>
      </c>
      <c r="D8" s="11">
        <f t="shared" si="5"/>
        <v>0.11562585367222943</v>
      </c>
      <c r="E8" s="11">
        <f t="shared" si="5"/>
        <v>0.12247075477045642</v>
      </c>
      <c r="F8" s="11">
        <f t="shared" si="5"/>
        <v>0.22051828718804312</v>
      </c>
      <c r="G8" s="11">
        <f t="shared" si="5"/>
        <v>7.7389774399097444E-2</v>
      </c>
      <c r="H8" s="11">
        <f t="shared" si="5"/>
        <v>0.83467015596505145</v>
      </c>
      <c r="I8" s="11">
        <f t="shared" si="5"/>
        <v>3.3088381126257471</v>
      </c>
      <c r="J8" s="11">
        <f t="shared" si="5"/>
        <v>12.88733680335319</v>
      </c>
      <c r="K8" s="11">
        <f t="shared" si="5"/>
        <v>17.991302430916974</v>
      </c>
      <c r="L8" s="11">
        <f t="shared" si="5"/>
        <v>25.518875752908102</v>
      </c>
      <c r="M8" s="11">
        <f t="shared" si="5"/>
        <v>21.60128516637262</v>
      </c>
      <c r="N8" s="11">
        <f t="shared" si="5"/>
        <v>2.4121741607438654E-2</v>
      </c>
      <c r="O8" s="11">
        <f t="shared" si="5"/>
        <v>1.3778215326955444E-2</v>
      </c>
      <c r="P8" s="11">
        <f t="shared" si="5"/>
        <v>2.4841578661159824E-2</v>
      </c>
      <c r="Q8" s="11">
        <f t="shared" si="5"/>
        <v>2.2146937669816902E-2</v>
      </c>
      <c r="R8" s="11">
        <f t="shared" si="5"/>
        <v>1.9815962767288919E-4</v>
      </c>
      <c r="S8" s="11">
        <f t="shared" si="5"/>
        <v>1.838737586630862E-3</v>
      </c>
      <c r="T8" s="47">
        <f>I15</f>
        <v>4.4544413727228083</v>
      </c>
      <c r="U8" s="47">
        <f>I17</f>
        <v>1.2418114195606476</v>
      </c>
      <c r="V8" s="48">
        <f>I6</f>
        <v>4.1411168111783452</v>
      </c>
      <c r="W8" s="48">
        <f>I8</f>
        <v>3.3088381126257471</v>
      </c>
    </row>
    <row r="9" spans="1:23" ht="15.75" thickBot="1" x14ac:dyDescent="0.3">
      <c r="A9" s="55" t="s">
        <v>12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>
        <f>J15</f>
        <v>12.583210905459039</v>
      </c>
      <c r="U9" s="48">
        <f>J17</f>
        <v>5.3727209149980739</v>
      </c>
      <c r="V9">
        <f>J6</f>
        <v>13.123672553492623</v>
      </c>
      <c r="W9">
        <f>J8</f>
        <v>12.88733680335319</v>
      </c>
    </row>
    <row r="10" spans="1:23" ht="15.75" thickBot="1" x14ac:dyDescent="0.3">
      <c r="A10" s="23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K15</f>
        <v>13.774401686943696</v>
      </c>
      <c r="U10">
        <f>K17</f>
        <v>6.4672055941331372</v>
      </c>
      <c r="V10">
        <f>K6</f>
        <v>18.866436688404658</v>
      </c>
      <c r="W10">
        <f>K8</f>
        <v>17.991302430916974</v>
      </c>
    </row>
    <row r="11" spans="1:23" ht="15.75" thickBot="1" x14ac:dyDescent="0.3">
      <c r="A11" s="24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L15</f>
        <v>12.294257967472431</v>
      </c>
      <c r="U11">
        <f>L17</f>
        <v>5.9709723939435202</v>
      </c>
      <c r="V11">
        <f>L6</f>
        <v>26.110239381414562</v>
      </c>
      <c r="W11">
        <f>L8</f>
        <v>25.518875752908102</v>
      </c>
    </row>
    <row r="12" spans="1:23" x14ac:dyDescent="0.25">
      <c r="A12" s="25" t="s">
        <v>15</v>
      </c>
      <c r="B12" s="1">
        <v>12.033966091699838</v>
      </c>
      <c r="C12" s="2">
        <v>12.808096121490076</v>
      </c>
      <c r="D12" s="2">
        <v>14.448714972579069</v>
      </c>
      <c r="E12" s="2">
        <v>5.2092875171262873</v>
      </c>
      <c r="F12" s="2">
        <v>5.9989322943571564</v>
      </c>
      <c r="G12" s="3">
        <v>3.4155920469000614</v>
      </c>
      <c r="H12" s="1">
        <v>7.3865546218487385E-2</v>
      </c>
      <c r="I12" s="2">
        <v>6.0415114257327374E-2</v>
      </c>
      <c r="J12" s="2">
        <v>0.10954473743520396</v>
      </c>
      <c r="K12" s="2">
        <v>9.153815846030941E-2</v>
      </c>
      <c r="L12" s="2">
        <v>5.3422501966955152E-2</v>
      </c>
      <c r="M12" s="3">
        <v>8.4961672473867586E-2</v>
      </c>
      <c r="N12" s="1">
        <v>0.53239340285868553</v>
      </c>
      <c r="O12" s="2">
        <v>0.43172468451464213</v>
      </c>
      <c r="P12" s="2">
        <v>0.5033658489630658</v>
      </c>
      <c r="Q12" s="2">
        <v>0.32455087054977377</v>
      </c>
      <c r="R12" s="2">
        <v>0.28597626288152261</v>
      </c>
      <c r="S12" s="3">
        <v>0.23394975900106241</v>
      </c>
      <c r="T12">
        <f>M15</f>
        <v>17.245256597524126</v>
      </c>
      <c r="U12">
        <f>M17</f>
        <v>7.2834885231180507E-2</v>
      </c>
      <c r="V12">
        <f>M6</f>
        <v>23.001826925323947</v>
      </c>
      <c r="W12">
        <f>M8</f>
        <v>21.60128516637262</v>
      </c>
    </row>
    <row r="13" spans="1:23" x14ac:dyDescent="0.25">
      <c r="A13" s="25" t="s">
        <v>18</v>
      </c>
      <c r="B13" s="1">
        <v>2.1844752930602218</v>
      </c>
      <c r="C13" s="2">
        <v>2.2836364125777924</v>
      </c>
      <c r="D13" s="2">
        <v>2.4441864085209959</v>
      </c>
      <c r="E13" s="2">
        <v>2.5738174642970391</v>
      </c>
      <c r="F13" s="2">
        <v>2.4454637148375804</v>
      </c>
      <c r="G13" s="3">
        <v>2.1312060743320846</v>
      </c>
      <c r="H13" s="1">
        <v>5.1877493514606243E-2</v>
      </c>
      <c r="I13" s="2">
        <v>5.3153528670770056E-2</v>
      </c>
      <c r="J13" s="2">
        <v>4.1992752114892444E-2</v>
      </c>
      <c r="K13" s="2">
        <v>5.6222912288532378E-2</v>
      </c>
      <c r="L13" s="2">
        <v>7.3613543760242095E-2</v>
      </c>
      <c r="M13" s="3">
        <v>0.11533290882142508</v>
      </c>
      <c r="N13" s="1">
        <v>0.29719181599053102</v>
      </c>
      <c r="O13" s="2">
        <v>0.29317741459655589</v>
      </c>
      <c r="P13" s="2">
        <v>0.31851020217400661</v>
      </c>
      <c r="Q13" s="2">
        <v>0.30265662244593872</v>
      </c>
      <c r="R13" s="2">
        <v>0.32127002083661471</v>
      </c>
      <c r="S13" s="3">
        <v>0.30022662885156615</v>
      </c>
    </row>
    <row r="14" spans="1:23" ht="15.75" thickBot="1" x14ac:dyDescent="0.3">
      <c r="A14" s="24" t="s">
        <v>19</v>
      </c>
      <c r="B14" s="4">
        <v>4.585304143483615</v>
      </c>
      <c r="C14" s="5">
        <v>3.761416700528053</v>
      </c>
      <c r="D14" s="5">
        <v>2.9917736991765915</v>
      </c>
      <c r="E14" s="5">
        <v>3.0981793236739277</v>
      </c>
      <c r="F14" s="5">
        <v>5.6240659361742882</v>
      </c>
      <c r="G14" s="6">
        <v>5.4368676938518101</v>
      </c>
      <c r="H14" s="4">
        <v>6.3292444077930107E-3</v>
      </c>
      <c r="I14" s="5">
        <v>2.0064598253586811E-2</v>
      </c>
      <c r="J14" s="5">
        <v>0.22595883761367475</v>
      </c>
      <c r="K14" s="5">
        <v>0.2654709798594691</v>
      </c>
      <c r="L14" s="5">
        <v>0.2417916932969757</v>
      </c>
      <c r="M14" s="6">
        <v>0.31706311663043102</v>
      </c>
      <c r="N14" s="4">
        <v>0.30987623589471913</v>
      </c>
      <c r="O14" s="5">
        <v>0.37273014443893371</v>
      </c>
      <c r="P14" s="5">
        <v>0.31259306361576578</v>
      </c>
      <c r="Q14" s="5">
        <v>0.27896269343993707</v>
      </c>
      <c r="R14" s="5">
        <v>0.3148059346296041</v>
      </c>
      <c r="S14" s="6">
        <v>0.30398256421543984</v>
      </c>
    </row>
    <row r="15" spans="1:23" ht="15.75" thickBot="1" x14ac:dyDescent="0.3">
      <c r="A15" s="26" t="s">
        <v>10</v>
      </c>
      <c r="B15" s="27">
        <f t="shared" ref="B15:G15" si="6">AVERAGE(B12:B14)</f>
        <v>6.2679151760812246</v>
      </c>
      <c r="C15" s="28">
        <f t="shared" si="6"/>
        <v>6.2843830781986405</v>
      </c>
      <c r="D15" s="28">
        <f t="shared" si="6"/>
        <v>6.6282250267588845</v>
      </c>
      <c r="E15" s="28">
        <f t="shared" si="6"/>
        <v>3.6270947683657511</v>
      </c>
      <c r="F15" s="28">
        <f t="shared" si="6"/>
        <v>4.6894873151230083</v>
      </c>
      <c r="G15" s="29">
        <f t="shared" si="6"/>
        <v>3.6612219383613187</v>
      </c>
      <c r="H15" s="27">
        <f t="shared" ref="H15:M15" si="7">AVERAGE(H12:H14)*100</f>
        <v>4.4024094713628887</v>
      </c>
      <c r="I15" s="28">
        <f t="shared" si="7"/>
        <v>4.4544413727228083</v>
      </c>
      <c r="J15" s="28">
        <f t="shared" si="7"/>
        <v>12.583210905459039</v>
      </c>
      <c r="K15" s="28">
        <f t="shared" si="7"/>
        <v>13.774401686943696</v>
      </c>
      <c r="L15" s="28">
        <f t="shared" si="7"/>
        <v>12.294257967472431</v>
      </c>
      <c r="M15" s="29">
        <f t="shared" si="7"/>
        <v>17.245256597524126</v>
      </c>
      <c r="N15" s="27">
        <f t="shared" ref="N15:S15" si="8">AVERAGE(N12:N14)</f>
        <v>0.37982048491464521</v>
      </c>
      <c r="O15" s="28">
        <f t="shared" si="8"/>
        <v>0.36587741451671058</v>
      </c>
      <c r="P15" s="28">
        <f t="shared" si="8"/>
        <v>0.37815637158427934</v>
      </c>
      <c r="Q15" s="28">
        <f t="shared" si="8"/>
        <v>0.30205672881188322</v>
      </c>
      <c r="R15" s="28">
        <f t="shared" si="8"/>
        <v>0.30735073944924718</v>
      </c>
      <c r="S15" s="29">
        <f t="shared" si="8"/>
        <v>0.27938631735602276</v>
      </c>
    </row>
    <row r="16" spans="1:23" ht="15.75" thickBot="1" x14ac:dyDescent="0.3">
      <c r="A16" s="26" t="s">
        <v>13</v>
      </c>
      <c r="B16" s="44">
        <f t="shared" ref="B16:S16" si="9">STDEV(B12:B14)</f>
        <v>5.1358058923002554</v>
      </c>
      <c r="C16" s="45">
        <f t="shared" si="9"/>
        <v>5.6978138393836364</v>
      </c>
      <c r="D16" s="45">
        <f t="shared" si="9"/>
        <v>6.7782748693696275</v>
      </c>
      <c r="E16" s="45">
        <f t="shared" si="9"/>
        <v>1.3950767937877535</v>
      </c>
      <c r="F16" s="45">
        <f t="shared" si="9"/>
        <v>1.9523991998571399</v>
      </c>
      <c r="G16" s="46">
        <f t="shared" si="9"/>
        <v>1.6664633864492482</v>
      </c>
      <c r="H16" s="27">
        <f>STDEV(H12:H14)*100</f>
        <v>3.4446261337214725</v>
      </c>
      <c r="I16" s="28">
        <f>STDEV(I12:I14)*100</f>
        <v>2.1508804720982733</v>
      </c>
      <c r="J16" s="28">
        <f>STDEV(J12:J14)*100</f>
        <v>9.30582559966461</v>
      </c>
      <c r="K16" s="28">
        <f>STDEV(K12:K14)*100</f>
        <v>11.201528672032261</v>
      </c>
      <c r="L16" s="28">
        <f>STDEV(L12:L14)*100</f>
        <v>10.342027556901346</v>
      </c>
      <c r="M16" s="29">
        <f t="shared" si="9"/>
        <v>0.12615372178385267</v>
      </c>
      <c r="N16" s="27">
        <f t="shared" si="9"/>
        <v>0.13228414528788243</v>
      </c>
      <c r="O16" s="28">
        <f t="shared" si="9"/>
        <v>6.9527379002656056E-2</v>
      </c>
      <c r="P16" s="28">
        <f t="shared" si="9"/>
        <v>0.108474942043225</v>
      </c>
      <c r="Q16" s="28">
        <f t="shared" si="9"/>
        <v>2.2800008274748387E-2</v>
      </c>
      <c r="R16" s="28">
        <f t="shared" si="9"/>
        <v>1.8790883136006936E-2</v>
      </c>
      <c r="S16" s="29">
        <f t="shared" si="9"/>
        <v>3.9394001941567239E-2</v>
      </c>
    </row>
    <row r="17" spans="1:23" ht="15.75" thickBot="1" x14ac:dyDescent="0.3">
      <c r="A17" s="26" t="s">
        <v>14</v>
      </c>
      <c r="B17" s="27">
        <f>B16/SQRT(3)</f>
        <v>2.9651589144252188</v>
      </c>
      <c r="C17" s="27">
        <f t="shared" ref="C17:S17" si="10">C16/SQRT(3)</f>
        <v>3.2896343539605177</v>
      </c>
      <c r="D17" s="27">
        <f t="shared" si="10"/>
        <v>3.9134388204718302</v>
      </c>
      <c r="E17" s="27">
        <f t="shared" si="10"/>
        <v>0.80544796243355954</v>
      </c>
      <c r="F17" s="27">
        <f t="shared" si="10"/>
        <v>1.1272182036031297</v>
      </c>
      <c r="G17" s="27">
        <f t="shared" si="10"/>
        <v>0.9621330847611288</v>
      </c>
      <c r="H17" s="27">
        <f t="shared" si="10"/>
        <v>1.9887558255617122</v>
      </c>
      <c r="I17" s="27">
        <f t="shared" si="10"/>
        <v>1.2418114195606476</v>
      </c>
      <c r="J17" s="27">
        <f t="shared" si="10"/>
        <v>5.3727209149980739</v>
      </c>
      <c r="K17" s="27">
        <f t="shared" si="10"/>
        <v>6.4672055941331372</v>
      </c>
      <c r="L17" s="27">
        <f t="shared" si="10"/>
        <v>5.9709723939435202</v>
      </c>
      <c r="M17" s="27">
        <f t="shared" si="10"/>
        <v>7.2834885231180507E-2</v>
      </c>
      <c r="N17" s="27">
        <f t="shared" si="10"/>
        <v>7.6374286891478488E-2</v>
      </c>
      <c r="O17" s="27">
        <f t="shared" si="10"/>
        <v>4.0141650983232607E-2</v>
      </c>
      <c r="P17" s="27">
        <f t="shared" si="10"/>
        <v>6.2628036988985003E-2</v>
      </c>
      <c r="Q17" s="27">
        <f t="shared" si="10"/>
        <v>1.3163590914951676E-2</v>
      </c>
      <c r="R17" s="27">
        <f t="shared" si="10"/>
        <v>1.0848921436884405E-2</v>
      </c>
      <c r="S17" s="27">
        <f t="shared" si="10"/>
        <v>2.2744137625420487E-2</v>
      </c>
    </row>
    <row r="20" spans="1:23" x14ac:dyDescent="0.25">
      <c r="H20">
        <f>H13*100</f>
        <v>5.1877493514606243</v>
      </c>
      <c r="I20">
        <f t="shared" ref="I20:N21" si="11">I13*100</f>
        <v>5.3153528670770056</v>
      </c>
      <c r="J20">
        <f t="shared" si="11"/>
        <v>4.199275211489244</v>
      </c>
      <c r="K20">
        <f t="shared" si="11"/>
        <v>5.6222912288532374</v>
      </c>
      <c r="L20">
        <f t="shared" si="11"/>
        <v>7.3613543760242095</v>
      </c>
      <c r="M20">
        <f t="shared" si="11"/>
        <v>11.533290882142508</v>
      </c>
      <c r="N20">
        <f>N13</f>
        <v>0.29719181599053102</v>
      </c>
      <c r="O20">
        <f t="shared" ref="O20:S21" si="12">O13</f>
        <v>0.29317741459655589</v>
      </c>
      <c r="P20">
        <f t="shared" si="12"/>
        <v>0.31851020217400661</v>
      </c>
      <c r="Q20">
        <f t="shared" si="12"/>
        <v>0.30265662244593872</v>
      </c>
      <c r="R20">
        <f t="shared" si="12"/>
        <v>0.32127002083661471</v>
      </c>
      <c r="S20">
        <f t="shared" si="12"/>
        <v>0.30022662885156615</v>
      </c>
    </row>
    <row r="21" spans="1:23" x14ac:dyDescent="0.25">
      <c r="H21">
        <f>H14*100</f>
        <v>0.6329244407793011</v>
      </c>
      <c r="I21">
        <f t="shared" si="11"/>
        <v>2.0064598253586809</v>
      </c>
      <c r="J21">
        <f t="shared" si="11"/>
        <v>22.595883761367475</v>
      </c>
      <c r="K21">
        <f t="shared" si="11"/>
        <v>26.547097985946909</v>
      </c>
      <c r="L21">
        <f t="shared" si="11"/>
        <v>24.179169329697569</v>
      </c>
      <c r="M21">
        <f t="shared" si="11"/>
        <v>31.706311663043103</v>
      </c>
      <c r="N21">
        <f>N14</f>
        <v>0.30987623589471913</v>
      </c>
      <c r="O21">
        <f t="shared" si="12"/>
        <v>0.37273014443893371</v>
      </c>
      <c r="P21">
        <f t="shared" si="12"/>
        <v>0.31259306361576578</v>
      </c>
      <c r="Q21">
        <f t="shared" si="12"/>
        <v>0.27896269343993707</v>
      </c>
      <c r="R21">
        <f t="shared" si="12"/>
        <v>0.3148059346296041</v>
      </c>
      <c r="S21">
        <f t="shared" si="12"/>
        <v>0.30398256421543984</v>
      </c>
    </row>
    <row r="22" spans="1:23" x14ac:dyDescent="0.25">
      <c r="H22">
        <f>H14*100</f>
        <v>0.6329244407793011</v>
      </c>
      <c r="I22">
        <f t="shared" ref="I22:N22" si="13">I14*100</f>
        <v>2.0064598253586809</v>
      </c>
      <c r="J22">
        <f t="shared" si="13"/>
        <v>22.595883761367475</v>
      </c>
      <c r="K22">
        <f t="shared" si="13"/>
        <v>26.547097985946909</v>
      </c>
      <c r="L22">
        <f t="shared" si="13"/>
        <v>24.179169329697569</v>
      </c>
      <c r="M22">
        <f t="shared" si="13"/>
        <v>31.706311663043103</v>
      </c>
      <c r="N22">
        <f>N14</f>
        <v>0.30987623589471913</v>
      </c>
      <c r="O22">
        <f t="shared" ref="O22:S22" si="14">O14</f>
        <v>0.37273014443893371</v>
      </c>
      <c r="P22">
        <f t="shared" si="14"/>
        <v>0.31259306361576578</v>
      </c>
      <c r="Q22">
        <f t="shared" si="14"/>
        <v>0.27896269343993707</v>
      </c>
      <c r="R22">
        <f t="shared" si="14"/>
        <v>0.3148059346296041</v>
      </c>
      <c r="S22">
        <f t="shared" si="14"/>
        <v>0.30398256421543984</v>
      </c>
      <c r="T22" s="48"/>
      <c r="U22" s="48"/>
      <c r="V22" s="48"/>
      <c r="W22" s="48"/>
    </row>
    <row r="23" spans="1:23" x14ac:dyDescent="0.25">
      <c r="H23">
        <f>H4*100</f>
        <v>1.7862993762575885</v>
      </c>
      <c r="I23">
        <f t="shared" ref="I23:N23" si="15">I4*100</f>
        <v>7.4499549238040919</v>
      </c>
      <c r="J23">
        <f t="shared" si="15"/>
        <v>26.011009356845815</v>
      </c>
      <c r="K23">
        <f t="shared" si="15"/>
        <v>36.857739119321629</v>
      </c>
      <c r="L23">
        <f t="shared" si="15"/>
        <v>51.629115134322667</v>
      </c>
      <c r="M23">
        <f t="shared" si="15"/>
        <v>44.603112091696566</v>
      </c>
      <c r="N23">
        <f>N4</f>
        <v>0.33307434332778729</v>
      </c>
      <c r="O23">
        <f t="shared" ref="O23:S23" si="16">O4</f>
        <v>0.37029007124064045</v>
      </c>
      <c r="P23">
        <f t="shared" si="16"/>
        <v>0.38664569957893358</v>
      </c>
      <c r="Q23">
        <f t="shared" si="16"/>
        <v>0.38841063505974105</v>
      </c>
      <c r="R23">
        <f t="shared" si="16"/>
        <v>0.35259179249064887</v>
      </c>
      <c r="S23">
        <f t="shared" si="16"/>
        <v>0.37232714227377589</v>
      </c>
      <c r="T23" s="48"/>
      <c r="U23" s="48"/>
      <c r="V23" s="48"/>
      <c r="W23" s="48"/>
    </row>
    <row r="24" spans="1:23" x14ac:dyDescent="0.25">
      <c r="H24">
        <f>H5*100</f>
        <v>0.11695906432748539</v>
      </c>
      <c r="I24">
        <f t="shared" ref="I24:N24" si="17">I5*100</f>
        <v>0.83227869855259806</v>
      </c>
      <c r="J24">
        <f t="shared" si="17"/>
        <v>0.23633575013943114</v>
      </c>
      <c r="K24">
        <f t="shared" si="17"/>
        <v>0.87513425748768892</v>
      </c>
      <c r="L24">
        <f t="shared" si="17"/>
        <v>0.59136362850646085</v>
      </c>
      <c r="M24">
        <f t="shared" si="17"/>
        <v>1.4005417589513247</v>
      </c>
      <c r="N24">
        <f>N5</f>
        <v>0.28483086011290998</v>
      </c>
      <c r="O24">
        <f t="shared" ref="O24:S24" si="18">O5</f>
        <v>0.34273364058672956</v>
      </c>
      <c r="P24">
        <f t="shared" si="18"/>
        <v>0.33696254225661393</v>
      </c>
      <c r="Q24">
        <f t="shared" si="18"/>
        <v>0.34411675972010725</v>
      </c>
      <c r="R24">
        <f t="shared" si="18"/>
        <v>0.35298811174599465</v>
      </c>
      <c r="S24">
        <f t="shared" si="18"/>
        <v>0.37600461744703761</v>
      </c>
    </row>
  </sheetData>
  <mergeCells count="8">
    <mergeCell ref="A9:S9"/>
    <mergeCell ref="B10:G10"/>
    <mergeCell ref="H10:M10"/>
    <mergeCell ref="N10:S10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4"/>
  <sheetViews>
    <sheetView zoomScale="80" zoomScaleNormal="80" workbookViewId="0">
      <selection activeCell="H20" sqref="H20:S24"/>
    </sheetView>
  </sheetViews>
  <sheetFormatPr defaultRowHeight="15" x14ac:dyDescent="0.25"/>
  <sheetData>
    <row r="1" spans="1:23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3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3" x14ac:dyDescent="0.25">
      <c r="A4" s="9" t="s">
        <v>15</v>
      </c>
      <c r="B4" s="1">
        <v>8.8636941534549987</v>
      </c>
      <c r="C4" s="2">
        <v>6.9071607217729847</v>
      </c>
      <c r="D4" s="2">
        <v>5.6643199012332559</v>
      </c>
      <c r="E4" s="2">
        <v>3.1640500064697319</v>
      </c>
      <c r="F4" s="2">
        <v>3.1919263588799094</v>
      </c>
      <c r="G4" s="3">
        <v>2.8393949032857364</v>
      </c>
      <c r="H4" s="1">
        <v>0.31810277161262379</v>
      </c>
      <c r="I4" s="2">
        <v>0.47068194070080871</v>
      </c>
      <c r="J4" s="2">
        <v>0.47345403184386237</v>
      </c>
      <c r="K4" s="2">
        <v>0.64333183284157291</v>
      </c>
      <c r="L4" s="2">
        <v>0.80013057342349769</v>
      </c>
      <c r="M4" s="3">
        <v>0.87986029522580367</v>
      </c>
      <c r="N4" s="1">
        <v>0.41781728145902841</v>
      </c>
      <c r="O4" s="2">
        <v>0.40027412554531916</v>
      </c>
      <c r="P4" s="2">
        <v>0.4202679792461918</v>
      </c>
      <c r="Q4" s="2">
        <v>0.28937360039178606</v>
      </c>
      <c r="R4" s="2">
        <v>0.19485606152623922</v>
      </c>
      <c r="S4" s="3">
        <v>0.12780605347854074</v>
      </c>
      <c r="V4" t="s">
        <v>27</v>
      </c>
    </row>
    <row r="5" spans="1:23" x14ac:dyDescent="0.25">
      <c r="A5" s="9" t="s">
        <v>18</v>
      </c>
      <c r="B5" s="1">
        <v>2.4616426353149956</v>
      </c>
      <c r="C5" s="2">
        <v>2.3719286418997076</v>
      </c>
      <c r="D5" s="2">
        <v>2.5450027306782639</v>
      </c>
      <c r="E5" s="2">
        <v>2.2781132119514473</v>
      </c>
      <c r="F5" s="2">
        <v>2.2815757432198382</v>
      </c>
      <c r="G5" s="3">
        <v>2.3848858274556948</v>
      </c>
      <c r="H5" s="1">
        <v>0.30979838312136448</v>
      </c>
      <c r="I5" s="2">
        <v>0.71111209988567092</v>
      </c>
      <c r="J5" s="2">
        <v>0.70056896681007408</v>
      </c>
      <c r="K5" s="2">
        <v>0.80183728036669211</v>
      </c>
      <c r="L5" s="2">
        <v>0.87053838865456323</v>
      </c>
      <c r="M5" s="3">
        <v>0.90067901988222798</v>
      </c>
      <c r="N5" s="1">
        <v>0.29051520894354149</v>
      </c>
      <c r="O5" s="2">
        <v>0.18628960242044795</v>
      </c>
      <c r="P5" s="2">
        <v>0.23194035933494089</v>
      </c>
      <c r="Q5" s="2">
        <v>0.16000671278654016</v>
      </c>
      <c r="R5" s="2">
        <v>0.1229736781049805</v>
      </c>
      <c r="S5" s="3">
        <v>8.3777429021288569E-2</v>
      </c>
    </row>
    <row r="6" spans="1:23" ht="15.75" thickBot="1" x14ac:dyDescent="0.3">
      <c r="A6" s="8" t="s">
        <v>20</v>
      </c>
      <c r="B6" s="4">
        <v>2.2277239998563529</v>
      </c>
      <c r="C6" s="5">
        <v>2.0031953231156963</v>
      </c>
      <c r="D6" s="5">
        <v>3.0158494935359195</v>
      </c>
      <c r="E6" s="5">
        <v>2.7094722222222218</v>
      </c>
      <c r="F6" s="5">
        <v>3.4906727642276421</v>
      </c>
      <c r="G6" s="6">
        <v>2.0862196969696969</v>
      </c>
      <c r="H6" s="4">
        <v>0.51341036414565822</v>
      </c>
      <c r="I6" s="5">
        <v>0.91547675980961485</v>
      </c>
      <c r="J6" s="5">
        <v>0.91643342662934835</v>
      </c>
      <c r="K6" s="5">
        <v>0.99047619047619051</v>
      </c>
      <c r="L6" s="5">
        <v>0.99512195121951219</v>
      </c>
      <c r="M6" s="6">
        <v>0.77727272727272723</v>
      </c>
      <c r="N6" s="4">
        <v>0.25849675264580557</v>
      </c>
      <c r="O6" s="5">
        <v>8.6838264310892449E-2</v>
      </c>
      <c r="P6" s="5">
        <v>6.6856327805109084E-2</v>
      </c>
      <c r="Q6" s="5">
        <v>1.0244034465820095E-2</v>
      </c>
      <c r="R6" s="5">
        <v>6.175470955901971E-3</v>
      </c>
      <c r="S6" s="6">
        <v>2.4419306250028059E-2</v>
      </c>
      <c r="T6" t="s">
        <v>21</v>
      </c>
      <c r="U6" t="s">
        <v>14</v>
      </c>
      <c r="V6" t="s">
        <v>22</v>
      </c>
      <c r="W6" t="s">
        <v>23</v>
      </c>
    </row>
    <row r="7" spans="1:23" ht="15.75" thickBot="1" x14ac:dyDescent="0.3">
      <c r="A7" s="10" t="s">
        <v>10</v>
      </c>
      <c r="B7" s="11">
        <f t="shared" ref="B7:G7" si="0">AVERAGE(B4:B6)</f>
        <v>4.5176869295421165</v>
      </c>
      <c r="C7" s="12">
        <f t="shared" si="0"/>
        <v>3.7607615622627963</v>
      </c>
      <c r="D7" s="12">
        <f t="shared" si="0"/>
        <v>3.7417240418158126</v>
      </c>
      <c r="E7" s="12">
        <f t="shared" si="0"/>
        <v>2.7172118135478001</v>
      </c>
      <c r="F7" s="12">
        <f t="shared" si="0"/>
        <v>2.9880582887757967</v>
      </c>
      <c r="G7" s="13">
        <f t="shared" si="0"/>
        <v>2.4368334759037094</v>
      </c>
      <c r="H7" s="12">
        <f t="shared" ref="H7:M7" si="1">AVERAGE(H4:H6)*100</f>
        <v>38.043717295988216</v>
      </c>
      <c r="I7" s="12">
        <f t="shared" si="1"/>
        <v>69.909026679869811</v>
      </c>
      <c r="J7" s="12">
        <f t="shared" si="1"/>
        <v>69.681880842776152</v>
      </c>
      <c r="K7" s="12">
        <f t="shared" si="1"/>
        <v>81.188176789481844</v>
      </c>
      <c r="L7" s="12">
        <f t="shared" si="1"/>
        <v>88.859697109919097</v>
      </c>
      <c r="M7" s="13">
        <f t="shared" si="1"/>
        <v>85.260401412691962</v>
      </c>
      <c r="N7" s="11">
        <f t="shared" ref="N7:S7" si="2">AVERAGE(N4:N6)</f>
        <v>0.32227641434945847</v>
      </c>
      <c r="O7" s="12">
        <f t="shared" si="2"/>
        <v>0.22446733075888656</v>
      </c>
      <c r="P7" s="12">
        <f t="shared" si="2"/>
        <v>0.23968822212874727</v>
      </c>
      <c r="Q7" s="12">
        <f t="shared" si="2"/>
        <v>0.15320811588138211</v>
      </c>
      <c r="R7" s="12">
        <f t="shared" si="2"/>
        <v>0.10800173686237391</v>
      </c>
      <c r="S7" s="13">
        <f t="shared" si="2"/>
        <v>7.8667596249952454E-2</v>
      </c>
      <c r="T7" s="47">
        <f>H15</f>
        <v>83.076538200097289</v>
      </c>
      <c r="U7" s="47">
        <f>H17</f>
        <v>5.5497642119951447</v>
      </c>
      <c r="V7" s="48">
        <f>H7</f>
        <v>38.043717295988216</v>
      </c>
      <c r="W7" s="48">
        <f>H9</f>
        <v>6.6529800083997772</v>
      </c>
    </row>
    <row r="8" spans="1:23" ht="15.75" thickBot="1" x14ac:dyDescent="0.3">
      <c r="A8" s="10" t="s">
        <v>13</v>
      </c>
      <c r="B8" s="38">
        <f t="shared" ref="B8:S8" si="3">STDEV(B4:B6)</f>
        <v>3.7655694887667286</v>
      </c>
      <c r="C8" s="39">
        <f t="shared" si="3"/>
        <v>2.7310916898412958</v>
      </c>
      <c r="D8" s="39">
        <f t="shared" si="3"/>
        <v>1.6815782162927233</v>
      </c>
      <c r="E8" s="39">
        <f t="shared" si="3"/>
        <v>0.443019104470397</v>
      </c>
      <c r="F8" s="39">
        <f t="shared" si="3"/>
        <v>0.6298019879759551</v>
      </c>
      <c r="G8" s="40">
        <f t="shared" si="3"/>
        <v>0.37926526533122068</v>
      </c>
      <c r="H8" s="11">
        <f t="shared" ref="H8:M8" si="4">STDEV(H4:H6)*100</f>
        <v>11.523299396288429</v>
      </c>
      <c r="I8" s="12">
        <f t="shared" si="4"/>
        <v>22.264096911751729</v>
      </c>
      <c r="J8" s="12">
        <f t="shared" si="4"/>
        <v>22.151350707586271</v>
      </c>
      <c r="K8" s="12">
        <f t="shared" si="4"/>
        <v>17.379001713753571</v>
      </c>
      <c r="L8" s="12">
        <f t="shared" si="4"/>
        <v>9.8742056154553914</v>
      </c>
      <c r="M8" s="13">
        <f t="shared" si="4"/>
        <v>6.6064036422333956</v>
      </c>
      <c r="N8" s="11">
        <f t="shared" si="3"/>
        <v>8.4275372155564646E-2</v>
      </c>
      <c r="O8" s="12">
        <f t="shared" si="3"/>
        <v>0.16016761215287686</v>
      </c>
      <c r="P8" s="12">
        <f t="shared" si="3"/>
        <v>0.17683317244505364</v>
      </c>
      <c r="Q8" s="12">
        <f t="shared" si="3"/>
        <v>0.13968891986630025</v>
      </c>
      <c r="R8" s="12">
        <f t="shared" si="3"/>
        <v>9.5227152550739713E-2</v>
      </c>
      <c r="S8" s="13">
        <f t="shared" si="3"/>
        <v>5.188244085272356E-2</v>
      </c>
      <c r="T8" s="47">
        <f>I15</f>
        <v>96.431211065357417</v>
      </c>
      <c r="U8" s="47">
        <f>I17</f>
        <v>0.66518847006651882</v>
      </c>
      <c r="V8" s="48">
        <f>I7</f>
        <v>69.909026679869811</v>
      </c>
      <c r="W8" s="48">
        <f>I9</f>
        <v>12.854182345263776</v>
      </c>
    </row>
    <row r="9" spans="1:23" s="37" customFormat="1" ht="15.75" thickBot="1" x14ac:dyDescent="0.3">
      <c r="A9" s="10" t="s">
        <v>14</v>
      </c>
      <c r="B9" s="11">
        <f>B8/SQRT(3)</f>
        <v>2.1740525579917125</v>
      </c>
      <c r="C9" s="11">
        <f t="shared" ref="C9:S9" si="5">C8/SQRT(3)</f>
        <v>1.5767965223114222</v>
      </c>
      <c r="D9" s="11">
        <f t="shared" si="5"/>
        <v>0.97085963584001456</v>
      </c>
      <c r="E9" s="11">
        <f t="shared" si="5"/>
        <v>0.25577719922213066</v>
      </c>
      <c r="F9" s="11">
        <f t="shared" si="5"/>
        <v>0.36361634729407916</v>
      </c>
      <c r="G9" s="11">
        <f t="shared" si="5"/>
        <v>0.21896890303325511</v>
      </c>
      <c r="H9" s="11">
        <f t="shared" si="5"/>
        <v>6.6529800083997772</v>
      </c>
      <c r="I9" s="11">
        <f t="shared" si="5"/>
        <v>12.854182345263776</v>
      </c>
      <c r="J9" s="11">
        <f t="shared" si="5"/>
        <v>12.789088293938741</v>
      </c>
      <c r="K9" s="11">
        <f t="shared" si="5"/>
        <v>10.033771317682593</v>
      </c>
      <c r="L9" s="11">
        <f t="shared" si="5"/>
        <v>5.7008752701168852</v>
      </c>
      <c r="M9" s="11">
        <f t="shared" si="5"/>
        <v>3.8142089212187753</v>
      </c>
      <c r="N9" s="11">
        <f t="shared" si="5"/>
        <v>4.8656408800071139E-2</v>
      </c>
      <c r="O9" s="11">
        <f t="shared" si="5"/>
        <v>9.2472813991923045E-2</v>
      </c>
      <c r="P9" s="11">
        <f t="shared" si="5"/>
        <v>0.10209467971280724</v>
      </c>
      <c r="Q9" s="11">
        <f t="shared" si="5"/>
        <v>8.0649435487616522E-2</v>
      </c>
      <c r="R9" s="11">
        <f t="shared" si="5"/>
        <v>5.4979422159331132E-2</v>
      </c>
      <c r="S9" s="11">
        <f t="shared" si="5"/>
        <v>2.9954341192534786E-2</v>
      </c>
      <c r="T9">
        <f>J15</f>
        <v>97.8281068524971</v>
      </c>
      <c r="U9" s="48">
        <f>J17</f>
        <v>0.24390243902439046</v>
      </c>
      <c r="V9">
        <f>J7</f>
        <v>69.681880842776152</v>
      </c>
      <c r="W9">
        <f>J9</f>
        <v>12.789088293938741</v>
      </c>
    </row>
    <row r="10" spans="1:23" ht="15.75" thickBot="1" x14ac:dyDescent="0.3">
      <c r="A10" s="55" t="s">
        <v>12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>
        <f>K15</f>
        <v>98.082813386273386</v>
      </c>
      <c r="U10">
        <f>K17</f>
        <v>0.45377197958026411</v>
      </c>
      <c r="V10">
        <f>K7</f>
        <v>81.188176789481844</v>
      </c>
      <c r="W10">
        <f>K9</f>
        <v>10.033771317682593</v>
      </c>
    </row>
    <row r="11" spans="1:23" ht="15.75" thickBot="1" x14ac:dyDescent="0.3">
      <c r="A11" s="23"/>
      <c r="B11" s="56" t="s">
        <v>1</v>
      </c>
      <c r="C11" s="57"/>
      <c r="D11" s="57"/>
      <c r="E11" s="57"/>
      <c r="F11" s="57"/>
      <c r="G11" s="58"/>
      <c r="H11" s="59" t="s">
        <v>2</v>
      </c>
      <c r="I11" s="60"/>
      <c r="J11" s="60"/>
      <c r="K11" s="60"/>
      <c r="L11" s="60"/>
      <c r="M11" s="61"/>
      <c r="N11" s="62" t="s">
        <v>3</v>
      </c>
      <c r="O11" s="63"/>
      <c r="P11" s="63"/>
      <c r="Q11" s="63"/>
      <c r="R11" s="63"/>
      <c r="S11" s="64"/>
      <c r="T11">
        <f>L15</f>
        <v>93.995227995758214</v>
      </c>
      <c r="U11">
        <f>L17</f>
        <v>6.0047720042417811</v>
      </c>
      <c r="V11">
        <f>L7</f>
        <v>88.859697109919097</v>
      </c>
      <c r="W11">
        <f>L9</f>
        <v>5.7008752701168852</v>
      </c>
    </row>
    <row r="12" spans="1:23" ht="15.75" thickBot="1" x14ac:dyDescent="0.3">
      <c r="A12" s="24"/>
      <c r="B12" s="14" t="s">
        <v>4</v>
      </c>
      <c r="C12" s="15" t="s">
        <v>5</v>
      </c>
      <c r="D12" s="15" t="s">
        <v>6</v>
      </c>
      <c r="E12" s="15" t="s">
        <v>7</v>
      </c>
      <c r="F12" s="15" t="s">
        <v>8</v>
      </c>
      <c r="G12" s="16" t="s">
        <v>9</v>
      </c>
      <c r="H12" s="17" t="s">
        <v>4</v>
      </c>
      <c r="I12" s="18" t="s">
        <v>5</v>
      </c>
      <c r="J12" s="18" t="s">
        <v>6</v>
      </c>
      <c r="K12" s="18" t="s">
        <v>7</v>
      </c>
      <c r="L12" s="18" t="s">
        <v>8</v>
      </c>
      <c r="M12" s="19" t="s">
        <v>9</v>
      </c>
      <c r="N12" s="20" t="s">
        <v>4</v>
      </c>
      <c r="O12" s="21" t="s">
        <v>5</v>
      </c>
      <c r="P12" s="21" t="s">
        <v>6</v>
      </c>
      <c r="Q12" s="21" t="s">
        <v>7</v>
      </c>
      <c r="R12" s="21" t="s">
        <v>8</v>
      </c>
      <c r="S12" s="22" t="s">
        <v>9</v>
      </c>
      <c r="T12">
        <f>M15</f>
        <v>99.036004645760741</v>
      </c>
      <c r="U12">
        <f>M17</f>
        <v>0.47619047619047444</v>
      </c>
      <c r="V12">
        <f>M7</f>
        <v>85.260401412691962</v>
      </c>
      <c r="W12">
        <f>M9</f>
        <v>3.8142089212187753</v>
      </c>
    </row>
    <row r="13" spans="1:23" x14ac:dyDescent="0.25">
      <c r="A13" s="25" t="s">
        <v>16</v>
      </c>
      <c r="B13" s="1">
        <v>3.0746386719146082</v>
      </c>
      <c r="C13" s="2">
        <v>3.0525403864428258</v>
      </c>
      <c r="D13" s="2">
        <v>2.9720565234223768</v>
      </c>
      <c r="E13" s="2">
        <v>3.3104720646625068</v>
      </c>
      <c r="F13" s="2">
        <v>3.2828865323435843</v>
      </c>
      <c r="G13" s="3">
        <v>3.612258130081301</v>
      </c>
      <c r="H13" s="1">
        <v>0.77526773988102149</v>
      </c>
      <c r="I13" s="2">
        <v>0.95766022595290889</v>
      </c>
      <c r="J13" s="2">
        <v>0.98072009291521489</v>
      </c>
      <c r="K13" s="2">
        <v>0.97629041406693129</v>
      </c>
      <c r="L13" s="2">
        <v>0.87990455991516436</v>
      </c>
      <c r="M13" s="3">
        <v>0.99512195121951219</v>
      </c>
      <c r="N13" s="1">
        <v>0.13559633290301631</v>
      </c>
      <c r="O13" s="2">
        <v>4.6637095283552997E-2</v>
      </c>
      <c r="P13" s="2">
        <v>2.4361157553008501E-2</v>
      </c>
      <c r="Q13" s="2">
        <v>2.5806060898541493E-2</v>
      </c>
      <c r="R13" s="2">
        <v>4.8487423898992285E-2</v>
      </c>
      <c r="S13" s="3">
        <v>6.175470955901971E-3</v>
      </c>
    </row>
    <row r="14" spans="1:23" ht="15.75" thickBot="1" x14ac:dyDescent="0.3">
      <c r="A14" s="25" t="s">
        <v>17</v>
      </c>
      <c r="B14" s="1">
        <v>3.4813472706155637</v>
      </c>
      <c r="C14" s="2">
        <v>2.4873712737127369</v>
      </c>
      <c r="D14" s="2">
        <v>2.8448648857917149</v>
      </c>
      <c r="E14" s="2">
        <v>2.5414105691056905</v>
      </c>
      <c r="F14" s="2">
        <v>2.5051666666666668</v>
      </c>
      <c r="G14" s="3">
        <v>2.3778281068524971</v>
      </c>
      <c r="H14" s="1">
        <v>0.88626302412092439</v>
      </c>
      <c r="I14" s="2">
        <v>0.97096399535423927</v>
      </c>
      <c r="J14" s="2">
        <v>0.97584204413472708</v>
      </c>
      <c r="K14" s="2">
        <v>0.98536585365853657</v>
      </c>
      <c r="L14" s="2">
        <v>1</v>
      </c>
      <c r="M14" s="3">
        <v>0.9855981416957027</v>
      </c>
      <c r="N14" s="1">
        <v>0.10736408908897328</v>
      </c>
      <c r="O14" s="2">
        <v>3.6712099464812444E-2</v>
      </c>
      <c r="P14" s="2">
        <v>3.0536628508910472E-2</v>
      </c>
      <c r="Q14" s="2">
        <v>1.8526412867705913E-2</v>
      </c>
      <c r="R14" s="2">
        <v>0</v>
      </c>
      <c r="S14" s="3">
        <v>1.818568659710653E-2</v>
      </c>
    </row>
    <row r="15" spans="1:23" ht="15.75" thickBot="1" x14ac:dyDescent="0.3">
      <c r="A15" s="26" t="s">
        <v>10</v>
      </c>
      <c r="B15" s="27">
        <f t="shared" ref="B15:G15" si="6">AVERAGE(B13:B14)</f>
        <v>3.2779929712650859</v>
      </c>
      <c r="C15" s="28">
        <f t="shared" si="6"/>
        <v>2.7699558300777811</v>
      </c>
      <c r="D15" s="28">
        <f t="shared" si="6"/>
        <v>2.9084607046070459</v>
      </c>
      <c r="E15" s="28">
        <f t="shared" si="6"/>
        <v>2.9259413168840984</v>
      </c>
      <c r="F15" s="28">
        <f t="shared" si="6"/>
        <v>2.8940265995051258</v>
      </c>
      <c r="G15" s="29">
        <f t="shared" si="6"/>
        <v>2.9950431184668993</v>
      </c>
      <c r="H15" s="27">
        <f t="shared" ref="H15:M15" si="7">AVERAGE(H13:H14)*100</f>
        <v>83.076538200097289</v>
      </c>
      <c r="I15" s="28">
        <f t="shared" si="7"/>
        <v>96.431211065357417</v>
      </c>
      <c r="J15" s="28">
        <f t="shared" si="7"/>
        <v>97.8281068524971</v>
      </c>
      <c r="K15" s="28">
        <f t="shared" si="7"/>
        <v>98.082813386273386</v>
      </c>
      <c r="L15" s="28">
        <f t="shared" si="7"/>
        <v>93.995227995758214</v>
      </c>
      <c r="M15" s="29">
        <f t="shared" si="7"/>
        <v>99.036004645760741</v>
      </c>
      <c r="N15" s="27">
        <f t="shared" ref="N15:S15" si="8">AVERAGE(N13:N14)</f>
        <v>0.12148021099599479</v>
      </c>
      <c r="O15" s="28">
        <f t="shared" si="8"/>
        <v>4.167459737418272E-2</v>
      </c>
      <c r="P15" s="28">
        <f t="shared" si="8"/>
        <v>2.7448893030959487E-2</v>
      </c>
      <c r="Q15" s="28">
        <f t="shared" si="8"/>
        <v>2.2166236883123705E-2</v>
      </c>
      <c r="R15" s="28">
        <f t="shared" si="8"/>
        <v>2.4243711949496143E-2</v>
      </c>
      <c r="S15" s="29">
        <f t="shared" si="8"/>
        <v>1.2180578776504251E-2</v>
      </c>
    </row>
    <row r="16" spans="1:23" ht="15.75" thickBot="1" x14ac:dyDescent="0.3">
      <c r="A16" s="26" t="s">
        <v>13</v>
      </c>
      <c r="B16" s="44">
        <f t="shared" ref="B16:S16" si="9">STDEV(B13:B14)</f>
        <v>0.28758640810832392</v>
      </c>
      <c r="C16" s="45">
        <f t="shared" si="9"/>
        <v>0.39963491212863461</v>
      </c>
      <c r="D16" s="45">
        <f t="shared" si="9"/>
        <v>8.9938069478863084E-2</v>
      </c>
      <c r="E16" s="45">
        <f t="shared" si="9"/>
        <v>0.54380859865769726</v>
      </c>
      <c r="F16" s="45">
        <f t="shared" si="9"/>
        <v>0.54993099088363462</v>
      </c>
      <c r="G16" s="46">
        <f t="shared" si="9"/>
        <v>0.87287384032535309</v>
      </c>
      <c r="H16" s="27">
        <f t="shared" ref="H16:M16" si="10">STDEV(H13:H14)*100</f>
        <v>7.848551816576367</v>
      </c>
      <c r="I16" s="28">
        <f t="shared" si="10"/>
        <v>0.9407185559022806</v>
      </c>
      <c r="J16" s="28">
        <f t="shared" si="10"/>
        <v>0.34493013716416987</v>
      </c>
      <c r="K16" s="28">
        <f t="shared" si="10"/>
        <v>0.64173048774729669</v>
      </c>
      <c r="L16" s="28">
        <f t="shared" si="10"/>
        <v>8.4920300073570001</v>
      </c>
      <c r="M16" s="29">
        <f t="shared" si="10"/>
        <v>0.6734350297014714</v>
      </c>
      <c r="N16" s="27">
        <f t="shared" si="9"/>
        <v>1.9963211049021948E-2</v>
      </c>
      <c r="O16" s="28">
        <f t="shared" si="9"/>
        <v>7.0180318466795772E-3</v>
      </c>
      <c r="P16" s="28">
        <f t="shared" si="9"/>
        <v>4.3667173899388546E-3</v>
      </c>
      <c r="Q16" s="28">
        <f t="shared" si="9"/>
        <v>5.1474884872551151E-3</v>
      </c>
      <c r="R16" s="28">
        <f t="shared" si="9"/>
        <v>3.4285786241244114E-2</v>
      </c>
      <c r="S16" s="29">
        <f t="shared" si="9"/>
        <v>8.492504923408483E-3</v>
      </c>
    </row>
    <row r="17" spans="1:23" ht="15.75" thickBot="1" x14ac:dyDescent="0.3">
      <c r="A17" s="26" t="s">
        <v>14</v>
      </c>
      <c r="B17" s="27">
        <f>B16/SQRT(2)</f>
        <v>0.20335429935047775</v>
      </c>
      <c r="C17" s="27">
        <f t="shared" ref="C17:S17" si="11">C16/SQRT(2)</f>
        <v>0.28258455636504759</v>
      </c>
      <c r="D17" s="27">
        <f t="shared" si="11"/>
        <v>6.359581881533094E-2</v>
      </c>
      <c r="E17" s="27">
        <f t="shared" si="11"/>
        <v>0.38453074777841134</v>
      </c>
      <c r="F17" s="27">
        <f t="shared" si="11"/>
        <v>0.38885993283845544</v>
      </c>
      <c r="G17" s="27">
        <f t="shared" si="11"/>
        <v>0.61721501161440084</v>
      </c>
      <c r="H17" s="27">
        <f t="shared" si="11"/>
        <v>5.5497642119951447</v>
      </c>
      <c r="I17" s="27">
        <f t="shared" si="11"/>
        <v>0.66518847006651882</v>
      </c>
      <c r="J17" s="27">
        <f t="shared" si="11"/>
        <v>0.24390243902439046</v>
      </c>
      <c r="K17" s="27">
        <f t="shared" si="11"/>
        <v>0.45377197958026411</v>
      </c>
      <c r="L17" s="27">
        <f t="shared" si="11"/>
        <v>6.0047720042417811</v>
      </c>
      <c r="M17" s="27">
        <f t="shared" si="11"/>
        <v>0.47619047619047444</v>
      </c>
      <c r="N17" s="27">
        <f t="shared" si="11"/>
        <v>1.4116121907021629E-2</v>
      </c>
      <c r="O17" s="27">
        <f t="shared" si="11"/>
        <v>4.9624979093702776E-3</v>
      </c>
      <c r="P17" s="27">
        <f t="shared" si="11"/>
        <v>3.0877354779509855E-3</v>
      </c>
      <c r="Q17" s="27">
        <f t="shared" si="11"/>
        <v>3.639824015417775E-3</v>
      </c>
      <c r="R17" s="27">
        <f t="shared" si="11"/>
        <v>2.4243711949496143E-2</v>
      </c>
      <c r="S17" s="27">
        <f t="shared" si="11"/>
        <v>6.0051078206022797E-3</v>
      </c>
    </row>
    <row r="20" spans="1:23" x14ac:dyDescent="0.25">
      <c r="H20">
        <f>H13*100</f>
        <v>77.52677398810215</v>
      </c>
      <c r="I20">
        <f t="shared" ref="I20:N21" si="12">I13*100</f>
        <v>95.766022595290892</v>
      </c>
      <c r="J20">
        <f t="shared" si="12"/>
        <v>98.072009291521482</v>
      </c>
      <c r="K20">
        <f t="shared" si="12"/>
        <v>97.629041406693133</v>
      </c>
      <c r="L20">
        <f t="shared" si="12"/>
        <v>87.990455991516441</v>
      </c>
      <c r="M20">
        <f t="shared" si="12"/>
        <v>99.512195121951223</v>
      </c>
      <c r="N20">
        <f>N13</f>
        <v>0.13559633290301631</v>
      </c>
      <c r="O20">
        <f t="shared" ref="O20:S21" si="13">O13</f>
        <v>4.6637095283552997E-2</v>
      </c>
      <c r="P20">
        <f t="shared" si="13"/>
        <v>2.4361157553008501E-2</v>
      </c>
      <c r="Q20">
        <f t="shared" si="13"/>
        <v>2.5806060898541493E-2</v>
      </c>
      <c r="R20">
        <f t="shared" si="13"/>
        <v>4.8487423898992285E-2</v>
      </c>
      <c r="S20">
        <f t="shared" si="13"/>
        <v>6.175470955901971E-3</v>
      </c>
    </row>
    <row r="21" spans="1:23" x14ac:dyDescent="0.25">
      <c r="H21">
        <f>H14*100</f>
        <v>88.626302412092443</v>
      </c>
      <c r="I21">
        <f t="shared" si="12"/>
        <v>97.096399535423927</v>
      </c>
      <c r="J21">
        <f t="shared" si="12"/>
        <v>97.584204413472705</v>
      </c>
      <c r="K21">
        <f t="shared" si="12"/>
        <v>98.536585365853654</v>
      </c>
      <c r="L21">
        <f t="shared" si="12"/>
        <v>100</v>
      </c>
      <c r="M21">
        <f t="shared" si="12"/>
        <v>98.559814169570274</v>
      </c>
      <c r="N21">
        <f>N14</f>
        <v>0.10736408908897328</v>
      </c>
      <c r="O21">
        <f t="shared" si="13"/>
        <v>3.6712099464812444E-2</v>
      </c>
      <c r="P21">
        <f t="shared" si="13"/>
        <v>3.0536628508910472E-2</v>
      </c>
      <c r="Q21">
        <f t="shared" si="13"/>
        <v>1.8526412867705913E-2</v>
      </c>
      <c r="R21">
        <f t="shared" si="13"/>
        <v>0</v>
      </c>
      <c r="S21">
        <f t="shared" si="13"/>
        <v>1.818568659710653E-2</v>
      </c>
    </row>
    <row r="22" spans="1:23" x14ac:dyDescent="0.25">
      <c r="H22">
        <f>H4*100</f>
        <v>31.81027716126238</v>
      </c>
      <c r="I22">
        <f t="shared" ref="I22:N22" si="14">I4*100</f>
        <v>47.068194070080871</v>
      </c>
      <c r="J22">
        <f t="shared" si="14"/>
        <v>47.345403184386235</v>
      </c>
      <c r="K22">
        <f t="shared" si="14"/>
        <v>64.333183284157286</v>
      </c>
      <c r="L22">
        <f t="shared" si="14"/>
        <v>80.013057342349768</v>
      </c>
      <c r="M22">
        <f t="shared" si="14"/>
        <v>87.986029522580367</v>
      </c>
      <c r="N22">
        <f>N4</f>
        <v>0.41781728145902841</v>
      </c>
      <c r="O22">
        <f t="shared" ref="O22:S24" si="15">O4</f>
        <v>0.40027412554531916</v>
      </c>
      <c r="P22">
        <f t="shared" si="15"/>
        <v>0.4202679792461918</v>
      </c>
      <c r="Q22">
        <f t="shared" si="15"/>
        <v>0.28937360039178606</v>
      </c>
      <c r="R22">
        <f t="shared" si="15"/>
        <v>0.19485606152623922</v>
      </c>
      <c r="S22">
        <f t="shared" si="15"/>
        <v>0.12780605347854074</v>
      </c>
      <c r="T22" s="48"/>
      <c r="U22" s="48"/>
      <c r="V22" s="48"/>
      <c r="W22" s="48"/>
    </row>
    <row r="23" spans="1:23" x14ac:dyDescent="0.25">
      <c r="H23">
        <f t="shared" ref="H23:N24" si="16">H5*100</f>
        <v>30.979838312136447</v>
      </c>
      <c r="I23">
        <f t="shared" si="16"/>
        <v>71.111209988567097</v>
      </c>
      <c r="J23">
        <f t="shared" si="16"/>
        <v>70.056896681007402</v>
      </c>
      <c r="K23">
        <f t="shared" si="16"/>
        <v>80.183728036669208</v>
      </c>
      <c r="L23">
        <f t="shared" si="16"/>
        <v>87.053838865456328</v>
      </c>
      <c r="M23">
        <f t="shared" si="16"/>
        <v>90.0679019882228</v>
      </c>
      <c r="N23">
        <f>N5</f>
        <v>0.29051520894354149</v>
      </c>
      <c r="O23">
        <f t="shared" si="15"/>
        <v>0.18628960242044795</v>
      </c>
      <c r="P23">
        <f t="shared" si="15"/>
        <v>0.23194035933494089</v>
      </c>
      <c r="Q23">
        <f t="shared" si="15"/>
        <v>0.16000671278654016</v>
      </c>
      <c r="R23">
        <f t="shared" si="15"/>
        <v>0.1229736781049805</v>
      </c>
      <c r="S23">
        <f t="shared" si="15"/>
        <v>8.3777429021288569E-2</v>
      </c>
      <c r="T23" s="48"/>
      <c r="U23" s="48"/>
      <c r="V23" s="48"/>
      <c r="W23" s="48"/>
    </row>
    <row r="24" spans="1:23" x14ac:dyDescent="0.25">
      <c r="H24">
        <f t="shared" si="16"/>
        <v>51.341036414565821</v>
      </c>
      <c r="I24">
        <f t="shared" si="16"/>
        <v>91.547675980961486</v>
      </c>
      <c r="J24">
        <f t="shared" si="16"/>
        <v>91.643342662934828</v>
      </c>
      <c r="K24">
        <f t="shared" si="16"/>
        <v>99.047619047619051</v>
      </c>
      <c r="L24">
        <f t="shared" si="16"/>
        <v>99.512195121951223</v>
      </c>
      <c r="M24">
        <f t="shared" si="16"/>
        <v>77.72727272727272</v>
      </c>
      <c r="N24">
        <f>N6</f>
        <v>0.25849675264580557</v>
      </c>
      <c r="O24">
        <f t="shared" si="15"/>
        <v>8.6838264310892449E-2</v>
      </c>
      <c r="P24">
        <f t="shared" si="15"/>
        <v>6.6856327805109084E-2</v>
      </c>
      <c r="Q24">
        <f t="shared" si="15"/>
        <v>1.0244034465820095E-2</v>
      </c>
      <c r="R24">
        <f t="shared" si="15"/>
        <v>6.175470955901971E-3</v>
      </c>
      <c r="S24">
        <f t="shared" si="15"/>
        <v>2.4419306250028059E-2</v>
      </c>
    </row>
  </sheetData>
  <mergeCells count="8">
    <mergeCell ref="A10:S10"/>
    <mergeCell ref="B11:G11"/>
    <mergeCell ref="H11:M11"/>
    <mergeCell ref="N11:S11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24"/>
  <sheetViews>
    <sheetView zoomScale="80" zoomScaleNormal="80" workbookViewId="0">
      <selection activeCell="H20" sqref="H20:S24"/>
    </sheetView>
  </sheetViews>
  <sheetFormatPr defaultRowHeight="15" x14ac:dyDescent="0.25"/>
  <sheetData>
    <row r="1" spans="1:23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3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3" x14ac:dyDescent="0.25">
      <c r="A4" s="9" t="s">
        <v>15</v>
      </c>
      <c r="B4" s="1">
        <v>3.0228175031840139</v>
      </c>
      <c r="C4" s="2">
        <v>3.0099090541837095</v>
      </c>
      <c r="D4" s="2">
        <v>3.323309178743961</v>
      </c>
      <c r="E4" s="2">
        <v>4.2375427249427542</v>
      </c>
      <c r="F4" s="2">
        <v>3.5937610434354625</v>
      </c>
      <c r="G4" s="3">
        <v>3.2311296437767023</v>
      </c>
      <c r="H4" s="1">
        <v>0.5480567769326552</v>
      </c>
      <c r="I4" s="2">
        <v>0.93241091417125332</v>
      </c>
      <c r="J4" s="2">
        <v>0.93345410628019321</v>
      </c>
      <c r="K4" s="2">
        <v>0.94474569861977675</v>
      </c>
      <c r="L4" s="2">
        <v>0.93049095607235122</v>
      </c>
      <c r="M4" s="3">
        <v>0.85242657669128263</v>
      </c>
      <c r="N4" s="1">
        <v>0.29431694011700205</v>
      </c>
      <c r="O4" s="2">
        <v>7.2800136004294871E-2</v>
      </c>
      <c r="P4" s="2">
        <v>7.414256577109353E-2</v>
      </c>
      <c r="Q4" s="2">
        <v>6.5874151278887405E-2</v>
      </c>
      <c r="R4" s="2">
        <v>8.3857323121551613E-2</v>
      </c>
      <c r="S4" s="3">
        <v>0.16835907638703665</v>
      </c>
      <c r="V4" t="s">
        <v>27</v>
      </c>
    </row>
    <row r="5" spans="1:23" ht="15.75" thickBot="1" x14ac:dyDescent="0.3">
      <c r="A5" s="9" t="s">
        <v>19</v>
      </c>
      <c r="B5" s="1">
        <v>2.2512839850452044</v>
      </c>
      <c r="C5" s="2">
        <v>2.0849700733006378</v>
      </c>
      <c r="D5" s="2">
        <v>2.4172595848749299</v>
      </c>
      <c r="E5" s="2">
        <v>5.1882381567614129</v>
      </c>
      <c r="F5" s="2">
        <v>2.5038861367806229</v>
      </c>
      <c r="G5" s="3">
        <v>2.8893322461712994</v>
      </c>
      <c r="H5" s="1">
        <v>0.44360825564367634</v>
      </c>
      <c r="I5" s="2">
        <v>0.87502534840574708</v>
      </c>
      <c r="J5" s="2">
        <v>0.83789263822956472</v>
      </c>
      <c r="K5" s="2">
        <v>0.91925064599483208</v>
      </c>
      <c r="L5" s="2">
        <v>0.93558551734585671</v>
      </c>
      <c r="M5" s="3">
        <v>0.95735893903789537</v>
      </c>
      <c r="N5" s="1">
        <v>0.27318510091165804</v>
      </c>
      <c r="O5" s="2">
        <v>0.12101186629008609</v>
      </c>
      <c r="P5" s="2">
        <v>0.14519642725139731</v>
      </c>
      <c r="Q5" s="2">
        <v>9.1259996130468382E-2</v>
      </c>
      <c r="R5" s="2">
        <v>6.6852899641016927E-2</v>
      </c>
      <c r="S5" s="3">
        <v>5.0203927402353667E-2</v>
      </c>
    </row>
    <row r="6" spans="1:23" ht="15.75" thickBot="1" x14ac:dyDescent="0.3">
      <c r="A6" s="10" t="s">
        <v>10</v>
      </c>
      <c r="B6" s="11">
        <f t="shared" ref="B6:G6" si="0">AVERAGE(B4:B5)</f>
        <v>2.6370507441146094</v>
      </c>
      <c r="C6" s="12">
        <f t="shared" si="0"/>
        <v>2.5474395637421736</v>
      </c>
      <c r="D6" s="12">
        <f t="shared" si="0"/>
        <v>2.8702843818094452</v>
      </c>
      <c r="E6" s="12">
        <f t="shared" si="0"/>
        <v>4.7128904408520835</v>
      </c>
      <c r="F6" s="12">
        <f t="shared" si="0"/>
        <v>3.0488235901080429</v>
      </c>
      <c r="G6" s="13">
        <f t="shared" si="0"/>
        <v>3.0602309449740011</v>
      </c>
      <c r="H6" s="12">
        <f t="shared" ref="H6:M6" si="1">AVERAGE(H4:H5)*100</f>
        <v>49.583251628816576</v>
      </c>
      <c r="I6" s="12">
        <f t="shared" si="1"/>
        <v>90.371813128850022</v>
      </c>
      <c r="J6" s="12">
        <f t="shared" si="1"/>
        <v>88.56733722548789</v>
      </c>
      <c r="K6" s="12">
        <f t="shared" si="1"/>
        <v>93.199817230730446</v>
      </c>
      <c r="L6" s="12">
        <f t="shared" si="1"/>
        <v>93.30382367091039</v>
      </c>
      <c r="M6" s="13">
        <f t="shared" si="1"/>
        <v>90.489275786458904</v>
      </c>
      <c r="N6" s="11">
        <f t="shared" ref="N6:S6" si="2">AVERAGE(N4:N5)</f>
        <v>0.28375102051433004</v>
      </c>
      <c r="O6" s="12">
        <f t="shared" si="2"/>
        <v>9.6906001147190474E-2</v>
      </c>
      <c r="P6" s="12">
        <f t="shared" si="2"/>
        <v>0.10966949651124541</v>
      </c>
      <c r="Q6" s="12">
        <f t="shared" si="2"/>
        <v>7.8567073704677887E-2</v>
      </c>
      <c r="R6" s="12">
        <f t="shared" si="2"/>
        <v>7.535511138128427E-2</v>
      </c>
      <c r="S6" s="13">
        <f t="shared" si="2"/>
        <v>0.10928150189469515</v>
      </c>
      <c r="T6" t="s">
        <v>21</v>
      </c>
      <c r="U6" t="s">
        <v>14</v>
      </c>
      <c r="V6" t="s">
        <v>22</v>
      </c>
      <c r="W6" t="s">
        <v>23</v>
      </c>
    </row>
    <row r="7" spans="1:23" ht="15.75" thickBot="1" x14ac:dyDescent="0.3">
      <c r="A7" s="10" t="s">
        <v>13</v>
      </c>
      <c r="B7" s="38">
        <f t="shared" ref="B7:S7" si="3">STDEV(B4:B5)</f>
        <v>0.54555658258866402</v>
      </c>
      <c r="C7" s="39">
        <f t="shared" si="3"/>
        <v>0.65403062556619462</v>
      </c>
      <c r="D7" s="39">
        <f t="shared" si="3"/>
        <v>0.64067381191611361</v>
      </c>
      <c r="E7" s="39">
        <f t="shared" si="3"/>
        <v>0.67224318668204552</v>
      </c>
      <c r="F7" s="39">
        <f t="shared" si="3"/>
        <v>0.77065793714069286</v>
      </c>
      <c r="G7" s="40">
        <f t="shared" si="3"/>
        <v>0.24168725763869503</v>
      </c>
      <c r="H7" s="11">
        <f t="shared" ref="H7:M7" si="4">STDEV(H4:H5)*100</f>
        <v>7.385625768834438</v>
      </c>
      <c r="I7" s="12">
        <f t="shared" si="4"/>
        <v>4.0577722695016059</v>
      </c>
      <c r="J7" s="12">
        <f t="shared" si="4"/>
        <v>6.7572162078741007</v>
      </c>
      <c r="K7" s="12">
        <f t="shared" si="4"/>
        <v>1.8027724597806265</v>
      </c>
      <c r="L7" s="12">
        <f t="shared" si="4"/>
        <v>0.36023988236661075</v>
      </c>
      <c r="M7" s="13">
        <f t="shared" si="4"/>
        <v>7.419838498121381</v>
      </c>
      <c r="N7" s="11">
        <f t="shared" si="3"/>
        <v>1.4942466801042489E-2</v>
      </c>
      <c r="O7" s="12">
        <f t="shared" si="3"/>
        <v>3.4090841417819866E-2</v>
      </c>
      <c r="P7" s="12">
        <f t="shared" si="3"/>
        <v>5.0242667282212425E-2</v>
      </c>
      <c r="Q7" s="12">
        <f t="shared" si="3"/>
        <v>1.7950503040702556E-2</v>
      </c>
      <c r="R7" s="12">
        <f t="shared" si="3"/>
        <v>1.2023943153253804E-2</v>
      </c>
      <c r="S7" s="13">
        <f t="shared" si="3"/>
        <v>8.3548307079176168E-2</v>
      </c>
      <c r="T7" s="47">
        <f>H15</f>
        <v>57.94286343867855</v>
      </c>
      <c r="U7" s="47">
        <f>H17</f>
        <v>21.418571763621884</v>
      </c>
      <c r="V7" s="48">
        <f>H6</f>
        <v>49.583251628816576</v>
      </c>
      <c r="W7" s="48">
        <f>H8</f>
        <v>5.2224260644489391</v>
      </c>
    </row>
    <row r="8" spans="1:23" s="37" customFormat="1" ht="15.75" thickBot="1" x14ac:dyDescent="0.3">
      <c r="A8" s="10" t="s">
        <v>14</v>
      </c>
      <c r="B8" s="11">
        <f>B7/SQRT(2)</f>
        <v>0.38576675906940305</v>
      </c>
      <c r="C8" s="11">
        <f t="shared" ref="C8:S8" si="5">C7/SQRT(2)</f>
        <v>0.46246949044153596</v>
      </c>
      <c r="D8" s="11">
        <f t="shared" si="5"/>
        <v>0.45302479693451864</v>
      </c>
      <c r="E8" s="11">
        <f t="shared" si="5"/>
        <v>0.47534771590932856</v>
      </c>
      <c r="F8" s="11">
        <f t="shared" si="5"/>
        <v>0.54493745332741994</v>
      </c>
      <c r="G8" s="11">
        <f t="shared" si="5"/>
        <v>0.17089869880270145</v>
      </c>
      <c r="H8" s="11">
        <f t="shared" si="5"/>
        <v>5.2224260644489391</v>
      </c>
      <c r="I8" s="11">
        <f t="shared" si="5"/>
        <v>2.8692782882753121</v>
      </c>
      <c r="J8" s="11">
        <f t="shared" si="5"/>
        <v>4.7780734025314242</v>
      </c>
      <c r="K8" s="11">
        <f t="shared" si="5"/>
        <v>1.2747526312472335</v>
      </c>
      <c r="L8" s="11">
        <f t="shared" si="5"/>
        <v>0.25472806367527462</v>
      </c>
      <c r="M8" s="11">
        <f t="shared" si="5"/>
        <v>5.2466181173306365</v>
      </c>
      <c r="N8" s="11">
        <f t="shared" si="5"/>
        <v>1.0565919602672001E-2</v>
      </c>
      <c r="O8" s="11">
        <f t="shared" si="5"/>
        <v>2.410586514289564E-2</v>
      </c>
      <c r="P8" s="11">
        <f t="shared" si="5"/>
        <v>3.5526930740151889E-2</v>
      </c>
      <c r="Q8" s="11">
        <f t="shared" si="5"/>
        <v>1.2692922425790516E-2</v>
      </c>
      <c r="R8" s="11">
        <f t="shared" si="5"/>
        <v>8.502211740267324E-3</v>
      </c>
      <c r="S8" s="11">
        <f t="shared" si="5"/>
        <v>5.9077574492341495E-2</v>
      </c>
      <c r="T8" s="47">
        <f>I15</f>
        <v>76.447164318650252</v>
      </c>
      <c r="U8" s="47">
        <f>I17</f>
        <v>20.695692824206894</v>
      </c>
      <c r="V8" s="48">
        <f>I6</f>
        <v>90.371813128850022</v>
      </c>
      <c r="W8" s="48">
        <f>I8</f>
        <v>2.8692782882753121</v>
      </c>
    </row>
    <row r="9" spans="1:23" ht="15.75" thickBot="1" x14ac:dyDescent="0.3">
      <c r="A9" s="55" t="s">
        <v>12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>
        <f>J15</f>
        <v>86.975297321895525</v>
      </c>
      <c r="U9" s="48">
        <f>J17</f>
        <v>9.2906233716589632</v>
      </c>
      <c r="V9">
        <f>J6</f>
        <v>88.56733722548789</v>
      </c>
      <c r="W9">
        <f>J8</f>
        <v>4.7780734025314242</v>
      </c>
    </row>
    <row r="10" spans="1:23" ht="15.75" thickBot="1" x14ac:dyDescent="0.3">
      <c r="A10" s="23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K15</f>
        <v>98.631541354173237</v>
      </c>
      <c r="U10">
        <f>K17</f>
        <v>0.50086365168471714</v>
      </c>
      <c r="V10">
        <f>K6</f>
        <v>93.199817230730446</v>
      </c>
      <c r="W10">
        <f>K8</f>
        <v>1.2747526312472335</v>
      </c>
    </row>
    <row r="11" spans="1:23" ht="15.75" thickBot="1" x14ac:dyDescent="0.3">
      <c r="A11" s="24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L15</f>
        <v>98.419901142533035</v>
      </c>
      <c r="U11">
        <f>L17</f>
        <v>0.31392093205009647</v>
      </c>
      <c r="V11">
        <f>L6</f>
        <v>93.30382367091039</v>
      </c>
      <c r="W11">
        <f>L8</f>
        <v>0.25472806367527462</v>
      </c>
    </row>
    <row r="12" spans="1:23" x14ac:dyDescent="0.25">
      <c r="A12" s="25" t="s">
        <v>16</v>
      </c>
      <c r="B12" s="1">
        <v>3.2980915777988953</v>
      </c>
      <c r="C12" s="2">
        <v>3.2907539682539686</v>
      </c>
      <c r="D12" s="2">
        <v>3.0987345141308551</v>
      </c>
      <c r="E12" s="2">
        <v>2.6842829457364346</v>
      </c>
      <c r="F12" s="2">
        <v>2.56725</v>
      </c>
      <c r="G12" s="3">
        <v>2.3325000000000005</v>
      </c>
      <c r="H12" s="1">
        <v>0.9625382747333967</v>
      </c>
      <c r="I12" s="2">
        <v>0.97142857142857131</v>
      </c>
      <c r="J12" s="2">
        <v>0.9711962833914054</v>
      </c>
      <c r="K12" s="2">
        <v>0.98604651162790691</v>
      </c>
      <c r="L12" s="2">
        <v>0.98095238095238102</v>
      </c>
      <c r="M12" s="3">
        <v>1</v>
      </c>
      <c r="N12" s="1">
        <v>4.545714935256831E-2</v>
      </c>
      <c r="O12" s="2">
        <v>3.6030646923613685E-2</v>
      </c>
      <c r="P12" s="2">
        <v>3.4605192018828598E-2</v>
      </c>
      <c r="Q12" s="2">
        <v>1.5816491094782479E-2</v>
      </c>
      <c r="R12" s="2">
        <v>2.2254250107024656E-2</v>
      </c>
      <c r="S12" s="3">
        <v>0</v>
      </c>
      <c r="T12">
        <f>M15</f>
        <v>98.404955478126212</v>
      </c>
      <c r="U12">
        <f>M17</f>
        <v>1.1424961685743791E-2</v>
      </c>
      <c r="V12">
        <f>M6</f>
        <v>90.489275786458904</v>
      </c>
      <c r="W12">
        <f>M8</f>
        <v>5.2466181173306365</v>
      </c>
    </row>
    <row r="13" spans="1:23" x14ac:dyDescent="0.25">
      <c r="A13" s="25" t="s">
        <v>17</v>
      </c>
      <c r="B13" s="1">
        <v>2.5045634591829424</v>
      </c>
      <c r="C13" s="2">
        <v>2.1733928571428569</v>
      </c>
      <c r="D13" s="2">
        <v>2.2892329010194858</v>
      </c>
      <c r="E13" s="2">
        <v>2.318772357723577</v>
      </c>
      <c r="F13" s="2">
        <v>2.4621918131972018</v>
      </c>
      <c r="G13" s="3">
        <v>3.3549146341463412</v>
      </c>
      <c r="H13" s="1">
        <v>0.22190147458080589</v>
      </c>
      <c r="I13" s="2">
        <v>0.97142857142857131</v>
      </c>
      <c r="J13" s="2">
        <v>0.95385210994967085</v>
      </c>
      <c r="K13" s="2">
        <v>0.99512195121951219</v>
      </c>
      <c r="L13" s="2">
        <v>0.9811684628474191</v>
      </c>
      <c r="M13" s="3">
        <v>0.99024390243902438</v>
      </c>
      <c r="N13" s="1">
        <v>0.33332570677680473</v>
      </c>
      <c r="O13" s="2">
        <v>3.2498284572844746E-2</v>
      </c>
      <c r="P13" s="2">
        <v>5.0686024115458653E-2</v>
      </c>
      <c r="Q13" s="2">
        <v>6.175470955901971E-3</v>
      </c>
      <c r="R13" s="2">
        <v>2.199196205068445E-2</v>
      </c>
      <c r="S13" s="3">
        <v>1.2350941911803942E-2</v>
      </c>
    </row>
    <row r="14" spans="1:23" ht="15.75" thickBot="1" x14ac:dyDescent="0.3">
      <c r="A14" s="24" t="s">
        <v>18</v>
      </c>
      <c r="B14" s="4">
        <v>2.1561871101871102</v>
      </c>
      <c r="C14" s="5">
        <v>3.1919959970601366</v>
      </c>
      <c r="D14" s="5">
        <v>1.8656210526315788</v>
      </c>
      <c r="E14" s="5">
        <v>2.5160740740740741</v>
      </c>
      <c r="F14" s="5">
        <v>2.0960263347763348</v>
      </c>
      <c r="G14" s="6">
        <v>2.1548174603174601</v>
      </c>
      <c r="H14" s="4">
        <v>0.55384615384615388</v>
      </c>
      <c r="I14" s="5">
        <v>0.35055778670236498</v>
      </c>
      <c r="J14" s="5">
        <v>0.68421052631578949</v>
      </c>
      <c r="K14" s="5">
        <v>0.97777777777777786</v>
      </c>
      <c r="L14" s="5">
        <v>0.99047619047619051</v>
      </c>
      <c r="M14" s="6">
        <v>0.96190476190476182</v>
      </c>
      <c r="N14" s="4">
        <v>0.1613411235252438</v>
      </c>
      <c r="O14" s="5">
        <v>0.27531161948275795</v>
      </c>
      <c r="P14" s="5">
        <v>0.15324497005001092</v>
      </c>
      <c r="Q14" s="5">
        <v>2.6104336306930664E-2</v>
      </c>
      <c r="R14" s="5">
        <v>1.2010215641204561E-2</v>
      </c>
      <c r="S14" s="6">
        <v>4.4508500214049306E-2</v>
      </c>
    </row>
    <row r="15" spans="1:23" ht="15.75" thickBot="1" x14ac:dyDescent="0.3">
      <c r="A15" s="26" t="s">
        <v>10</v>
      </c>
      <c r="B15" s="27">
        <f t="shared" ref="B15:G15" si="6">AVERAGE(B12:B14)</f>
        <v>2.6529473823896494</v>
      </c>
      <c r="C15" s="28">
        <f t="shared" si="6"/>
        <v>2.8853809408189872</v>
      </c>
      <c r="D15" s="28">
        <f t="shared" si="6"/>
        <v>2.4178628225939733</v>
      </c>
      <c r="E15" s="28">
        <f t="shared" si="6"/>
        <v>2.5063764591780284</v>
      </c>
      <c r="F15" s="28">
        <f t="shared" si="6"/>
        <v>2.3751560493245125</v>
      </c>
      <c r="G15" s="29">
        <f t="shared" si="6"/>
        <v>2.614077364821267</v>
      </c>
      <c r="H15" s="27">
        <f t="shared" ref="H15:M15" si="7">AVERAGE(H12:H14)*100</f>
        <v>57.94286343867855</v>
      </c>
      <c r="I15" s="28">
        <f t="shared" si="7"/>
        <v>76.447164318650252</v>
      </c>
      <c r="J15" s="28">
        <f t="shared" si="7"/>
        <v>86.975297321895525</v>
      </c>
      <c r="K15" s="28">
        <f t="shared" si="7"/>
        <v>98.631541354173237</v>
      </c>
      <c r="L15" s="28">
        <f t="shared" si="7"/>
        <v>98.419901142533035</v>
      </c>
      <c r="M15" s="29">
        <f t="shared" si="7"/>
        <v>98.404955478126212</v>
      </c>
      <c r="N15" s="27">
        <f t="shared" ref="N15:S15" si="8">AVERAGE(N12:N14)</f>
        <v>0.18004132655153893</v>
      </c>
      <c r="O15" s="28">
        <f t="shared" si="8"/>
        <v>0.11461351699307214</v>
      </c>
      <c r="P15" s="28">
        <f t="shared" si="8"/>
        <v>7.9512062061432728E-2</v>
      </c>
      <c r="Q15" s="28">
        <f t="shared" si="8"/>
        <v>1.6032099452538372E-2</v>
      </c>
      <c r="R15" s="28">
        <f t="shared" si="8"/>
        <v>1.8752142599637887E-2</v>
      </c>
      <c r="S15" s="29">
        <f t="shared" si="8"/>
        <v>1.8953147375284415E-2</v>
      </c>
    </row>
    <row r="16" spans="1:23" ht="15.75" thickBot="1" x14ac:dyDescent="0.3">
      <c r="A16" s="26" t="s">
        <v>13</v>
      </c>
      <c r="B16" s="44">
        <f t="shared" ref="B16:S16" si="9">STDEV(B12:B14)</f>
        <v>0.58523482021116757</v>
      </c>
      <c r="C16" s="45">
        <f t="shared" si="9"/>
        <v>0.61857380941257745</v>
      </c>
      <c r="D16" s="45">
        <f t="shared" si="9"/>
        <v>0.62653926036272922</v>
      </c>
      <c r="E16" s="45">
        <f t="shared" si="9"/>
        <v>0.18294816284505352</v>
      </c>
      <c r="F16" s="45">
        <f t="shared" si="9"/>
        <v>0.24737492559146565</v>
      </c>
      <c r="G16" s="46">
        <f t="shared" si="9"/>
        <v>0.64770569392493704</v>
      </c>
      <c r="H16" s="27">
        <f>STDEV(H12:H14)*100</f>
        <v>37.098054520153234</v>
      </c>
      <c r="I16" s="28">
        <f>STDEV(I12:I14)*100</f>
        <v>35.845991469364968</v>
      </c>
      <c r="J16" s="28">
        <f>STDEV(J12:J14)*100</f>
        <v>16.091831713700191</v>
      </c>
      <c r="K16" s="28">
        <f>STDEV(K12:K14)*100</f>
        <v>0.86752129238241105</v>
      </c>
      <c r="L16" s="28">
        <f>STDEV(L12:L14)*100</f>
        <v>0.54372700387014417</v>
      </c>
      <c r="M16" s="29">
        <f t="shared" ref="M16" si="10">STDEV(M12:M14)</f>
        <v>1.9788614114236013E-2</v>
      </c>
      <c r="N16" s="27">
        <f t="shared" si="9"/>
        <v>0.14484249992076301</v>
      </c>
      <c r="O16" s="28">
        <f t="shared" si="9"/>
        <v>0.13917984589653581</v>
      </c>
      <c r="P16" s="28">
        <f t="shared" si="9"/>
        <v>6.4358795673700314E-2</v>
      </c>
      <c r="Q16" s="28">
        <f t="shared" si="9"/>
        <v>9.9661820055530117E-3</v>
      </c>
      <c r="R16" s="28">
        <f t="shared" si="9"/>
        <v>5.8401526598850445E-3</v>
      </c>
      <c r="S16" s="29">
        <f t="shared" si="9"/>
        <v>2.2977020815643512E-2</v>
      </c>
    </row>
    <row r="17" spans="1:23" ht="15.75" thickBot="1" x14ac:dyDescent="0.3">
      <c r="A17" s="26" t="s">
        <v>14</v>
      </c>
      <c r="B17" s="27">
        <f>B16/SQRT(3)</f>
        <v>0.33788548098805987</v>
      </c>
      <c r="C17" s="27">
        <f t="shared" ref="C17:S17" si="11">C16/SQRT(3)</f>
        <v>0.35713375537800385</v>
      </c>
      <c r="D17" s="27">
        <f t="shared" si="11"/>
        <v>0.36173261062829076</v>
      </c>
      <c r="E17" s="27">
        <f t="shared" si="11"/>
        <v>0.10562517106633915</v>
      </c>
      <c r="F17" s="27">
        <f t="shared" si="11"/>
        <v>0.14282197988099635</v>
      </c>
      <c r="G17" s="27">
        <f t="shared" si="11"/>
        <v>0.37395305674321577</v>
      </c>
      <c r="H17" s="27">
        <f t="shared" si="11"/>
        <v>21.418571763621884</v>
      </c>
      <c r="I17" s="27">
        <f t="shared" si="11"/>
        <v>20.695692824206894</v>
      </c>
      <c r="J17" s="27">
        <f t="shared" si="11"/>
        <v>9.2906233716589632</v>
      </c>
      <c r="K17" s="27">
        <f t="shared" si="11"/>
        <v>0.50086365168471714</v>
      </c>
      <c r="L17" s="27">
        <f t="shared" si="11"/>
        <v>0.31392093205009647</v>
      </c>
      <c r="M17" s="27">
        <f t="shared" si="11"/>
        <v>1.1424961685743791E-2</v>
      </c>
      <c r="N17" s="27">
        <f t="shared" si="11"/>
        <v>8.3624856319350876E-2</v>
      </c>
      <c r="O17" s="27">
        <f t="shared" si="11"/>
        <v>8.0355521494135593E-2</v>
      </c>
      <c r="P17" s="27">
        <f t="shared" si="11"/>
        <v>3.7157568006930999E-2</v>
      </c>
      <c r="Q17" s="27">
        <f t="shared" si="11"/>
        <v>5.7539778636988359E-3</v>
      </c>
      <c r="R17" s="27">
        <f t="shared" si="11"/>
        <v>3.3718137102931394E-3</v>
      </c>
      <c r="S17" s="27">
        <f t="shared" si="11"/>
        <v>1.3265789153087416E-2</v>
      </c>
    </row>
    <row r="20" spans="1:23" x14ac:dyDescent="0.25">
      <c r="H20">
        <f>H13*100</f>
        <v>22.190147458080588</v>
      </c>
      <c r="I20">
        <f t="shared" ref="I20:N21" si="12">I13*100</f>
        <v>97.142857142857125</v>
      </c>
      <c r="J20">
        <f t="shared" si="12"/>
        <v>95.385210994967082</v>
      </c>
      <c r="K20">
        <f t="shared" si="12"/>
        <v>99.512195121951223</v>
      </c>
      <c r="L20">
        <f t="shared" si="12"/>
        <v>98.116846284741911</v>
      </c>
      <c r="M20">
        <f t="shared" si="12"/>
        <v>99.024390243902445</v>
      </c>
      <c r="N20">
        <f>N13</f>
        <v>0.33332570677680473</v>
      </c>
      <c r="O20">
        <f t="shared" ref="O20:S21" si="13">O13</f>
        <v>3.2498284572844746E-2</v>
      </c>
      <c r="P20">
        <f t="shared" si="13"/>
        <v>5.0686024115458653E-2</v>
      </c>
      <c r="Q20">
        <f t="shared" si="13"/>
        <v>6.175470955901971E-3</v>
      </c>
      <c r="R20">
        <f t="shared" si="13"/>
        <v>2.199196205068445E-2</v>
      </c>
      <c r="S20">
        <f t="shared" si="13"/>
        <v>1.2350941911803942E-2</v>
      </c>
    </row>
    <row r="21" spans="1:23" x14ac:dyDescent="0.25">
      <c r="H21">
        <f>H14*100</f>
        <v>55.384615384615387</v>
      </c>
      <c r="I21">
        <f t="shared" si="12"/>
        <v>35.055778670236499</v>
      </c>
      <c r="J21">
        <f t="shared" si="12"/>
        <v>68.421052631578945</v>
      </c>
      <c r="K21">
        <f t="shared" si="12"/>
        <v>97.777777777777786</v>
      </c>
      <c r="L21">
        <f t="shared" si="12"/>
        <v>99.047619047619051</v>
      </c>
      <c r="M21">
        <f t="shared" si="12"/>
        <v>96.190476190476176</v>
      </c>
      <c r="N21">
        <f>N14</f>
        <v>0.1613411235252438</v>
      </c>
      <c r="O21">
        <f t="shared" si="13"/>
        <v>0.27531161948275795</v>
      </c>
      <c r="P21">
        <f t="shared" si="13"/>
        <v>0.15324497005001092</v>
      </c>
      <c r="Q21">
        <f t="shared" si="13"/>
        <v>2.6104336306930664E-2</v>
      </c>
      <c r="R21">
        <f t="shared" si="13"/>
        <v>1.2010215641204561E-2</v>
      </c>
      <c r="S21">
        <f t="shared" si="13"/>
        <v>4.4508500214049306E-2</v>
      </c>
    </row>
    <row r="22" spans="1:23" x14ac:dyDescent="0.25">
      <c r="H22">
        <f>H14*100</f>
        <v>55.384615384615387</v>
      </c>
      <c r="I22">
        <f t="shared" ref="I22:N22" si="14">I14*100</f>
        <v>35.055778670236499</v>
      </c>
      <c r="J22">
        <f t="shared" si="14"/>
        <v>68.421052631578945</v>
      </c>
      <c r="K22">
        <f t="shared" si="14"/>
        <v>97.777777777777786</v>
      </c>
      <c r="L22">
        <f t="shared" si="14"/>
        <v>99.047619047619051</v>
      </c>
      <c r="M22">
        <f t="shared" si="14"/>
        <v>96.190476190476176</v>
      </c>
      <c r="N22">
        <f>N14</f>
        <v>0.1613411235252438</v>
      </c>
      <c r="O22">
        <f t="shared" ref="O22:S22" si="15">O14</f>
        <v>0.27531161948275795</v>
      </c>
      <c r="P22">
        <f t="shared" si="15"/>
        <v>0.15324497005001092</v>
      </c>
      <c r="Q22">
        <f t="shared" si="15"/>
        <v>2.6104336306930664E-2</v>
      </c>
      <c r="R22">
        <f t="shared" si="15"/>
        <v>1.2010215641204561E-2</v>
      </c>
      <c r="S22">
        <f t="shared" si="15"/>
        <v>4.4508500214049306E-2</v>
      </c>
      <c r="T22" s="48"/>
      <c r="U22" s="48"/>
      <c r="V22" s="48"/>
      <c r="W22" s="48"/>
    </row>
    <row r="23" spans="1:23" x14ac:dyDescent="0.25">
      <c r="H23">
        <f>H4*100</f>
        <v>54.805677693265523</v>
      </c>
      <c r="I23">
        <f t="shared" ref="I23:N24" si="16">I4*100</f>
        <v>93.241091417125332</v>
      </c>
      <c r="J23">
        <f t="shared" si="16"/>
        <v>93.345410628019323</v>
      </c>
      <c r="K23">
        <f t="shared" si="16"/>
        <v>94.47456986197767</v>
      </c>
      <c r="L23">
        <f t="shared" si="16"/>
        <v>93.049095607235117</v>
      </c>
      <c r="M23">
        <f t="shared" si="16"/>
        <v>85.242657669128263</v>
      </c>
      <c r="N23">
        <f>N4</f>
        <v>0.29431694011700205</v>
      </c>
      <c r="O23">
        <f t="shared" ref="O23:S24" si="17">O4</f>
        <v>7.2800136004294871E-2</v>
      </c>
      <c r="P23">
        <f t="shared" si="17"/>
        <v>7.414256577109353E-2</v>
      </c>
      <c r="Q23">
        <f t="shared" si="17"/>
        <v>6.5874151278887405E-2</v>
      </c>
      <c r="R23">
        <f t="shared" si="17"/>
        <v>8.3857323121551613E-2</v>
      </c>
      <c r="S23">
        <f t="shared" si="17"/>
        <v>0.16835907638703665</v>
      </c>
      <c r="T23" s="48"/>
      <c r="U23" s="48"/>
      <c r="V23" s="48"/>
      <c r="W23" s="48"/>
    </row>
    <row r="24" spans="1:23" x14ac:dyDescent="0.25">
      <c r="H24">
        <f>H5*100</f>
        <v>44.360825564367637</v>
      </c>
      <c r="I24">
        <f t="shared" si="16"/>
        <v>87.502534840574711</v>
      </c>
      <c r="J24">
        <f t="shared" si="16"/>
        <v>83.789263822956471</v>
      </c>
      <c r="K24">
        <f t="shared" si="16"/>
        <v>91.925064599483207</v>
      </c>
      <c r="L24">
        <f t="shared" si="16"/>
        <v>93.558551734585677</v>
      </c>
      <c r="M24">
        <f t="shared" si="16"/>
        <v>95.735893903789531</v>
      </c>
      <c r="N24">
        <f>N5</f>
        <v>0.27318510091165804</v>
      </c>
      <c r="O24">
        <f t="shared" si="17"/>
        <v>0.12101186629008609</v>
      </c>
      <c r="P24">
        <f t="shared" si="17"/>
        <v>0.14519642725139731</v>
      </c>
      <c r="Q24">
        <f t="shared" si="17"/>
        <v>9.1259996130468382E-2</v>
      </c>
      <c r="R24">
        <f t="shared" si="17"/>
        <v>6.6852899641016927E-2</v>
      </c>
      <c r="S24">
        <f t="shared" si="17"/>
        <v>5.0203927402353667E-2</v>
      </c>
    </row>
  </sheetData>
  <mergeCells count="8">
    <mergeCell ref="A9:S9"/>
    <mergeCell ref="B10:G10"/>
    <mergeCell ref="H10:M10"/>
    <mergeCell ref="N10:S10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4"/>
  <sheetViews>
    <sheetView zoomScale="70" zoomScaleNormal="70" workbookViewId="0">
      <selection activeCell="H20" sqref="H20:S24"/>
    </sheetView>
  </sheetViews>
  <sheetFormatPr defaultRowHeight="15" x14ac:dyDescent="0.25"/>
  <sheetData>
    <row r="1" spans="1:23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3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3" x14ac:dyDescent="0.25">
      <c r="A4" s="9" t="s">
        <v>15</v>
      </c>
      <c r="B4" s="1">
        <v>2.5656894586894587</v>
      </c>
      <c r="C4" s="2">
        <v>15.611458333333335</v>
      </c>
      <c r="D4" s="2">
        <v>12.626671855921856</v>
      </c>
      <c r="E4" s="2">
        <v>12.077993464052287</v>
      </c>
      <c r="F4" s="2">
        <v>13.939085137085135</v>
      </c>
      <c r="G4" s="3">
        <v>12.764461538461539</v>
      </c>
      <c r="H4" s="1">
        <v>0</v>
      </c>
      <c r="I4" s="2">
        <v>7.1153846153846151E-2</v>
      </c>
      <c r="J4" s="2">
        <v>6.1666666666666668E-2</v>
      </c>
      <c r="K4" s="2">
        <v>8.1764705882352934E-2</v>
      </c>
      <c r="L4" s="2">
        <v>5.7142857142857141E-2</v>
      </c>
      <c r="M4" s="3">
        <v>2.8717948717948714E-2</v>
      </c>
      <c r="N4" s="1">
        <v>0.20312407025312607</v>
      </c>
      <c r="O4" s="2">
        <v>0.64817703462680942</v>
      </c>
      <c r="P4" s="2">
        <v>0.64760928147442898</v>
      </c>
      <c r="Q4" s="2">
        <v>0.55811702455288636</v>
      </c>
      <c r="R4" s="2">
        <v>0.69183753291919914</v>
      </c>
      <c r="S4" s="3">
        <v>0.55435940674611461</v>
      </c>
      <c r="V4" t="s">
        <v>27</v>
      </c>
    </row>
    <row r="5" spans="1:23" x14ac:dyDescent="0.25">
      <c r="A5" s="9" t="s">
        <v>16</v>
      </c>
      <c r="B5" s="1">
        <v>2.1106300878407738</v>
      </c>
      <c r="C5" s="2">
        <v>2.2916054028752932</v>
      </c>
      <c r="D5" s="2">
        <v>2.4662449131923827</v>
      </c>
      <c r="E5" s="2">
        <v>2.6542331702006177</v>
      </c>
      <c r="F5" s="2">
        <v>3.6536957058308417</v>
      </c>
      <c r="G5" s="3">
        <v>3.5453565831524672</v>
      </c>
      <c r="H5" s="1">
        <v>2.0375799186283058E-2</v>
      </c>
      <c r="I5" s="2">
        <v>0.19898266748117194</v>
      </c>
      <c r="J5" s="2">
        <v>0.34434615888779146</v>
      </c>
      <c r="K5" s="2">
        <v>0.45795485479415132</v>
      </c>
      <c r="L5" s="2">
        <v>0.46982454917902627</v>
      </c>
      <c r="M5" s="3">
        <v>0.38060223652169489</v>
      </c>
      <c r="N5" s="1">
        <v>0.32967582101115461</v>
      </c>
      <c r="O5" s="2">
        <v>0.35241353110757972</v>
      </c>
      <c r="P5" s="2">
        <v>0.34649530677190687</v>
      </c>
      <c r="Q5" s="2">
        <v>0.35236378075892472</v>
      </c>
      <c r="R5" s="2">
        <v>0.36815991710495022</v>
      </c>
      <c r="S5" s="3">
        <v>0.38776031813455147</v>
      </c>
    </row>
    <row r="6" spans="1:23" ht="15.75" thickBot="1" x14ac:dyDescent="0.3">
      <c r="A6" s="8" t="s">
        <v>17</v>
      </c>
      <c r="B6" s="4">
        <v>2.5961830966897179</v>
      </c>
      <c r="C6" s="5">
        <v>3.2342452891396021</v>
      </c>
      <c r="D6" s="5">
        <v>2.2164624222611566</v>
      </c>
      <c r="E6" s="5">
        <v>2.5755578316350389</v>
      </c>
      <c r="F6" s="5">
        <v>5.7601328083186782</v>
      </c>
      <c r="G6" s="6">
        <v>2.7116409106104995</v>
      </c>
      <c r="H6" s="4">
        <v>1.2492305759688462E-2</v>
      </c>
      <c r="I6" s="5">
        <v>2.5742110761147872E-2</v>
      </c>
      <c r="J6" s="5">
        <v>3.5403656919823091E-2</v>
      </c>
      <c r="K6" s="5">
        <v>8.378347925324936E-2</v>
      </c>
      <c r="L6" s="5">
        <v>0.12988355560895509</v>
      </c>
      <c r="M6" s="6">
        <v>3.9799651040730397E-2</v>
      </c>
      <c r="N6" s="4">
        <v>0.31961285608794487</v>
      </c>
      <c r="O6" s="5">
        <v>0.3963512365049161</v>
      </c>
      <c r="P6" s="5">
        <v>0.38398366964380903</v>
      </c>
      <c r="Q6" s="5">
        <v>0.39680536838936292</v>
      </c>
      <c r="R6" s="5">
        <v>0.43735610913228917</v>
      </c>
      <c r="S6" s="6">
        <v>0.38218657417739238</v>
      </c>
      <c r="T6" t="s">
        <v>21</v>
      </c>
      <c r="U6" t="s">
        <v>14</v>
      </c>
      <c r="V6" t="s">
        <v>22</v>
      </c>
      <c r="W6" t="s">
        <v>23</v>
      </c>
    </row>
    <row r="7" spans="1:23" ht="15.75" thickBot="1" x14ac:dyDescent="0.3">
      <c r="A7" s="10" t="s">
        <v>10</v>
      </c>
      <c r="B7" s="11">
        <f t="shared" ref="B7:G7" si="0">AVERAGE(B4:B6)</f>
        <v>2.4241675477399833</v>
      </c>
      <c r="C7" s="12">
        <f t="shared" si="0"/>
        <v>7.0457696751160768</v>
      </c>
      <c r="D7" s="12">
        <f t="shared" si="0"/>
        <v>5.7697930637917985</v>
      </c>
      <c r="E7" s="12">
        <f t="shared" si="0"/>
        <v>5.769261488629315</v>
      </c>
      <c r="F7" s="12">
        <f t="shared" si="0"/>
        <v>7.7843045504115524</v>
      </c>
      <c r="G7" s="13">
        <f t="shared" si="0"/>
        <v>6.3404863440748356</v>
      </c>
      <c r="H7" s="12">
        <f t="shared" ref="H7:M7" si="1">AVERAGE(H4:H6)*100</f>
        <v>1.0956034981990506</v>
      </c>
      <c r="I7" s="12">
        <f t="shared" si="1"/>
        <v>9.8626208132055311</v>
      </c>
      <c r="J7" s="12">
        <f t="shared" si="1"/>
        <v>14.713882749142707</v>
      </c>
      <c r="K7" s="12">
        <f t="shared" si="1"/>
        <v>20.783434664325121</v>
      </c>
      <c r="L7" s="12">
        <f t="shared" si="1"/>
        <v>21.895032064361285</v>
      </c>
      <c r="M7" s="13">
        <f t="shared" si="1"/>
        <v>14.970661209345801</v>
      </c>
      <c r="N7" s="11">
        <f t="shared" ref="N7:S7" si="2">AVERAGE(N4:N6)</f>
        <v>0.28413758245074183</v>
      </c>
      <c r="O7" s="12">
        <f t="shared" si="2"/>
        <v>0.46564726741310175</v>
      </c>
      <c r="P7" s="12">
        <f t="shared" si="2"/>
        <v>0.45936275263004828</v>
      </c>
      <c r="Q7" s="12">
        <f t="shared" si="2"/>
        <v>0.43576205790039135</v>
      </c>
      <c r="R7" s="12">
        <f t="shared" si="2"/>
        <v>0.49911785305214612</v>
      </c>
      <c r="S7" s="13">
        <f t="shared" si="2"/>
        <v>0.44143543301935284</v>
      </c>
      <c r="T7" s="47">
        <f>H15</f>
        <v>21.345725954288213</v>
      </c>
      <c r="U7" s="47">
        <f>H17</f>
        <v>4.5206404543024457</v>
      </c>
      <c r="V7" s="48">
        <f>H7</f>
        <v>1.0956034981990506</v>
      </c>
      <c r="W7" s="48">
        <f>H9</f>
        <v>0.59319303785176003</v>
      </c>
    </row>
    <row r="8" spans="1:23" ht="15.75" thickBot="1" x14ac:dyDescent="0.3">
      <c r="A8" s="10" t="s">
        <v>13</v>
      </c>
      <c r="B8" s="38">
        <f t="shared" ref="B8:S8" si="3">STDEV(B4:B6)</f>
        <v>0.27195913214977557</v>
      </c>
      <c r="C8" s="39">
        <f t="shared" si="3"/>
        <v>7.4330618947327434</v>
      </c>
      <c r="D8" s="39">
        <f t="shared" si="3"/>
        <v>5.9395444186121038</v>
      </c>
      <c r="E8" s="39">
        <f t="shared" si="3"/>
        <v>5.4636637712726976</v>
      </c>
      <c r="F8" s="39">
        <f t="shared" si="3"/>
        <v>5.4332552276931398</v>
      </c>
      <c r="G8" s="40">
        <f t="shared" si="3"/>
        <v>5.5789213499772785</v>
      </c>
      <c r="H8" s="11">
        <f t="shared" ref="H8:M8" si="4">STDEV(H4:H6)*100</f>
        <v>1.0274404802553765</v>
      </c>
      <c r="I8" s="12">
        <f t="shared" si="4"/>
        <v>8.9828284118435029</v>
      </c>
      <c r="J8" s="12">
        <f t="shared" si="4"/>
        <v>17.129064506737464</v>
      </c>
      <c r="K8" s="12">
        <f t="shared" si="4"/>
        <v>21.66130658795289</v>
      </c>
      <c r="L8" s="12">
        <f t="shared" si="4"/>
        <v>22.028665690586685</v>
      </c>
      <c r="M8" s="13">
        <f t="shared" si="4"/>
        <v>20.003822901303579</v>
      </c>
      <c r="N8" s="11">
        <f t="shared" si="3"/>
        <v>7.0339943735450799E-2</v>
      </c>
      <c r="O8" s="12">
        <f t="shared" si="3"/>
        <v>0.15959469736872062</v>
      </c>
      <c r="P8" s="12">
        <f t="shared" si="3"/>
        <v>0.1641003079039543</v>
      </c>
      <c r="Q8" s="12">
        <f t="shared" si="3"/>
        <v>0.10826734076432426</v>
      </c>
      <c r="R8" s="12">
        <f t="shared" si="3"/>
        <v>0.17044848049723327</v>
      </c>
      <c r="S8" s="13">
        <f t="shared" si="3"/>
        <v>9.7834730730486208E-2</v>
      </c>
      <c r="T8" s="47">
        <f>I15</f>
        <v>30.238224530759805</v>
      </c>
      <c r="U8" s="47">
        <f>I17</f>
        <v>12.94065080774358</v>
      </c>
      <c r="V8" s="48">
        <f>I7</f>
        <v>9.8626208132055311</v>
      </c>
      <c r="W8" s="48">
        <f>I9</f>
        <v>5.1862384016620648</v>
      </c>
    </row>
    <row r="9" spans="1:23" s="37" customFormat="1" ht="15.75" thickBot="1" x14ac:dyDescent="0.3">
      <c r="A9" s="10" t="s">
        <v>14</v>
      </c>
      <c r="B9" s="11">
        <f>B8/SQRT(3)</f>
        <v>0.15701567815524994</v>
      </c>
      <c r="C9" s="11">
        <f t="shared" ref="C9:S9" si="5">C8/SQRT(3)</f>
        <v>4.2914802858270997</v>
      </c>
      <c r="D9" s="11">
        <f t="shared" si="5"/>
        <v>3.4291975689494376</v>
      </c>
      <c r="E9" s="11">
        <f t="shared" si="5"/>
        <v>3.154447749105898</v>
      </c>
      <c r="F9" s="11">
        <f t="shared" si="5"/>
        <v>3.136891368284576</v>
      </c>
      <c r="G9" s="11">
        <f t="shared" si="5"/>
        <v>3.2209917431971324</v>
      </c>
      <c r="H9" s="11">
        <f t="shared" si="5"/>
        <v>0.59319303785176003</v>
      </c>
      <c r="I9" s="11">
        <f t="shared" si="5"/>
        <v>5.1862384016620648</v>
      </c>
      <c r="J9" s="11">
        <f t="shared" si="5"/>
        <v>9.8894700039313399</v>
      </c>
      <c r="K9" s="11">
        <f t="shared" si="5"/>
        <v>12.506161189553616</v>
      </c>
      <c r="L9" s="11">
        <f t="shared" si="5"/>
        <v>12.718256066348497</v>
      </c>
      <c r="M9" s="11">
        <f t="shared" si="5"/>
        <v>11.549212536889222</v>
      </c>
      <c r="N9" s="11">
        <f t="shared" si="5"/>
        <v>4.0610785450445649E-2</v>
      </c>
      <c r="O9" s="11">
        <f t="shared" si="5"/>
        <v>9.2142041487067713E-2</v>
      </c>
      <c r="P9" s="11">
        <f t="shared" si="5"/>
        <v>9.4743356942448495E-2</v>
      </c>
      <c r="Q9" s="11">
        <f t="shared" si="5"/>
        <v>6.2508178334727563E-2</v>
      </c>
      <c r="R9" s="11">
        <f t="shared" si="5"/>
        <v>9.8408476098040307E-2</v>
      </c>
      <c r="S9" s="11">
        <f t="shared" si="5"/>
        <v>5.6484908123340768E-2</v>
      </c>
      <c r="T9">
        <f>J15</f>
        <v>42.790320693934511</v>
      </c>
      <c r="U9" s="48">
        <f>J17</f>
        <v>5.2616728711690284</v>
      </c>
      <c r="V9">
        <f>J7</f>
        <v>14.713882749142707</v>
      </c>
      <c r="W9">
        <f>J9</f>
        <v>9.8894700039313399</v>
      </c>
    </row>
    <row r="10" spans="1:23" ht="15.75" thickBot="1" x14ac:dyDescent="0.3">
      <c r="A10" s="55" t="s">
        <v>12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>
        <f>K15</f>
        <v>45.349172795028117</v>
      </c>
      <c r="U10">
        <f>K17</f>
        <v>3.741334447377858</v>
      </c>
      <c r="V10">
        <f>K7</f>
        <v>20.783434664325121</v>
      </c>
      <c r="W10">
        <f>K9</f>
        <v>12.506161189553616</v>
      </c>
    </row>
    <row r="11" spans="1:23" ht="15.75" thickBot="1" x14ac:dyDescent="0.3">
      <c r="A11" s="23"/>
      <c r="B11" s="56" t="s">
        <v>1</v>
      </c>
      <c r="C11" s="57"/>
      <c r="D11" s="57"/>
      <c r="E11" s="57"/>
      <c r="F11" s="57"/>
      <c r="G11" s="58"/>
      <c r="H11" s="59" t="s">
        <v>2</v>
      </c>
      <c r="I11" s="60"/>
      <c r="J11" s="60"/>
      <c r="K11" s="60"/>
      <c r="L11" s="60"/>
      <c r="M11" s="61"/>
      <c r="N11" s="62" t="s">
        <v>3</v>
      </c>
      <c r="O11" s="63"/>
      <c r="P11" s="63"/>
      <c r="Q11" s="63"/>
      <c r="R11" s="63"/>
      <c r="S11" s="64"/>
      <c r="T11">
        <f>L15</f>
        <v>39.04476348004431</v>
      </c>
      <c r="U11">
        <f>L17</f>
        <v>4.6442285422810308</v>
      </c>
      <c r="V11">
        <f>L7</f>
        <v>21.895032064361285</v>
      </c>
      <c r="W11">
        <f>L9</f>
        <v>12.718256066348497</v>
      </c>
    </row>
    <row r="12" spans="1:23" ht="15.75" thickBot="1" x14ac:dyDescent="0.3">
      <c r="A12" s="24"/>
      <c r="B12" s="14" t="s">
        <v>4</v>
      </c>
      <c r="C12" s="15" t="s">
        <v>5</v>
      </c>
      <c r="D12" s="15" t="s">
        <v>6</v>
      </c>
      <c r="E12" s="15" t="s">
        <v>7</v>
      </c>
      <c r="F12" s="15" t="s">
        <v>8</v>
      </c>
      <c r="G12" s="16" t="s">
        <v>9</v>
      </c>
      <c r="H12" s="17" t="s">
        <v>4</v>
      </c>
      <c r="I12" s="18" t="s">
        <v>5</v>
      </c>
      <c r="J12" s="18" t="s">
        <v>6</v>
      </c>
      <c r="K12" s="18" t="s">
        <v>7</v>
      </c>
      <c r="L12" s="18" t="s">
        <v>8</v>
      </c>
      <c r="M12" s="19" t="s">
        <v>9</v>
      </c>
      <c r="N12" s="20" t="s">
        <v>4</v>
      </c>
      <c r="O12" s="21" t="s">
        <v>5</v>
      </c>
      <c r="P12" s="21" t="s">
        <v>6</v>
      </c>
      <c r="Q12" s="21" t="s">
        <v>7</v>
      </c>
      <c r="R12" s="21" t="s">
        <v>8</v>
      </c>
      <c r="S12" s="22" t="s">
        <v>9</v>
      </c>
      <c r="T12">
        <f>M15</f>
        <v>40.248749940826876</v>
      </c>
      <c r="U12">
        <f>M17</f>
        <v>4.2305542338526259</v>
      </c>
      <c r="V12">
        <f>M7</f>
        <v>14.970661209345801</v>
      </c>
      <c r="W12">
        <f>M9</f>
        <v>11.549212536889222</v>
      </c>
    </row>
    <row r="13" spans="1:23" x14ac:dyDescent="0.25">
      <c r="A13" s="25" t="s">
        <v>18</v>
      </c>
      <c r="B13" s="1">
        <v>2.1251457834166985</v>
      </c>
      <c r="C13" s="2">
        <v>1.6935188872363753</v>
      </c>
      <c r="D13" s="2">
        <v>2.0816524011119597</v>
      </c>
      <c r="E13" s="2">
        <v>2.0057699690591537</v>
      </c>
      <c r="F13" s="2">
        <v>2.0060632254174608</v>
      </c>
      <c r="G13" s="3">
        <v>2.1564360758122265</v>
      </c>
      <c r="H13" s="1">
        <v>0.25866366408590663</v>
      </c>
      <c r="I13" s="2">
        <v>0.17297573723016227</v>
      </c>
      <c r="J13" s="2">
        <v>0.37528647822765471</v>
      </c>
      <c r="K13" s="2">
        <v>0.41607838347650261</v>
      </c>
      <c r="L13" s="2">
        <v>0.34400534937763261</v>
      </c>
      <c r="M13" s="3">
        <v>0.44479304174679501</v>
      </c>
      <c r="N13" s="1">
        <v>0.31379781175154586</v>
      </c>
      <c r="O13" s="2">
        <v>0.27014893660333056</v>
      </c>
      <c r="P13" s="2">
        <v>0.38609262905385988</v>
      </c>
      <c r="Q13" s="2">
        <v>0.30764931361902198</v>
      </c>
      <c r="R13" s="2">
        <v>0.24784630013621886</v>
      </c>
      <c r="S13" s="3">
        <v>0.28562337059131498</v>
      </c>
    </row>
    <row r="14" spans="1:23" ht="15.75" thickBot="1" x14ac:dyDescent="0.3">
      <c r="A14" s="25" t="s">
        <v>19</v>
      </c>
      <c r="B14" s="1">
        <v>2.4277645988437579</v>
      </c>
      <c r="C14" s="2">
        <v>3.1757239506992834</v>
      </c>
      <c r="D14" s="2">
        <v>3.3902653408097998</v>
      </c>
      <c r="E14" s="2">
        <v>2.87517244841422</v>
      </c>
      <c r="F14" s="2">
        <v>3.8558156925865261</v>
      </c>
      <c r="G14" s="3">
        <v>3.529126981641332</v>
      </c>
      <c r="H14" s="1">
        <v>0.16825085499985762</v>
      </c>
      <c r="I14" s="2">
        <v>0.43178875338503386</v>
      </c>
      <c r="J14" s="2">
        <v>0.48051993565103546</v>
      </c>
      <c r="K14" s="2">
        <v>0.49090507242405979</v>
      </c>
      <c r="L14" s="2">
        <v>0.43688992022325357</v>
      </c>
      <c r="M14" s="3">
        <v>0.36018195706974254</v>
      </c>
      <c r="N14" s="1">
        <v>0.3104862560569196</v>
      </c>
      <c r="O14" s="2">
        <v>0.34991584646821094</v>
      </c>
      <c r="P14" s="2">
        <v>0.32901736828511358</v>
      </c>
      <c r="Q14" s="2">
        <v>0.30502310713688191</v>
      </c>
      <c r="R14" s="2">
        <v>0.30364590502554079</v>
      </c>
      <c r="S14" s="3">
        <v>0.30049618594671912</v>
      </c>
    </row>
    <row r="15" spans="1:23" ht="15.75" thickBot="1" x14ac:dyDescent="0.3">
      <c r="A15" s="26" t="s">
        <v>10</v>
      </c>
      <c r="B15" s="27">
        <f t="shared" ref="B15:G15" si="6">AVERAGE(B13:B14)</f>
        <v>2.2764551911302284</v>
      </c>
      <c r="C15" s="28">
        <f t="shared" si="6"/>
        <v>2.4346214189678292</v>
      </c>
      <c r="D15" s="28">
        <f t="shared" si="6"/>
        <v>2.7359588709608795</v>
      </c>
      <c r="E15" s="28">
        <f t="shared" si="6"/>
        <v>2.4404712087366871</v>
      </c>
      <c r="F15" s="28">
        <f t="shared" si="6"/>
        <v>2.9309394590019933</v>
      </c>
      <c r="G15" s="29">
        <f t="shared" si="6"/>
        <v>2.8427815287267792</v>
      </c>
      <c r="H15" s="27">
        <f t="shared" ref="H15:M15" si="7">AVERAGE(H13:H14)*100</f>
        <v>21.345725954288213</v>
      </c>
      <c r="I15" s="28">
        <f t="shared" si="7"/>
        <v>30.238224530759805</v>
      </c>
      <c r="J15" s="28">
        <f t="shared" si="7"/>
        <v>42.790320693934511</v>
      </c>
      <c r="K15" s="28">
        <f t="shared" si="7"/>
        <v>45.349172795028117</v>
      </c>
      <c r="L15" s="28">
        <f t="shared" si="7"/>
        <v>39.04476348004431</v>
      </c>
      <c r="M15" s="29">
        <f t="shared" si="7"/>
        <v>40.248749940826876</v>
      </c>
      <c r="N15" s="27">
        <f t="shared" ref="N15:S15" si="8">AVERAGE(N13:N14)</f>
        <v>0.31214203390423273</v>
      </c>
      <c r="O15" s="28">
        <f t="shared" si="8"/>
        <v>0.31003239153577078</v>
      </c>
      <c r="P15" s="28">
        <f t="shared" si="8"/>
        <v>0.3575549986694867</v>
      </c>
      <c r="Q15" s="28">
        <f t="shared" si="8"/>
        <v>0.30633621037795195</v>
      </c>
      <c r="R15" s="28">
        <f t="shared" si="8"/>
        <v>0.27574610258087984</v>
      </c>
      <c r="S15" s="29">
        <f t="shared" si="8"/>
        <v>0.29305977826901708</v>
      </c>
    </row>
    <row r="16" spans="1:23" ht="15.75" thickBot="1" x14ac:dyDescent="0.3">
      <c r="A16" s="26" t="s">
        <v>13</v>
      </c>
      <c r="B16" s="44">
        <f t="shared" ref="B16:S16" si="9">STDEV(B13:B14)</f>
        <v>0.21398381650311396</v>
      </c>
      <c r="C16" s="45">
        <f t="shared" si="9"/>
        <v>1.0480772514836598</v>
      </c>
      <c r="D16" s="45">
        <f t="shared" si="9"/>
        <v>0.92532908360880783</v>
      </c>
      <c r="E16" s="45">
        <f t="shared" si="9"/>
        <v>0.61476038873236272</v>
      </c>
      <c r="F16" s="45">
        <f t="shared" si="9"/>
        <v>1.3079725130517945</v>
      </c>
      <c r="G16" s="46">
        <f t="shared" si="9"/>
        <v>0.970639047984864</v>
      </c>
      <c r="H16" s="27">
        <f t="shared" ref="H16:M16" si="10">STDEV(H13:H14)*100</f>
        <v>6.3931510410869894</v>
      </c>
      <c r="I16" s="28">
        <f t="shared" si="10"/>
        <v>18.30084387824532</v>
      </c>
      <c r="J16" s="28">
        <f t="shared" si="10"/>
        <v>7.4411291351778237</v>
      </c>
      <c r="K16" s="28">
        <f t="shared" si="10"/>
        <v>5.291045916855416</v>
      </c>
      <c r="L16" s="28">
        <f t="shared" si="10"/>
        <v>6.5679309912540633</v>
      </c>
      <c r="M16" s="29">
        <f t="shared" si="10"/>
        <v>5.982907173869302</v>
      </c>
      <c r="N16" s="27">
        <f t="shared" si="9"/>
        <v>2.3416234879471611E-3</v>
      </c>
      <c r="O16" s="28">
        <f t="shared" si="9"/>
        <v>5.6403722879752517E-2</v>
      </c>
      <c r="P16" s="28">
        <f t="shared" si="9"/>
        <v>4.0358303927571032E-2</v>
      </c>
      <c r="Q16" s="28">
        <f t="shared" si="9"/>
        <v>1.8570084123173112E-3</v>
      </c>
      <c r="R16" s="28">
        <f t="shared" si="9"/>
        <v>3.9456279004768967E-2</v>
      </c>
      <c r="S16" s="29">
        <f t="shared" si="9"/>
        <v>1.0516668593141675E-2</v>
      </c>
    </row>
    <row r="17" spans="1:23" ht="15.75" thickBot="1" x14ac:dyDescent="0.3">
      <c r="A17" s="26" t="s">
        <v>14</v>
      </c>
      <c r="B17" s="27">
        <f>B16/SQRT(2)</f>
        <v>0.15130940771352974</v>
      </c>
      <c r="C17" s="27">
        <f t="shared" ref="C17:S17" si="11">C16/SQRT(2)</f>
        <v>0.74110253173145435</v>
      </c>
      <c r="D17" s="27">
        <f t="shared" si="11"/>
        <v>0.65430646984892182</v>
      </c>
      <c r="E17" s="27">
        <f t="shared" si="11"/>
        <v>0.43470123967753166</v>
      </c>
      <c r="F17" s="27">
        <f t="shared" si="11"/>
        <v>0.92487623358453386</v>
      </c>
      <c r="G17" s="27">
        <f t="shared" si="11"/>
        <v>0.68634545291455196</v>
      </c>
      <c r="H17" s="27">
        <f t="shared" si="11"/>
        <v>4.5206404543024457</v>
      </c>
      <c r="I17" s="27">
        <f t="shared" si="11"/>
        <v>12.94065080774358</v>
      </c>
      <c r="J17" s="27">
        <f t="shared" si="11"/>
        <v>5.2616728711690284</v>
      </c>
      <c r="K17" s="27">
        <f t="shared" si="11"/>
        <v>3.741334447377858</v>
      </c>
      <c r="L17" s="27">
        <f t="shared" si="11"/>
        <v>4.6442285422810308</v>
      </c>
      <c r="M17" s="27">
        <f t="shared" si="11"/>
        <v>4.2305542338526259</v>
      </c>
      <c r="N17" s="27">
        <f t="shared" si="11"/>
        <v>1.6557778473131333E-3</v>
      </c>
      <c r="O17" s="27">
        <f t="shared" si="11"/>
        <v>3.9883454932439825E-2</v>
      </c>
      <c r="P17" s="27">
        <f t="shared" si="11"/>
        <v>2.8537630384373149E-2</v>
      </c>
      <c r="Q17" s="27">
        <f t="shared" si="11"/>
        <v>1.313103241070035E-3</v>
      </c>
      <c r="R17" s="27">
        <f t="shared" si="11"/>
        <v>2.7899802444660535E-2</v>
      </c>
      <c r="S17" s="27">
        <f t="shared" si="11"/>
        <v>7.4364076777020663E-3</v>
      </c>
    </row>
    <row r="20" spans="1:23" x14ac:dyDescent="0.25">
      <c r="H20">
        <f>H13*100</f>
        <v>25.866366408590665</v>
      </c>
      <c r="I20">
        <f t="shared" ref="I20:N21" si="12">I13*100</f>
        <v>17.297573723016228</v>
      </c>
      <c r="J20">
        <f t="shared" si="12"/>
        <v>37.528647822765471</v>
      </c>
      <c r="K20">
        <f t="shared" si="12"/>
        <v>41.607838347650258</v>
      </c>
      <c r="L20">
        <f t="shared" si="12"/>
        <v>34.400534937763261</v>
      </c>
      <c r="M20">
        <f t="shared" si="12"/>
        <v>44.479304174679498</v>
      </c>
      <c r="N20">
        <f>N13</f>
        <v>0.31379781175154586</v>
      </c>
      <c r="O20">
        <f t="shared" ref="O20:S21" si="13">O13</f>
        <v>0.27014893660333056</v>
      </c>
      <c r="P20">
        <f t="shared" si="13"/>
        <v>0.38609262905385988</v>
      </c>
      <c r="Q20">
        <f t="shared" si="13"/>
        <v>0.30764931361902198</v>
      </c>
      <c r="R20">
        <f t="shared" si="13"/>
        <v>0.24784630013621886</v>
      </c>
      <c r="S20">
        <f t="shared" si="13"/>
        <v>0.28562337059131498</v>
      </c>
    </row>
    <row r="21" spans="1:23" x14ac:dyDescent="0.25">
      <c r="H21">
        <f>H14*100</f>
        <v>16.825085499985761</v>
      </c>
      <c r="I21">
        <f t="shared" si="12"/>
        <v>43.178875338503389</v>
      </c>
      <c r="J21">
        <f t="shared" si="12"/>
        <v>48.051993565103544</v>
      </c>
      <c r="K21">
        <f t="shared" si="12"/>
        <v>49.090507242405977</v>
      </c>
      <c r="L21">
        <f t="shared" si="12"/>
        <v>43.688992022325358</v>
      </c>
      <c r="M21">
        <f t="shared" si="12"/>
        <v>36.018195706974254</v>
      </c>
      <c r="N21">
        <f>N14</f>
        <v>0.3104862560569196</v>
      </c>
      <c r="O21">
        <f t="shared" si="13"/>
        <v>0.34991584646821094</v>
      </c>
      <c r="P21">
        <f t="shared" si="13"/>
        <v>0.32901736828511358</v>
      </c>
      <c r="Q21">
        <f t="shared" si="13"/>
        <v>0.30502310713688191</v>
      </c>
      <c r="R21">
        <f t="shared" si="13"/>
        <v>0.30364590502554079</v>
      </c>
      <c r="S21">
        <f t="shared" si="13"/>
        <v>0.30049618594671912</v>
      </c>
    </row>
    <row r="22" spans="1:23" x14ac:dyDescent="0.25">
      <c r="H22">
        <f>H4*100</f>
        <v>0</v>
      </c>
      <c r="I22">
        <f t="shared" ref="I22:N22" si="14">I4*100</f>
        <v>7.115384615384615</v>
      </c>
      <c r="J22">
        <f t="shared" si="14"/>
        <v>6.166666666666667</v>
      </c>
      <c r="K22">
        <f t="shared" si="14"/>
        <v>8.1764705882352935</v>
      </c>
      <c r="L22">
        <f t="shared" si="14"/>
        <v>5.7142857142857144</v>
      </c>
      <c r="M22">
        <f t="shared" si="14"/>
        <v>2.8717948717948714</v>
      </c>
      <c r="N22">
        <f>N4</f>
        <v>0.20312407025312607</v>
      </c>
      <c r="O22">
        <f t="shared" ref="O22:S24" si="15">O4</f>
        <v>0.64817703462680942</v>
      </c>
      <c r="P22">
        <f t="shared" si="15"/>
        <v>0.64760928147442898</v>
      </c>
      <c r="Q22">
        <f t="shared" si="15"/>
        <v>0.55811702455288636</v>
      </c>
      <c r="R22">
        <f t="shared" si="15"/>
        <v>0.69183753291919914</v>
      </c>
      <c r="S22">
        <f t="shared" si="15"/>
        <v>0.55435940674611461</v>
      </c>
      <c r="T22" s="48"/>
      <c r="U22" s="48"/>
      <c r="V22" s="48"/>
      <c r="W22" s="48"/>
    </row>
    <row r="23" spans="1:23" x14ac:dyDescent="0.25">
      <c r="H23">
        <f t="shared" ref="H23:N24" si="16">H5*100</f>
        <v>2.0375799186283059</v>
      </c>
      <c r="I23">
        <f t="shared" si="16"/>
        <v>19.898266748117194</v>
      </c>
      <c r="J23">
        <f t="shared" si="16"/>
        <v>34.434615888779149</v>
      </c>
      <c r="K23">
        <f t="shared" si="16"/>
        <v>45.795485479415134</v>
      </c>
      <c r="L23">
        <f t="shared" si="16"/>
        <v>46.982454917902629</v>
      </c>
      <c r="M23">
        <f t="shared" si="16"/>
        <v>38.060223652169491</v>
      </c>
      <c r="N23">
        <f>N5</f>
        <v>0.32967582101115461</v>
      </c>
      <c r="O23">
        <f t="shared" si="15"/>
        <v>0.35241353110757972</v>
      </c>
      <c r="P23">
        <f t="shared" si="15"/>
        <v>0.34649530677190687</v>
      </c>
      <c r="Q23">
        <f t="shared" si="15"/>
        <v>0.35236378075892472</v>
      </c>
      <c r="R23">
        <f t="shared" si="15"/>
        <v>0.36815991710495022</v>
      </c>
      <c r="S23">
        <f t="shared" si="15"/>
        <v>0.38776031813455147</v>
      </c>
      <c r="T23" s="48"/>
      <c r="U23" s="48"/>
      <c r="V23" s="48"/>
      <c r="W23" s="48"/>
    </row>
    <row r="24" spans="1:23" x14ac:dyDescent="0.25">
      <c r="H24">
        <f t="shared" si="16"/>
        <v>1.2492305759688462</v>
      </c>
      <c r="I24">
        <f t="shared" si="16"/>
        <v>2.5742110761147874</v>
      </c>
      <c r="J24">
        <f t="shared" si="16"/>
        <v>3.5403656919823092</v>
      </c>
      <c r="K24">
        <f t="shared" si="16"/>
        <v>8.3783479253249364</v>
      </c>
      <c r="L24">
        <f t="shared" si="16"/>
        <v>12.98835556089551</v>
      </c>
      <c r="M24">
        <f t="shared" si="16"/>
        <v>3.9799651040730395</v>
      </c>
      <c r="N24">
        <f>N6</f>
        <v>0.31961285608794487</v>
      </c>
      <c r="O24">
        <f t="shared" si="15"/>
        <v>0.3963512365049161</v>
      </c>
      <c r="P24">
        <f t="shared" si="15"/>
        <v>0.38398366964380903</v>
      </c>
      <c r="Q24">
        <f t="shared" si="15"/>
        <v>0.39680536838936292</v>
      </c>
      <c r="R24">
        <f t="shared" si="15"/>
        <v>0.43735610913228917</v>
      </c>
      <c r="S24">
        <f t="shared" si="15"/>
        <v>0.38218657417739238</v>
      </c>
    </row>
  </sheetData>
  <mergeCells count="8">
    <mergeCell ref="A10:S10"/>
    <mergeCell ref="B11:G11"/>
    <mergeCell ref="H11:M11"/>
    <mergeCell ref="N11:S11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24"/>
  <sheetViews>
    <sheetView tabSelected="1" zoomScale="70" zoomScaleNormal="70" workbookViewId="0">
      <selection activeCell="N20" sqref="N20:S24"/>
    </sheetView>
  </sheetViews>
  <sheetFormatPr defaultRowHeight="15" x14ac:dyDescent="0.25"/>
  <sheetData>
    <row r="1" spans="1:23" ht="15.75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5.75" thickBot="1" x14ac:dyDescent="0.3">
      <c r="A2" s="7"/>
      <c r="B2" s="56" t="s">
        <v>1</v>
      </c>
      <c r="C2" s="57"/>
      <c r="D2" s="57"/>
      <c r="E2" s="57"/>
      <c r="F2" s="57"/>
      <c r="G2" s="58"/>
      <c r="H2" s="59" t="s">
        <v>2</v>
      </c>
      <c r="I2" s="60"/>
      <c r="J2" s="60"/>
      <c r="K2" s="60"/>
      <c r="L2" s="60"/>
      <c r="M2" s="61"/>
      <c r="N2" s="62" t="s">
        <v>3</v>
      </c>
      <c r="O2" s="63"/>
      <c r="P2" s="63"/>
      <c r="Q2" s="63"/>
      <c r="R2" s="63"/>
      <c r="S2" s="64"/>
    </row>
    <row r="3" spans="1:23" ht="15.75" thickBot="1" x14ac:dyDescent="0.3">
      <c r="A3" s="8"/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7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9" t="s">
        <v>9</v>
      </c>
      <c r="N3" s="20" t="s">
        <v>4</v>
      </c>
      <c r="O3" s="21" t="s">
        <v>5</v>
      </c>
      <c r="P3" s="21" t="s">
        <v>6</v>
      </c>
      <c r="Q3" s="21" t="s">
        <v>7</v>
      </c>
      <c r="R3" s="21" t="s">
        <v>8</v>
      </c>
      <c r="S3" s="22" t="s">
        <v>9</v>
      </c>
    </row>
    <row r="4" spans="1:23" x14ac:dyDescent="0.25">
      <c r="A4" s="9" t="s">
        <v>18</v>
      </c>
      <c r="B4" s="1">
        <v>1.971671472461028</v>
      </c>
      <c r="C4" s="2">
        <v>2.3290150043186335</v>
      </c>
      <c r="D4" s="2">
        <v>2.058083637683946</v>
      </c>
      <c r="E4" s="2">
        <v>2.1249055260585186</v>
      </c>
      <c r="F4" s="2">
        <v>2.1116740025185243</v>
      </c>
      <c r="G4" s="3">
        <v>2.1281898889400317</v>
      </c>
      <c r="H4" s="1">
        <v>5.8455278242059483E-2</v>
      </c>
      <c r="I4" s="2">
        <v>0.10452081325007841</v>
      </c>
      <c r="J4" s="2">
        <v>0.15821716277365394</v>
      </c>
      <c r="K4" s="2">
        <v>0.20727148087802116</v>
      </c>
      <c r="L4" s="2">
        <v>0.19897453874406779</v>
      </c>
      <c r="M4" s="3">
        <v>0.29440867587393943</v>
      </c>
      <c r="N4" s="1">
        <v>0.29199665096060701</v>
      </c>
      <c r="O4" s="2">
        <v>0.37501743010972527</v>
      </c>
      <c r="P4" s="2">
        <v>0.29893722329342937</v>
      </c>
      <c r="Q4" s="2">
        <v>0.29999644389311608</v>
      </c>
      <c r="R4" s="2">
        <v>0.23892131489402851</v>
      </c>
      <c r="S4" s="3">
        <v>0.29786733506203089</v>
      </c>
      <c r="V4" t="s">
        <v>27</v>
      </c>
    </row>
    <row r="5" spans="1:23" ht="15.75" thickBot="1" x14ac:dyDescent="0.3">
      <c r="A5" s="9" t="s">
        <v>19</v>
      </c>
      <c r="B5" s="1">
        <v>2.3846228486475205</v>
      </c>
      <c r="C5" s="2">
        <v>2.5418939434022767</v>
      </c>
      <c r="D5" s="2">
        <v>2.5354467470934869</v>
      </c>
      <c r="E5" s="2">
        <v>3.4756366493792243</v>
      </c>
      <c r="F5" s="2">
        <v>3.420655420602789</v>
      </c>
      <c r="G5" s="3">
        <v>2.6178616286297065</v>
      </c>
      <c r="H5" s="1">
        <v>0.26996156060353432</v>
      </c>
      <c r="I5" s="2">
        <v>0.30184175084175086</v>
      </c>
      <c r="J5" s="2">
        <v>0.3496878926226753</v>
      </c>
      <c r="K5" s="2">
        <v>0.31167177432028914</v>
      </c>
      <c r="L5" s="2">
        <v>0.37737535852221543</v>
      </c>
      <c r="M5" s="3">
        <v>0.3853624118380008</v>
      </c>
      <c r="N5" s="1">
        <v>0.33445720538094359</v>
      </c>
      <c r="O5" s="2">
        <v>0.34541871268653451</v>
      </c>
      <c r="P5" s="2">
        <v>0.33282526141031166</v>
      </c>
      <c r="Q5" s="2">
        <v>0.38206486259437289</v>
      </c>
      <c r="R5" s="2">
        <v>0.35101796660123868</v>
      </c>
      <c r="S5" s="3">
        <v>0.34764917541452089</v>
      </c>
    </row>
    <row r="6" spans="1:23" ht="15.75" thickBot="1" x14ac:dyDescent="0.3">
      <c r="A6" s="10" t="s">
        <v>10</v>
      </c>
      <c r="B6" s="11">
        <f t="shared" ref="B6:G6" si="0">AVERAGE(B4:B5)</f>
        <v>2.1781471605542744</v>
      </c>
      <c r="C6" s="12">
        <f t="shared" si="0"/>
        <v>2.4354544738604549</v>
      </c>
      <c r="D6" s="12">
        <f t="shared" si="0"/>
        <v>2.2967651923887162</v>
      </c>
      <c r="E6" s="12">
        <f t="shared" si="0"/>
        <v>2.8002710877188717</v>
      </c>
      <c r="F6" s="12">
        <f t="shared" si="0"/>
        <v>2.7661647115606565</v>
      </c>
      <c r="G6" s="13">
        <f t="shared" si="0"/>
        <v>2.3730257587848689</v>
      </c>
      <c r="H6" s="12">
        <f t="shared" ref="H6:M6" si="1">AVERAGE(H4:H5)*100</f>
        <v>16.42084194227969</v>
      </c>
      <c r="I6" s="12">
        <f t="shared" si="1"/>
        <v>20.318128204591464</v>
      </c>
      <c r="J6" s="12">
        <f t="shared" si="1"/>
        <v>25.395252769816462</v>
      </c>
      <c r="K6" s="12">
        <f t="shared" si="1"/>
        <v>25.947162759915514</v>
      </c>
      <c r="L6" s="12">
        <f t="shared" si="1"/>
        <v>28.817494863314163</v>
      </c>
      <c r="M6" s="13">
        <f t="shared" si="1"/>
        <v>33.988554385597013</v>
      </c>
      <c r="N6" s="11">
        <f t="shared" ref="N6:S6" si="2">AVERAGE(N4:N5)</f>
        <v>0.3132269281707753</v>
      </c>
      <c r="O6" s="12">
        <f t="shared" si="2"/>
        <v>0.36021807139812989</v>
      </c>
      <c r="P6" s="12">
        <f t="shared" si="2"/>
        <v>0.31588124235187054</v>
      </c>
      <c r="Q6" s="12">
        <f t="shared" si="2"/>
        <v>0.34103065324374449</v>
      </c>
      <c r="R6" s="12">
        <f t="shared" si="2"/>
        <v>0.2949696407476336</v>
      </c>
      <c r="S6" s="13">
        <f t="shared" si="2"/>
        <v>0.32275825523827589</v>
      </c>
      <c r="T6" t="s">
        <v>21</v>
      </c>
      <c r="U6" t="s">
        <v>14</v>
      </c>
      <c r="V6" t="s">
        <v>22</v>
      </c>
      <c r="W6" t="s">
        <v>23</v>
      </c>
    </row>
    <row r="7" spans="1:23" ht="15.75" thickBot="1" x14ac:dyDescent="0.3">
      <c r="A7" s="10" t="s">
        <v>13</v>
      </c>
      <c r="B7" s="38">
        <f t="shared" ref="B7:S7" si="3">STDEV(B4:B5)</f>
        <v>0.29200071840178582</v>
      </c>
      <c r="C7" s="39">
        <f t="shared" si="3"/>
        <v>0.15052814139784207</v>
      </c>
      <c r="D7" s="39">
        <f t="shared" si="3"/>
        <v>0.33754669175178487</v>
      </c>
      <c r="E7" s="39">
        <f t="shared" si="3"/>
        <v>0.95511113685979132</v>
      </c>
      <c r="F7" s="39">
        <f t="shared" si="3"/>
        <v>0.92558963717456677</v>
      </c>
      <c r="G7" s="40">
        <f t="shared" si="3"/>
        <v>0.34625020768998449</v>
      </c>
      <c r="H7" s="11">
        <f t="shared" ref="H7:M7" si="4">STDEV(H4:H5)*100</f>
        <v>14.955752652135551</v>
      </c>
      <c r="I7" s="12">
        <f t="shared" si="4"/>
        <v>13.952697304115915</v>
      </c>
      <c r="J7" s="12">
        <f t="shared" si="4"/>
        <v>13.539025147498052</v>
      </c>
      <c r="K7" s="12">
        <f t="shared" si="4"/>
        <v>7.3822155450893119</v>
      </c>
      <c r="L7" s="12">
        <f t="shared" si="4"/>
        <v>12.614842943436722</v>
      </c>
      <c r="M7" s="13">
        <f t="shared" si="4"/>
        <v>6.4314003474438426</v>
      </c>
      <c r="N7" s="11">
        <f t="shared" si="3"/>
        <v>3.0024145963560431E-2</v>
      </c>
      <c r="O7" s="12">
        <f t="shared" si="3"/>
        <v>2.0929453804362598E-2</v>
      </c>
      <c r="P7" s="12">
        <f t="shared" si="3"/>
        <v>2.3962461553555667E-2</v>
      </c>
      <c r="Q7" s="12">
        <f t="shared" si="3"/>
        <v>5.803113538491541E-2</v>
      </c>
      <c r="R7" s="12">
        <f t="shared" si="3"/>
        <v>7.9264302570474884E-2</v>
      </c>
      <c r="S7" s="13">
        <f t="shared" si="3"/>
        <v>3.5201076893191789E-2</v>
      </c>
      <c r="T7" s="47">
        <f>H15</f>
        <v>13.122943124907199</v>
      </c>
      <c r="U7" s="47">
        <f>H17</f>
        <v>3.5877236976770766</v>
      </c>
      <c r="V7" s="48">
        <f>H6</f>
        <v>16.42084194227969</v>
      </c>
      <c r="W7" s="48">
        <f>H8</f>
        <v>10.57531411807374</v>
      </c>
    </row>
    <row r="8" spans="1:23" s="37" customFormat="1" ht="15.75" thickBot="1" x14ac:dyDescent="0.3">
      <c r="A8" s="10" t="s">
        <v>14</v>
      </c>
      <c r="B8" s="11">
        <f>B7/SQRT(2)</f>
        <v>0.20647568809324623</v>
      </c>
      <c r="C8" s="11">
        <f t="shared" ref="C8:S8" si="5">C7/SQRT(2)</f>
        <v>0.1064394695418216</v>
      </c>
      <c r="D8" s="11">
        <f t="shared" si="5"/>
        <v>0.23868155470477234</v>
      </c>
      <c r="E8" s="11">
        <f t="shared" si="5"/>
        <v>0.67536556166035111</v>
      </c>
      <c r="F8" s="11">
        <f t="shared" si="5"/>
        <v>0.65449070904213225</v>
      </c>
      <c r="G8" s="11">
        <f t="shared" si="5"/>
        <v>0.24483586984483849</v>
      </c>
      <c r="H8" s="11">
        <f t="shared" si="5"/>
        <v>10.57531411807374</v>
      </c>
      <c r="I8" s="11">
        <f t="shared" si="5"/>
        <v>9.8660468795836227</v>
      </c>
      <c r="J8" s="11">
        <f t="shared" si="5"/>
        <v>9.5735364924510691</v>
      </c>
      <c r="K8" s="11">
        <f t="shared" si="5"/>
        <v>5.2200146721133978</v>
      </c>
      <c r="L8" s="11">
        <f t="shared" si="5"/>
        <v>8.9200409889073722</v>
      </c>
      <c r="M8" s="11">
        <f t="shared" si="5"/>
        <v>4.5476867982030589</v>
      </c>
      <c r="N8" s="11">
        <f t="shared" si="5"/>
        <v>2.1230277210168288E-2</v>
      </c>
      <c r="O8" s="11">
        <f t="shared" si="5"/>
        <v>1.4799358711595377E-2</v>
      </c>
      <c r="P8" s="11">
        <f t="shared" si="5"/>
        <v>1.6944019058441145E-2</v>
      </c>
      <c r="Q8" s="11">
        <f t="shared" si="5"/>
        <v>4.1034209350628292E-2</v>
      </c>
      <c r="R8" s="11">
        <f t="shared" si="5"/>
        <v>5.6048325853605079E-2</v>
      </c>
      <c r="S8" s="11">
        <f t="shared" si="5"/>
        <v>2.4890920176244998E-2</v>
      </c>
      <c r="T8" s="47">
        <f>I15</f>
        <v>31.039051914995465</v>
      </c>
      <c r="U8" s="47">
        <f>I17</f>
        <v>12.833391929786817</v>
      </c>
      <c r="V8" s="48">
        <f>I6</f>
        <v>20.318128204591464</v>
      </c>
      <c r="W8" s="48">
        <f>I8</f>
        <v>9.8660468795836227</v>
      </c>
    </row>
    <row r="9" spans="1:23" ht="15.75" thickBot="1" x14ac:dyDescent="0.3">
      <c r="A9" s="55" t="s">
        <v>12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>
        <f>J15</f>
        <v>25.238354331644182</v>
      </c>
      <c r="U9" s="48">
        <f>J17</f>
        <v>12.764213819392767</v>
      </c>
      <c r="V9">
        <f>J6</f>
        <v>25.395252769816462</v>
      </c>
      <c r="W9">
        <f>J8</f>
        <v>9.5735364924510691</v>
      </c>
    </row>
    <row r="10" spans="1:23" ht="15.75" thickBot="1" x14ac:dyDescent="0.3">
      <c r="A10" s="23"/>
      <c r="B10" s="56" t="s">
        <v>1</v>
      </c>
      <c r="C10" s="57"/>
      <c r="D10" s="57"/>
      <c r="E10" s="57"/>
      <c r="F10" s="57"/>
      <c r="G10" s="58"/>
      <c r="H10" s="59" t="s">
        <v>2</v>
      </c>
      <c r="I10" s="60"/>
      <c r="J10" s="60"/>
      <c r="K10" s="60"/>
      <c r="L10" s="60"/>
      <c r="M10" s="61"/>
      <c r="N10" s="62" t="s">
        <v>3</v>
      </c>
      <c r="O10" s="63"/>
      <c r="P10" s="63"/>
      <c r="Q10" s="63"/>
      <c r="R10" s="63"/>
      <c r="S10" s="64"/>
      <c r="T10">
        <f>K15</f>
        <v>36.073764556100649</v>
      </c>
      <c r="U10">
        <f>K17</f>
        <v>20.927762328140084</v>
      </c>
      <c r="V10">
        <f>K6</f>
        <v>25.947162759915514</v>
      </c>
      <c r="W10">
        <f>K8</f>
        <v>5.2200146721133978</v>
      </c>
    </row>
    <row r="11" spans="1:23" ht="15.75" thickBot="1" x14ac:dyDescent="0.3">
      <c r="A11" s="24"/>
      <c r="B11" s="14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6" t="s">
        <v>9</v>
      </c>
      <c r="H11" s="17" t="s">
        <v>4</v>
      </c>
      <c r="I11" s="18" t="s">
        <v>5</v>
      </c>
      <c r="J11" s="18" t="s">
        <v>6</v>
      </c>
      <c r="K11" s="18" t="s">
        <v>7</v>
      </c>
      <c r="L11" s="18" t="s">
        <v>8</v>
      </c>
      <c r="M11" s="19" t="s">
        <v>9</v>
      </c>
      <c r="N11" s="20" t="s">
        <v>4</v>
      </c>
      <c r="O11" s="21" t="s">
        <v>5</v>
      </c>
      <c r="P11" s="21" t="s">
        <v>6</v>
      </c>
      <c r="Q11" s="21" t="s">
        <v>7</v>
      </c>
      <c r="R11" s="21" t="s">
        <v>8</v>
      </c>
      <c r="S11" s="22" t="s">
        <v>9</v>
      </c>
      <c r="T11">
        <f>L15</f>
        <v>37.574081458558531</v>
      </c>
      <c r="U11">
        <f>L17</f>
        <v>15.379446150740854</v>
      </c>
      <c r="V11">
        <f>L6</f>
        <v>28.817494863314163</v>
      </c>
      <c r="W11">
        <f>L8</f>
        <v>8.9200409889073722</v>
      </c>
    </row>
    <row r="12" spans="1:23" x14ac:dyDescent="0.25">
      <c r="A12" s="25" t="s">
        <v>15</v>
      </c>
      <c r="B12" s="1">
        <v>7.4442053982086662</v>
      </c>
      <c r="C12" s="2">
        <v>21.839931364931363</v>
      </c>
      <c r="D12" s="2">
        <v>116.12314814814816</v>
      </c>
      <c r="E12" s="2">
        <v>33.915740740740738</v>
      </c>
      <c r="F12" s="2">
        <v>8.53095238095238</v>
      </c>
      <c r="G12" s="3">
        <v>22.441111111111113</v>
      </c>
      <c r="H12" s="1">
        <v>6.0049019607843139E-2</v>
      </c>
      <c r="I12" s="2">
        <v>7.6923076923076927E-2</v>
      </c>
      <c r="J12" s="2">
        <v>0</v>
      </c>
      <c r="K12" s="2">
        <v>0</v>
      </c>
      <c r="L12" s="2">
        <v>9.6428571428571419E-2</v>
      </c>
      <c r="M12" s="3">
        <v>0.13333333333333333</v>
      </c>
      <c r="N12" s="1">
        <v>0.64415335604960466</v>
      </c>
      <c r="O12" s="2">
        <v>0.62693373631374127</v>
      </c>
      <c r="P12" s="2">
        <v>0.52646005476189839</v>
      </c>
      <c r="Q12" s="2">
        <v>0.6092431255902141</v>
      </c>
      <c r="R12" s="2">
        <v>0.37239493934170953</v>
      </c>
      <c r="S12" s="3">
        <v>0.47272188669301718</v>
      </c>
      <c r="T12">
        <f>M15</f>
        <v>39.286376332510194</v>
      </c>
      <c r="U12">
        <f>M17</f>
        <v>0.13917278790240795</v>
      </c>
      <c r="V12">
        <f>M6</f>
        <v>33.988554385597013</v>
      </c>
      <c r="W12">
        <f>M8</f>
        <v>4.5476867982030589</v>
      </c>
    </row>
    <row r="13" spans="1:23" x14ac:dyDescent="0.25">
      <c r="A13" s="25" t="s">
        <v>16</v>
      </c>
      <c r="B13" s="1">
        <v>2.3509406159897144</v>
      </c>
      <c r="C13" s="2">
        <v>2.5335998501088968</v>
      </c>
      <c r="D13" s="2">
        <v>4.7056874152240917</v>
      </c>
      <c r="E13" s="2">
        <v>2.7210243216072625</v>
      </c>
      <c r="F13" s="2">
        <v>2.8561144747271507</v>
      </c>
      <c r="G13" s="3">
        <v>3.5592039840262855</v>
      </c>
      <c r="H13" s="1">
        <v>0.17466438997854272</v>
      </c>
      <c r="I13" s="2">
        <v>0.5194741162356159</v>
      </c>
      <c r="J13" s="2">
        <v>0.41180868112122537</v>
      </c>
      <c r="K13" s="2">
        <v>0.72493419782012225</v>
      </c>
      <c r="L13" s="2">
        <v>0.62696177062374248</v>
      </c>
      <c r="M13" s="3">
        <v>0.60975051187499152</v>
      </c>
      <c r="N13" s="1">
        <v>0.3436845301316036</v>
      </c>
      <c r="O13" s="2">
        <v>0.3190877094658382</v>
      </c>
      <c r="P13" s="2">
        <v>0.32010645264721438</v>
      </c>
      <c r="Q13" s="2">
        <v>0.23098619421595376</v>
      </c>
      <c r="R13" s="2">
        <v>0.25628793306417502</v>
      </c>
      <c r="S13" s="3">
        <v>0.2543220310823493</v>
      </c>
    </row>
    <row r="14" spans="1:23" ht="15.75" thickBot="1" x14ac:dyDescent="0.3">
      <c r="A14" s="24" t="s">
        <v>17</v>
      </c>
      <c r="B14" s="4">
        <v>2.2629831494909807</v>
      </c>
      <c r="C14" s="5">
        <v>2.2068057652985433</v>
      </c>
      <c r="D14" s="5">
        <v>2.2045244448804318</v>
      </c>
      <c r="E14" s="5">
        <v>3.7452267138801796</v>
      </c>
      <c r="F14" s="5">
        <v>3.4803139276011614</v>
      </c>
      <c r="G14" s="6">
        <v>2.3415042374709691</v>
      </c>
      <c r="H14" s="4">
        <v>0.15897488416083011</v>
      </c>
      <c r="I14" s="5">
        <v>0.33477436429117102</v>
      </c>
      <c r="J14" s="5">
        <v>0.3453419488281001</v>
      </c>
      <c r="K14" s="5">
        <v>0.35727873886289729</v>
      </c>
      <c r="L14" s="5">
        <v>0.40383210170444206</v>
      </c>
      <c r="M14" s="6">
        <v>0.43550744476698089</v>
      </c>
      <c r="N14" s="4">
        <v>0.34723002906968264</v>
      </c>
      <c r="O14" s="5">
        <v>0.32106728851506389</v>
      </c>
      <c r="P14" s="5">
        <v>0.26572458185703679</v>
      </c>
      <c r="Q14" s="5">
        <v>0.32050964253465308</v>
      </c>
      <c r="R14" s="5">
        <v>0.34086362144086058</v>
      </c>
      <c r="S14" s="6">
        <v>0.30165095795299546</v>
      </c>
    </row>
    <row r="15" spans="1:23" ht="15.75" thickBot="1" x14ac:dyDescent="0.3">
      <c r="A15" s="26" t="s">
        <v>10</v>
      </c>
      <c r="B15" s="27">
        <f t="shared" ref="B15:G15" si="6">AVERAGE(B12:B14)</f>
        <v>4.0193763878964539</v>
      </c>
      <c r="C15" s="28">
        <f t="shared" si="6"/>
        <v>8.8601123267796016</v>
      </c>
      <c r="D15" s="28">
        <f t="shared" si="6"/>
        <v>41.011120002750893</v>
      </c>
      <c r="E15" s="28">
        <f t="shared" si="6"/>
        <v>13.460663925409392</v>
      </c>
      <c r="F15" s="28">
        <f t="shared" si="6"/>
        <v>4.9557935944268978</v>
      </c>
      <c r="G15" s="29">
        <f t="shared" si="6"/>
        <v>9.447273110869455</v>
      </c>
      <c r="H15" s="27">
        <f t="shared" ref="H15:M15" si="7">AVERAGE(H12:H14)*100</f>
        <v>13.122943124907199</v>
      </c>
      <c r="I15" s="28">
        <f t="shared" si="7"/>
        <v>31.039051914995465</v>
      </c>
      <c r="J15" s="28">
        <f t="shared" si="7"/>
        <v>25.238354331644182</v>
      </c>
      <c r="K15" s="28">
        <f t="shared" si="7"/>
        <v>36.073764556100649</v>
      </c>
      <c r="L15" s="28">
        <f t="shared" si="7"/>
        <v>37.574081458558531</v>
      </c>
      <c r="M15" s="29">
        <f t="shared" si="7"/>
        <v>39.286376332510194</v>
      </c>
      <c r="N15" s="27">
        <f t="shared" ref="N15:S15" si="8">AVERAGE(N12:N14)</f>
        <v>0.4450226384169636</v>
      </c>
      <c r="O15" s="28">
        <f t="shared" si="8"/>
        <v>0.42236291143154775</v>
      </c>
      <c r="P15" s="28">
        <f t="shared" si="8"/>
        <v>0.37076369642204982</v>
      </c>
      <c r="Q15" s="28">
        <f t="shared" si="8"/>
        <v>0.38691298744694036</v>
      </c>
      <c r="R15" s="28">
        <f t="shared" si="8"/>
        <v>0.32318216461558175</v>
      </c>
      <c r="S15" s="29">
        <f t="shared" si="8"/>
        <v>0.34289829190945403</v>
      </c>
    </row>
    <row r="16" spans="1:23" ht="15.75" thickBot="1" x14ac:dyDescent="0.3">
      <c r="A16" s="26" t="s">
        <v>13</v>
      </c>
      <c r="B16" s="44">
        <f t="shared" ref="B16:S16" si="9">STDEV(B12:B14)</f>
        <v>2.9663149599099072</v>
      </c>
      <c r="C16" s="45">
        <f t="shared" si="9"/>
        <v>11.242040530563923</v>
      </c>
      <c r="D16" s="45">
        <f t="shared" si="9"/>
        <v>65.060944760564823</v>
      </c>
      <c r="E16" s="45">
        <f t="shared" si="9"/>
        <v>17.722016625539936</v>
      </c>
      <c r="F16" s="45">
        <f t="shared" si="9"/>
        <v>3.1118686509708002</v>
      </c>
      <c r="G16" s="46">
        <f t="shared" si="9"/>
        <v>11.269452854978512</v>
      </c>
      <c r="H16" s="27">
        <f>STDEV(H12:H14)*100</f>
        <v>6.2141197278955786</v>
      </c>
      <c r="I16" s="28">
        <f>STDEV(I12:I14)*100</f>
        <v>22.228086855835169</v>
      </c>
      <c r="J16" s="28">
        <f>STDEV(J12:J14)*100</f>
        <v>22.108266853861064</v>
      </c>
      <c r="K16" s="28">
        <f>STDEV(K12:K14)*100</f>
        <v>36.247947641064556</v>
      </c>
      <c r="L16" s="28">
        <f>STDEV(L12:L14)*100</f>
        <v>26.637982125352757</v>
      </c>
      <c r="M16" s="29">
        <f t="shared" ref="M16" si="10">STDEV(M12:M14)</f>
        <v>0.24105433967797774</v>
      </c>
      <c r="N16" s="27">
        <f t="shared" si="9"/>
        <v>0.17246137152808444</v>
      </c>
      <c r="O16" s="28">
        <f t="shared" si="9"/>
        <v>0.17716629611198303</v>
      </c>
      <c r="P16" s="28">
        <f t="shared" si="9"/>
        <v>0.13755131394457062</v>
      </c>
      <c r="Q16" s="28">
        <f t="shared" si="9"/>
        <v>0.19767809614325771</v>
      </c>
      <c r="R16" s="28">
        <f t="shared" si="9"/>
        <v>6.0039026168659519E-2</v>
      </c>
      <c r="S16" s="29">
        <f t="shared" si="9"/>
        <v>0.11489399963260408</v>
      </c>
    </row>
    <row r="17" spans="1:23" ht="15.75" thickBot="1" x14ac:dyDescent="0.3">
      <c r="A17" s="26" t="s">
        <v>14</v>
      </c>
      <c r="B17" s="27">
        <f>B16/SQRT(3)</f>
        <v>1.7126027406051989</v>
      </c>
      <c r="C17" s="27">
        <f t="shared" ref="C17:S17" si="11">C16/SQRT(3)</f>
        <v>6.4905951265617645</v>
      </c>
      <c r="D17" s="27">
        <f t="shared" si="11"/>
        <v>37.562953971243473</v>
      </c>
      <c r="E17" s="27">
        <f t="shared" si="11"/>
        <v>10.231811069338505</v>
      </c>
      <c r="F17" s="27">
        <f t="shared" si="11"/>
        <v>1.7966382033207493</v>
      </c>
      <c r="G17" s="27">
        <f t="shared" si="11"/>
        <v>6.5064216394416414</v>
      </c>
      <c r="H17" s="27">
        <f t="shared" si="11"/>
        <v>3.5877236976770766</v>
      </c>
      <c r="I17" s="27">
        <f t="shared" si="11"/>
        <v>12.833391929786817</v>
      </c>
      <c r="J17" s="27">
        <f t="shared" si="11"/>
        <v>12.764213819392767</v>
      </c>
      <c r="K17" s="27">
        <f t="shared" si="11"/>
        <v>20.927762328140084</v>
      </c>
      <c r="L17" s="27">
        <f t="shared" si="11"/>
        <v>15.379446150740854</v>
      </c>
      <c r="M17" s="27">
        <f t="shared" si="11"/>
        <v>0.13917278790240795</v>
      </c>
      <c r="N17" s="27">
        <f t="shared" si="11"/>
        <v>9.9570619276551614E-2</v>
      </c>
      <c r="O17" s="27">
        <f t="shared" si="11"/>
        <v>0.10228700875158236</v>
      </c>
      <c r="P17" s="27">
        <f t="shared" si="11"/>
        <v>7.9415288133284578E-2</v>
      </c>
      <c r="Q17" s="27">
        <f t="shared" si="11"/>
        <v>0.11412950202120256</v>
      </c>
      <c r="R17" s="27">
        <f t="shared" si="11"/>
        <v>3.4663547920358563E-2</v>
      </c>
      <c r="S17" s="27">
        <f t="shared" si="11"/>
        <v>6.6334081616156726E-2</v>
      </c>
    </row>
    <row r="20" spans="1:23" x14ac:dyDescent="0.25">
      <c r="H20">
        <f>H13*100</f>
        <v>17.466438997854272</v>
      </c>
      <c r="I20">
        <f t="shared" ref="I20:N21" si="12">I13*100</f>
        <v>51.947411623561592</v>
      </c>
      <c r="J20">
        <f t="shared" si="12"/>
        <v>41.180868112122539</v>
      </c>
      <c r="K20">
        <f t="shared" si="12"/>
        <v>72.493419782012225</v>
      </c>
      <c r="L20">
        <f t="shared" si="12"/>
        <v>62.696177062374247</v>
      </c>
      <c r="M20">
        <f t="shared" si="12"/>
        <v>60.975051187499155</v>
      </c>
      <c r="N20">
        <f>N13</f>
        <v>0.3436845301316036</v>
      </c>
      <c r="O20">
        <f t="shared" ref="O20:S21" si="13">O13</f>
        <v>0.3190877094658382</v>
      </c>
      <c r="P20">
        <f t="shared" si="13"/>
        <v>0.32010645264721438</v>
      </c>
      <c r="Q20">
        <f t="shared" si="13"/>
        <v>0.23098619421595376</v>
      </c>
      <c r="R20">
        <f t="shared" si="13"/>
        <v>0.25628793306417502</v>
      </c>
      <c r="S20">
        <f t="shared" si="13"/>
        <v>0.2543220310823493</v>
      </c>
    </row>
    <row r="21" spans="1:23" x14ac:dyDescent="0.25">
      <c r="H21">
        <f>H14*100</f>
        <v>15.897488416083011</v>
      </c>
      <c r="I21">
        <f t="shared" si="12"/>
        <v>33.477436429117105</v>
      </c>
      <c r="J21">
        <f t="shared" si="12"/>
        <v>34.534194882810013</v>
      </c>
      <c r="K21">
        <f t="shared" si="12"/>
        <v>35.727873886289728</v>
      </c>
      <c r="L21">
        <f t="shared" si="12"/>
        <v>40.383210170444208</v>
      </c>
      <c r="M21">
        <f t="shared" si="12"/>
        <v>43.550744476698085</v>
      </c>
      <c r="N21">
        <f>N14</f>
        <v>0.34723002906968264</v>
      </c>
      <c r="O21">
        <f t="shared" si="13"/>
        <v>0.32106728851506389</v>
      </c>
      <c r="P21">
        <f t="shared" si="13"/>
        <v>0.26572458185703679</v>
      </c>
      <c r="Q21">
        <f t="shared" si="13"/>
        <v>0.32050964253465308</v>
      </c>
      <c r="R21">
        <f t="shared" si="13"/>
        <v>0.34086362144086058</v>
      </c>
      <c r="S21">
        <f t="shared" si="13"/>
        <v>0.30165095795299546</v>
      </c>
    </row>
    <row r="22" spans="1:23" x14ac:dyDescent="0.25">
      <c r="H22">
        <f>H14*100</f>
        <v>15.897488416083011</v>
      </c>
      <c r="I22">
        <f t="shared" ref="I22:N22" si="14">I14*100</f>
        <v>33.477436429117105</v>
      </c>
      <c r="J22">
        <f t="shared" si="14"/>
        <v>34.534194882810013</v>
      </c>
      <c r="K22">
        <f t="shared" si="14"/>
        <v>35.727873886289728</v>
      </c>
      <c r="L22">
        <f t="shared" si="14"/>
        <v>40.383210170444208</v>
      </c>
      <c r="M22">
        <f t="shared" si="14"/>
        <v>43.550744476698085</v>
      </c>
      <c r="N22">
        <f>N14</f>
        <v>0.34723002906968264</v>
      </c>
      <c r="O22">
        <f t="shared" ref="O22:S22" si="15">O14</f>
        <v>0.32106728851506389</v>
      </c>
      <c r="P22">
        <f t="shared" si="15"/>
        <v>0.26572458185703679</v>
      </c>
      <c r="Q22">
        <f t="shared" si="15"/>
        <v>0.32050964253465308</v>
      </c>
      <c r="R22">
        <f t="shared" si="15"/>
        <v>0.34086362144086058</v>
      </c>
      <c r="S22">
        <f t="shared" si="15"/>
        <v>0.30165095795299546</v>
      </c>
      <c r="T22" s="48"/>
      <c r="U22" s="48"/>
      <c r="V22" s="48"/>
      <c r="W22" s="48"/>
    </row>
    <row r="23" spans="1:23" x14ac:dyDescent="0.25">
      <c r="H23">
        <f>H4*100</f>
        <v>5.8455278242059485</v>
      </c>
      <c r="I23">
        <f t="shared" ref="I23:N24" si="16">I4*100</f>
        <v>10.452081325007841</v>
      </c>
      <c r="J23">
        <f t="shared" si="16"/>
        <v>15.821716277365393</v>
      </c>
      <c r="K23">
        <f t="shared" si="16"/>
        <v>20.727148087802117</v>
      </c>
      <c r="L23">
        <f t="shared" si="16"/>
        <v>19.897453874406779</v>
      </c>
      <c r="M23">
        <f t="shared" si="16"/>
        <v>29.440867587393942</v>
      </c>
      <c r="N23">
        <f>N4</f>
        <v>0.29199665096060701</v>
      </c>
      <c r="O23">
        <f t="shared" ref="O23:S24" si="17">O4</f>
        <v>0.37501743010972527</v>
      </c>
      <c r="P23">
        <f t="shared" si="17"/>
        <v>0.29893722329342937</v>
      </c>
      <c r="Q23">
        <f t="shared" si="17"/>
        <v>0.29999644389311608</v>
      </c>
      <c r="R23">
        <f t="shared" si="17"/>
        <v>0.23892131489402851</v>
      </c>
      <c r="S23">
        <f t="shared" si="17"/>
        <v>0.29786733506203089</v>
      </c>
      <c r="T23" s="48"/>
      <c r="U23" s="48"/>
      <c r="V23" s="48"/>
      <c r="W23" s="48"/>
    </row>
    <row r="24" spans="1:23" x14ac:dyDescent="0.25">
      <c r="H24">
        <f>H5*100</f>
        <v>26.996156060353432</v>
      </c>
      <c r="I24">
        <f t="shared" si="16"/>
        <v>30.184175084175084</v>
      </c>
      <c r="J24">
        <f t="shared" si="16"/>
        <v>34.968789262267528</v>
      </c>
      <c r="K24">
        <f t="shared" si="16"/>
        <v>31.167177432028915</v>
      </c>
      <c r="L24">
        <f t="shared" si="16"/>
        <v>37.737535852221541</v>
      </c>
      <c r="M24">
        <f t="shared" si="16"/>
        <v>38.53624118380008</v>
      </c>
      <c r="N24">
        <f>N5</f>
        <v>0.33445720538094359</v>
      </c>
      <c r="O24">
        <f t="shared" si="17"/>
        <v>0.34541871268653451</v>
      </c>
      <c r="P24">
        <f t="shared" si="17"/>
        <v>0.33282526141031166</v>
      </c>
      <c r="Q24">
        <f t="shared" si="17"/>
        <v>0.38206486259437289</v>
      </c>
      <c r="R24">
        <f t="shared" si="17"/>
        <v>0.35101796660123868</v>
      </c>
      <c r="S24">
        <f t="shared" si="17"/>
        <v>0.34764917541452089</v>
      </c>
    </row>
  </sheetData>
  <mergeCells count="8">
    <mergeCell ref="A9:S9"/>
    <mergeCell ref="B10:G10"/>
    <mergeCell ref="H10:M10"/>
    <mergeCell ref="N10:S10"/>
    <mergeCell ref="A1:S1"/>
    <mergeCell ref="B2:G2"/>
    <mergeCell ref="H2:M2"/>
    <mergeCell ref="N2:S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 P1 RLL</vt:lpstr>
      <vt:lpstr>P2 LRR</vt:lpstr>
      <vt:lpstr>P3 RRLR</vt:lpstr>
      <vt:lpstr>P4 RRL</vt:lpstr>
      <vt:lpstr>P5 LRL</vt:lpstr>
      <vt:lpstr>P6 RRR</vt:lpstr>
      <vt:lpstr>P7 LLL</vt:lpstr>
      <vt:lpstr>P8 RLR</vt:lpstr>
      <vt:lpstr>P9 LLR</vt:lpstr>
      <vt:lpstr>Repeat P1 RLL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KD</cp:lastModifiedBy>
  <dcterms:created xsi:type="dcterms:W3CDTF">2017-02-05T10:00:38Z</dcterms:created>
  <dcterms:modified xsi:type="dcterms:W3CDTF">2017-05-22T07:42:27Z</dcterms:modified>
</cp:coreProperties>
</file>