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gee\Desktop\orginal data Mortatha\"/>
    </mc:Choice>
  </mc:AlternateContent>
  <bookViews>
    <workbookView xWindow="0" yWindow="0" windowWidth="25410" windowHeight="12345" activeTab="3"/>
  </bookViews>
  <sheets>
    <sheet name="GLASS HOUSE RESULTS " sheetId="1" r:id="rId1"/>
    <sheet name="Sheet1" sheetId="4" r:id="rId2"/>
    <sheet name="LAB RESULTS " sheetId="3" r:id="rId3"/>
    <sheet name="water potential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4" l="1"/>
  <c r="K51" i="4" s="1"/>
  <c r="K49" i="4"/>
  <c r="K54" i="4"/>
  <c r="AA8" i="3"/>
  <c r="AB8" i="3" s="1"/>
  <c r="AC8" i="3" s="1"/>
  <c r="AD8" i="3" s="1"/>
  <c r="Z111" i="3"/>
  <c r="AA111" i="3" s="1"/>
  <c r="AB111" i="3" s="1"/>
  <c r="AC111" i="3" s="1"/>
  <c r="AD111" i="3" s="1"/>
  <c r="Z127" i="3"/>
  <c r="AA127" i="3" s="1"/>
  <c r="AB127" i="3" s="1"/>
  <c r="AC127" i="3" s="1"/>
  <c r="AD127" i="3" s="1"/>
  <c r="Y13" i="3"/>
  <c r="Z13" i="3" s="1"/>
  <c r="AA13" i="3" s="1"/>
  <c r="AB13" i="3" s="1"/>
  <c r="AC13" i="3" s="1"/>
  <c r="AD13" i="3" s="1"/>
  <c r="Y15" i="3"/>
  <c r="Z15" i="3" s="1"/>
  <c r="AA15" i="3" s="1"/>
  <c r="AB15" i="3" s="1"/>
  <c r="AC15" i="3" s="1"/>
  <c r="AD15" i="3" s="1"/>
  <c r="Y21" i="3"/>
  <c r="Z21" i="3" s="1"/>
  <c r="AA21" i="3" s="1"/>
  <c r="AB21" i="3" s="1"/>
  <c r="AC21" i="3" s="1"/>
  <c r="AD21" i="3" s="1"/>
  <c r="Y39" i="3"/>
  <c r="Z39" i="3" s="1"/>
  <c r="AA39" i="3" s="1"/>
  <c r="AB39" i="3" s="1"/>
  <c r="AC39" i="3" s="1"/>
  <c r="AD39" i="3" s="1"/>
  <c r="Y45" i="3"/>
  <c r="Z45" i="3" s="1"/>
  <c r="AA45" i="3" s="1"/>
  <c r="AB45" i="3" s="1"/>
  <c r="AC45" i="3" s="1"/>
  <c r="AD45" i="3" s="1"/>
  <c r="Y47" i="3"/>
  <c r="Z47" i="3" s="1"/>
  <c r="AA47" i="3" s="1"/>
  <c r="AB47" i="3" s="1"/>
  <c r="AC47" i="3" s="1"/>
  <c r="AD47" i="3" s="1"/>
  <c r="Y53" i="3"/>
  <c r="Z53" i="3" s="1"/>
  <c r="AA53" i="3" s="1"/>
  <c r="AB53" i="3" s="1"/>
  <c r="AC53" i="3" s="1"/>
  <c r="AD53" i="3" s="1"/>
  <c r="Y71" i="3"/>
  <c r="Z71" i="3" s="1"/>
  <c r="AA71" i="3" s="1"/>
  <c r="AB71" i="3" s="1"/>
  <c r="AC71" i="3" s="1"/>
  <c r="AD71" i="3" s="1"/>
  <c r="Y77" i="3"/>
  <c r="Z77" i="3" s="1"/>
  <c r="AA77" i="3" s="1"/>
  <c r="AB77" i="3" s="1"/>
  <c r="AC77" i="3" s="1"/>
  <c r="AD77" i="3" s="1"/>
  <c r="Y79" i="3"/>
  <c r="Z79" i="3" s="1"/>
  <c r="AA79" i="3" s="1"/>
  <c r="AB79" i="3" s="1"/>
  <c r="AC79" i="3" s="1"/>
  <c r="AD79" i="3" s="1"/>
  <c r="Y85" i="3"/>
  <c r="Z85" i="3" s="1"/>
  <c r="AA85" i="3" s="1"/>
  <c r="AB85" i="3" s="1"/>
  <c r="AC85" i="3" s="1"/>
  <c r="AD85" i="3" s="1"/>
  <c r="Y103" i="3"/>
  <c r="Z103" i="3" s="1"/>
  <c r="AA103" i="3" s="1"/>
  <c r="AB103" i="3" s="1"/>
  <c r="AC103" i="3" s="1"/>
  <c r="AD103" i="3" s="1"/>
  <c r="X9" i="3"/>
  <c r="Y9" i="3" s="1"/>
  <c r="Z9" i="3" s="1"/>
  <c r="AA9" i="3" s="1"/>
  <c r="AB9" i="3" s="1"/>
  <c r="AC9" i="3" s="1"/>
  <c r="AD9" i="3" s="1"/>
  <c r="X10" i="3"/>
  <c r="Y10" i="3" s="1"/>
  <c r="Z10" i="3" s="1"/>
  <c r="AA10" i="3" s="1"/>
  <c r="AB10" i="3" s="1"/>
  <c r="AC10" i="3" s="1"/>
  <c r="AD10" i="3" s="1"/>
  <c r="X11" i="3"/>
  <c r="Y11" i="3" s="1"/>
  <c r="Z11" i="3" s="1"/>
  <c r="AA11" i="3" s="1"/>
  <c r="AB11" i="3" s="1"/>
  <c r="AC11" i="3" s="1"/>
  <c r="AD11" i="3" s="1"/>
  <c r="X12" i="3"/>
  <c r="Y12" i="3" s="1"/>
  <c r="Z12" i="3" s="1"/>
  <c r="AA12" i="3" s="1"/>
  <c r="AB12" i="3" s="1"/>
  <c r="AC12" i="3" s="1"/>
  <c r="AD12" i="3" s="1"/>
  <c r="X13" i="3"/>
  <c r="X14" i="3"/>
  <c r="Y14" i="3" s="1"/>
  <c r="Z14" i="3" s="1"/>
  <c r="AA14" i="3" s="1"/>
  <c r="AB14" i="3" s="1"/>
  <c r="AC14" i="3" s="1"/>
  <c r="AD14" i="3" s="1"/>
  <c r="X15" i="3"/>
  <c r="X16" i="3"/>
  <c r="Y16" i="3" s="1"/>
  <c r="Z16" i="3" s="1"/>
  <c r="AA16" i="3" s="1"/>
  <c r="AB16" i="3" s="1"/>
  <c r="AC16" i="3" s="1"/>
  <c r="AD16" i="3" s="1"/>
  <c r="X17" i="3"/>
  <c r="Y17" i="3" s="1"/>
  <c r="Z17" i="3" s="1"/>
  <c r="AA17" i="3" s="1"/>
  <c r="AB17" i="3" s="1"/>
  <c r="AC17" i="3" s="1"/>
  <c r="AD17" i="3" s="1"/>
  <c r="X18" i="3"/>
  <c r="Y18" i="3" s="1"/>
  <c r="Z18" i="3" s="1"/>
  <c r="AA18" i="3" s="1"/>
  <c r="AB18" i="3" s="1"/>
  <c r="AC18" i="3" s="1"/>
  <c r="AD18" i="3" s="1"/>
  <c r="X19" i="3"/>
  <c r="Y19" i="3" s="1"/>
  <c r="Z19" i="3" s="1"/>
  <c r="AA19" i="3" s="1"/>
  <c r="AB19" i="3" s="1"/>
  <c r="AC19" i="3" s="1"/>
  <c r="AD19" i="3" s="1"/>
  <c r="X20" i="3"/>
  <c r="Y20" i="3" s="1"/>
  <c r="Z20" i="3" s="1"/>
  <c r="AA20" i="3" s="1"/>
  <c r="AB20" i="3" s="1"/>
  <c r="AC20" i="3" s="1"/>
  <c r="AD20" i="3" s="1"/>
  <c r="X21" i="3"/>
  <c r="X22" i="3"/>
  <c r="Y22" i="3" s="1"/>
  <c r="Z22" i="3" s="1"/>
  <c r="AA22" i="3" s="1"/>
  <c r="AB22" i="3" s="1"/>
  <c r="AC22" i="3" s="1"/>
  <c r="AD22" i="3" s="1"/>
  <c r="X23" i="3"/>
  <c r="Y23" i="3" s="1"/>
  <c r="Z23" i="3" s="1"/>
  <c r="AA23" i="3" s="1"/>
  <c r="AB23" i="3" s="1"/>
  <c r="AC23" i="3" s="1"/>
  <c r="AD23" i="3" s="1"/>
  <c r="X24" i="3"/>
  <c r="Y24" i="3" s="1"/>
  <c r="Z24" i="3" s="1"/>
  <c r="AA24" i="3" s="1"/>
  <c r="AB24" i="3" s="1"/>
  <c r="AC24" i="3" s="1"/>
  <c r="AD24" i="3" s="1"/>
  <c r="X25" i="3"/>
  <c r="Y25" i="3" s="1"/>
  <c r="Z25" i="3" s="1"/>
  <c r="AA25" i="3" s="1"/>
  <c r="AB25" i="3" s="1"/>
  <c r="AC25" i="3" s="1"/>
  <c r="AD25" i="3" s="1"/>
  <c r="X26" i="3"/>
  <c r="Y26" i="3" s="1"/>
  <c r="Z26" i="3" s="1"/>
  <c r="AA26" i="3" s="1"/>
  <c r="AB26" i="3" s="1"/>
  <c r="AC26" i="3" s="1"/>
  <c r="AD26" i="3" s="1"/>
  <c r="X27" i="3"/>
  <c r="Y27" i="3" s="1"/>
  <c r="Z27" i="3" s="1"/>
  <c r="AA27" i="3" s="1"/>
  <c r="AB27" i="3" s="1"/>
  <c r="AC27" i="3" s="1"/>
  <c r="AD27" i="3" s="1"/>
  <c r="X28" i="3"/>
  <c r="Y28" i="3" s="1"/>
  <c r="Z28" i="3" s="1"/>
  <c r="AA28" i="3" s="1"/>
  <c r="AB28" i="3" s="1"/>
  <c r="AC28" i="3" s="1"/>
  <c r="AD28" i="3" s="1"/>
  <c r="X29" i="3"/>
  <c r="Y29" i="3" s="1"/>
  <c r="Z29" i="3" s="1"/>
  <c r="AA29" i="3" s="1"/>
  <c r="AB29" i="3" s="1"/>
  <c r="AC29" i="3" s="1"/>
  <c r="AD29" i="3" s="1"/>
  <c r="X30" i="3"/>
  <c r="Y30" i="3" s="1"/>
  <c r="Z30" i="3" s="1"/>
  <c r="AA30" i="3" s="1"/>
  <c r="AB30" i="3" s="1"/>
  <c r="AC30" i="3" s="1"/>
  <c r="AD30" i="3" s="1"/>
  <c r="X31" i="3"/>
  <c r="Y31" i="3" s="1"/>
  <c r="Z31" i="3" s="1"/>
  <c r="AA31" i="3" s="1"/>
  <c r="AB31" i="3" s="1"/>
  <c r="AC31" i="3" s="1"/>
  <c r="AD31" i="3" s="1"/>
  <c r="X32" i="3"/>
  <c r="Y32" i="3" s="1"/>
  <c r="Z32" i="3" s="1"/>
  <c r="AA32" i="3" s="1"/>
  <c r="AB32" i="3" s="1"/>
  <c r="AC32" i="3" s="1"/>
  <c r="AD32" i="3" s="1"/>
  <c r="X33" i="3"/>
  <c r="Y33" i="3" s="1"/>
  <c r="Z33" i="3" s="1"/>
  <c r="AA33" i="3" s="1"/>
  <c r="AB33" i="3" s="1"/>
  <c r="AC33" i="3" s="1"/>
  <c r="AD33" i="3" s="1"/>
  <c r="X34" i="3"/>
  <c r="Y34" i="3" s="1"/>
  <c r="Z34" i="3" s="1"/>
  <c r="AA34" i="3" s="1"/>
  <c r="AB34" i="3" s="1"/>
  <c r="AC34" i="3" s="1"/>
  <c r="AD34" i="3" s="1"/>
  <c r="X35" i="3"/>
  <c r="Y35" i="3" s="1"/>
  <c r="Z35" i="3" s="1"/>
  <c r="AA35" i="3" s="1"/>
  <c r="AB35" i="3" s="1"/>
  <c r="AC35" i="3" s="1"/>
  <c r="AD35" i="3" s="1"/>
  <c r="X36" i="3"/>
  <c r="Y36" i="3" s="1"/>
  <c r="Z36" i="3" s="1"/>
  <c r="AA36" i="3" s="1"/>
  <c r="AB36" i="3" s="1"/>
  <c r="AC36" i="3" s="1"/>
  <c r="AD36" i="3" s="1"/>
  <c r="X37" i="3"/>
  <c r="Y37" i="3" s="1"/>
  <c r="Z37" i="3" s="1"/>
  <c r="AA37" i="3" s="1"/>
  <c r="AB37" i="3" s="1"/>
  <c r="AC37" i="3" s="1"/>
  <c r="AD37" i="3" s="1"/>
  <c r="X38" i="3"/>
  <c r="Y38" i="3" s="1"/>
  <c r="Z38" i="3" s="1"/>
  <c r="AA38" i="3" s="1"/>
  <c r="AB38" i="3" s="1"/>
  <c r="AC38" i="3" s="1"/>
  <c r="AD38" i="3" s="1"/>
  <c r="X39" i="3"/>
  <c r="X40" i="3"/>
  <c r="Y40" i="3" s="1"/>
  <c r="Z40" i="3" s="1"/>
  <c r="AA40" i="3" s="1"/>
  <c r="AB40" i="3" s="1"/>
  <c r="AC40" i="3" s="1"/>
  <c r="AD40" i="3" s="1"/>
  <c r="X41" i="3"/>
  <c r="Y41" i="3" s="1"/>
  <c r="Z41" i="3" s="1"/>
  <c r="AA41" i="3" s="1"/>
  <c r="AB41" i="3" s="1"/>
  <c r="AC41" i="3" s="1"/>
  <c r="AD41" i="3" s="1"/>
  <c r="X42" i="3"/>
  <c r="Y42" i="3" s="1"/>
  <c r="Z42" i="3" s="1"/>
  <c r="AA42" i="3" s="1"/>
  <c r="AB42" i="3" s="1"/>
  <c r="AC42" i="3" s="1"/>
  <c r="AD42" i="3" s="1"/>
  <c r="X43" i="3"/>
  <c r="Y43" i="3" s="1"/>
  <c r="Z43" i="3" s="1"/>
  <c r="AA43" i="3" s="1"/>
  <c r="AB43" i="3" s="1"/>
  <c r="AC43" i="3" s="1"/>
  <c r="AD43" i="3" s="1"/>
  <c r="X44" i="3"/>
  <c r="Y44" i="3" s="1"/>
  <c r="Z44" i="3" s="1"/>
  <c r="AA44" i="3" s="1"/>
  <c r="AB44" i="3" s="1"/>
  <c r="AC44" i="3" s="1"/>
  <c r="AD44" i="3" s="1"/>
  <c r="X45" i="3"/>
  <c r="X46" i="3"/>
  <c r="Y46" i="3" s="1"/>
  <c r="Z46" i="3" s="1"/>
  <c r="AA46" i="3" s="1"/>
  <c r="AB46" i="3" s="1"/>
  <c r="AC46" i="3" s="1"/>
  <c r="AD46" i="3" s="1"/>
  <c r="X47" i="3"/>
  <c r="X48" i="3"/>
  <c r="Y48" i="3" s="1"/>
  <c r="Z48" i="3" s="1"/>
  <c r="AA48" i="3" s="1"/>
  <c r="AB48" i="3" s="1"/>
  <c r="AC48" i="3" s="1"/>
  <c r="AD48" i="3" s="1"/>
  <c r="X49" i="3"/>
  <c r="Y49" i="3" s="1"/>
  <c r="Z49" i="3" s="1"/>
  <c r="AA49" i="3" s="1"/>
  <c r="AB49" i="3" s="1"/>
  <c r="AC49" i="3" s="1"/>
  <c r="AD49" i="3" s="1"/>
  <c r="X50" i="3"/>
  <c r="Y50" i="3" s="1"/>
  <c r="Z50" i="3" s="1"/>
  <c r="AA50" i="3" s="1"/>
  <c r="AB50" i="3" s="1"/>
  <c r="AC50" i="3" s="1"/>
  <c r="AD50" i="3" s="1"/>
  <c r="X51" i="3"/>
  <c r="Y51" i="3" s="1"/>
  <c r="Z51" i="3" s="1"/>
  <c r="AA51" i="3" s="1"/>
  <c r="AB51" i="3" s="1"/>
  <c r="AC51" i="3" s="1"/>
  <c r="AD51" i="3" s="1"/>
  <c r="X52" i="3"/>
  <c r="Y52" i="3" s="1"/>
  <c r="Z52" i="3" s="1"/>
  <c r="AA52" i="3" s="1"/>
  <c r="AB52" i="3" s="1"/>
  <c r="AC52" i="3" s="1"/>
  <c r="AD52" i="3" s="1"/>
  <c r="X53" i="3"/>
  <c r="X54" i="3"/>
  <c r="Y54" i="3" s="1"/>
  <c r="Z54" i="3" s="1"/>
  <c r="AA54" i="3" s="1"/>
  <c r="AB54" i="3" s="1"/>
  <c r="AC54" i="3" s="1"/>
  <c r="AD54" i="3" s="1"/>
  <c r="X55" i="3"/>
  <c r="Y55" i="3" s="1"/>
  <c r="Z55" i="3" s="1"/>
  <c r="AA55" i="3" s="1"/>
  <c r="AB55" i="3" s="1"/>
  <c r="AC55" i="3" s="1"/>
  <c r="AD55" i="3" s="1"/>
  <c r="X56" i="3"/>
  <c r="Y56" i="3" s="1"/>
  <c r="Z56" i="3" s="1"/>
  <c r="AA56" i="3" s="1"/>
  <c r="AB56" i="3" s="1"/>
  <c r="AC56" i="3" s="1"/>
  <c r="AD56" i="3" s="1"/>
  <c r="X57" i="3"/>
  <c r="Y57" i="3" s="1"/>
  <c r="Z57" i="3" s="1"/>
  <c r="AA57" i="3" s="1"/>
  <c r="AB57" i="3" s="1"/>
  <c r="AC57" i="3" s="1"/>
  <c r="AD57" i="3" s="1"/>
  <c r="X58" i="3"/>
  <c r="Y58" i="3" s="1"/>
  <c r="Z58" i="3" s="1"/>
  <c r="AA58" i="3" s="1"/>
  <c r="AB58" i="3" s="1"/>
  <c r="AC58" i="3" s="1"/>
  <c r="AD58" i="3" s="1"/>
  <c r="X59" i="3"/>
  <c r="Y59" i="3" s="1"/>
  <c r="Z59" i="3" s="1"/>
  <c r="AA59" i="3" s="1"/>
  <c r="AB59" i="3" s="1"/>
  <c r="AC59" i="3" s="1"/>
  <c r="AD59" i="3" s="1"/>
  <c r="X60" i="3"/>
  <c r="Y60" i="3" s="1"/>
  <c r="Z60" i="3" s="1"/>
  <c r="AA60" i="3" s="1"/>
  <c r="AB60" i="3" s="1"/>
  <c r="AC60" i="3" s="1"/>
  <c r="AD60" i="3" s="1"/>
  <c r="X61" i="3"/>
  <c r="Y61" i="3" s="1"/>
  <c r="Z61" i="3" s="1"/>
  <c r="AA61" i="3" s="1"/>
  <c r="AB61" i="3" s="1"/>
  <c r="AC61" i="3" s="1"/>
  <c r="AD61" i="3" s="1"/>
  <c r="X62" i="3"/>
  <c r="Y62" i="3" s="1"/>
  <c r="Z62" i="3" s="1"/>
  <c r="AA62" i="3" s="1"/>
  <c r="AB62" i="3" s="1"/>
  <c r="AC62" i="3" s="1"/>
  <c r="AD62" i="3" s="1"/>
  <c r="X63" i="3"/>
  <c r="Y63" i="3" s="1"/>
  <c r="Z63" i="3" s="1"/>
  <c r="AA63" i="3" s="1"/>
  <c r="AB63" i="3" s="1"/>
  <c r="AC63" i="3" s="1"/>
  <c r="AD63" i="3" s="1"/>
  <c r="X64" i="3"/>
  <c r="Y64" i="3" s="1"/>
  <c r="Z64" i="3" s="1"/>
  <c r="AA64" i="3" s="1"/>
  <c r="AB64" i="3" s="1"/>
  <c r="AC64" i="3" s="1"/>
  <c r="AD64" i="3" s="1"/>
  <c r="X65" i="3"/>
  <c r="Y65" i="3" s="1"/>
  <c r="Z65" i="3" s="1"/>
  <c r="AA65" i="3" s="1"/>
  <c r="AB65" i="3" s="1"/>
  <c r="AC65" i="3" s="1"/>
  <c r="AD65" i="3" s="1"/>
  <c r="X66" i="3"/>
  <c r="Y66" i="3" s="1"/>
  <c r="Z66" i="3" s="1"/>
  <c r="AA66" i="3" s="1"/>
  <c r="AB66" i="3" s="1"/>
  <c r="AC66" i="3" s="1"/>
  <c r="AD66" i="3" s="1"/>
  <c r="X67" i="3"/>
  <c r="Y67" i="3" s="1"/>
  <c r="Z67" i="3" s="1"/>
  <c r="AA67" i="3" s="1"/>
  <c r="AB67" i="3" s="1"/>
  <c r="AC67" i="3" s="1"/>
  <c r="AD67" i="3" s="1"/>
  <c r="X68" i="3"/>
  <c r="Y68" i="3" s="1"/>
  <c r="Z68" i="3" s="1"/>
  <c r="AA68" i="3" s="1"/>
  <c r="AB68" i="3" s="1"/>
  <c r="AC68" i="3" s="1"/>
  <c r="AD68" i="3" s="1"/>
  <c r="X69" i="3"/>
  <c r="Y69" i="3" s="1"/>
  <c r="Z69" i="3" s="1"/>
  <c r="AA69" i="3" s="1"/>
  <c r="AB69" i="3" s="1"/>
  <c r="AC69" i="3" s="1"/>
  <c r="AD69" i="3" s="1"/>
  <c r="X70" i="3"/>
  <c r="Y70" i="3" s="1"/>
  <c r="Z70" i="3" s="1"/>
  <c r="AA70" i="3" s="1"/>
  <c r="AB70" i="3" s="1"/>
  <c r="AC70" i="3" s="1"/>
  <c r="AD70" i="3" s="1"/>
  <c r="X71" i="3"/>
  <c r="X72" i="3"/>
  <c r="Y72" i="3" s="1"/>
  <c r="Z72" i="3" s="1"/>
  <c r="AA72" i="3" s="1"/>
  <c r="AB72" i="3" s="1"/>
  <c r="AC72" i="3" s="1"/>
  <c r="AD72" i="3" s="1"/>
  <c r="X73" i="3"/>
  <c r="Y73" i="3" s="1"/>
  <c r="Z73" i="3" s="1"/>
  <c r="AA73" i="3" s="1"/>
  <c r="AB73" i="3" s="1"/>
  <c r="AC73" i="3" s="1"/>
  <c r="AD73" i="3" s="1"/>
  <c r="X74" i="3"/>
  <c r="Y74" i="3" s="1"/>
  <c r="Z74" i="3" s="1"/>
  <c r="AA74" i="3" s="1"/>
  <c r="AB74" i="3" s="1"/>
  <c r="AC74" i="3" s="1"/>
  <c r="AD74" i="3" s="1"/>
  <c r="X75" i="3"/>
  <c r="Y75" i="3" s="1"/>
  <c r="Z75" i="3" s="1"/>
  <c r="AA75" i="3" s="1"/>
  <c r="AB75" i="3" s="1"/>
  <c r="AC75" i="3" s="1"/>
  <c r="AD75" i="3" s="1"/>
  <c r="X76" i="3"/>
  <c r="Y76" i="3" s="1"/>
  <c r="Z76" i="3" s="1"/>
  <c r="AA76" i="3" s="1"/>
  <c r="AB76" i="3" s="1"/>
  <c r="AC76" i="3" s="1"/>
  <c r="AD76" i="3" s="1"/>
  <c r="X77" i="3"/>
  <c r="X78" i="3"/>
  <c r="Y78" i="3" s="1"/>
  <c r="Z78" i="3" s="1"/>
  <c r="AA78" i="3" s="1"/>
  <c r="AB78" i="3" s="1"/>
  <c r="AC78" i="3" s="1"/>
  <c r="AD78" i="3" s="1"/>
  <c r="X79" i="3"/>
  <c r="X80" i="3"/>
  <c r="Y80" i="3" s="1"/>
  <c r="Z80" i="3" s="1"/>
  <c r="AA80" i="3" s="1"/>
  <c r="AB80" i="3" s="1"/>
  <c r="AC80" i="3" s="1"/>
  <c r="AD80" i="3" s="1"/>
  <c r="X81" i="3"/>
  <c r="Y81" i="3" s="1"/>
  <c r="Z81" i="3" s="1"/>
  <c r="AA81" i="3" s="1"/>
  <c r="AB81" i="3" s="1"/>
  <c r="AC81" i="3" s="1"/>
  <c r="AD81" i="3" s="1"/>
  <c r="X82" i="3"/>
  <c r="Y82" i="3" s="1"/>
  <c r="Z82" i="3" s="1"/>
  <c r="AA82" i="3" s="1"/>
  <c r="AB82" i="3" s="1"/>
  <c r="AC82" i="3" s="1"/>
  <c r="AD82" i="3" s="1"/>
  <c r="X83" i="3"/>
  <c r="Y83" i="3" s="1"/>
  <c r="Z83" i="3" s="1"/>
  <c r="AA83" i="3" s="1"/>
  <c r="AB83" i="3" s="1"/>
  <c r="AC83" i="3" s="1"/>
  <c r="AD83" i="3" s="1"/>
  <c r="X84" i="3"/>
  <c r="Y84" i="3" s="1"/>
  <c r="Z84" i="3" s="1"/>
  <c r="AA84" i="3" s="1"/>
  <c r="AB84" i="3" s="1"/>
  <c r="AC84" i="3" s="1"/>
  <c r="AD84" i="3" s="1"/>
  <c r="X85" i="3"/>
  <c r="X86" i="3"/>
  <c r="Y86" i="3" s="1"/>
  <c r="Z86" i="3" s="1"/>
  <c r="AA86" i="3" s="1"/>
  <c r="AB86" i="3" s="1"/>
  <c r="AC86" i="3" s="1"/>
  <c r="AD86" i="3" s="1"/>
  <c r="X87" i="3"/>
  <c r="Y87" i="3" s="1"/>
  <c r="Z87" i="3" s="1"/>
  <c r="AA87" i="3" s="1"/>
  <c r="AB87" i="3" s="1"/>
  <c r="AC87" i="3" s="1"/>
  <c r="AD87" i="3" s="1"/>
  <c r="X88" i="3"/>
  <c r="Y88" i="3" s="1"/>
  <c r="Z88" i="3" s="1"/>
  <c r="AA88" i="3" s="1"/>
  <c r="AB88" i="3" s="1"/>
  <c r="AC88" i="3" s="1"/>
  <c r="AD88" i="3" s="1"/>
  <c r="X89" i="3"/>
  <c r="Y89" i="3" s="1"/>
  <c r="Z89" i="3" s="1"/>
  <c r="AA89" i="3" s="1"/>
  <c r="AB89" i="3" s="1"/>
  <c r="AC89" i="3" s="1"/>
  <c r="AD89" i="3" s="1"/>
  <c r="X90" i="3"/>
  <c r="Y90" i="3" s="1"/>
  <c r="Z90" i="3" s="1"/>
  <c r="AA90" i="3" s="1"/>
  <c r="AB90" i="3" s="1"/>
  <c r="AC90" i="3" s="1"/>
  <c r="AD90" i="3" s="1"/>
  <c r="X91" i="3"/>
  <c r="Y91" i="3" s="1"/>
  <c r="Z91" i="3" s="1"/>
  <c r="AA91" i="3" s="1"/>
  <c r="AB91" i="3" s="1"/>
  <c r="AC91" i="3" s="1"/>
  <c r="AD91" i="3" s="1"/>
  <c r="X92" i="3"/>
  <c r="Y92" i="3" s="1"/>
  <c r="Z92" i="3" s="1"/>
  <c r="AA92" i="3" s="1"/>
  <c r="AB92" i="3" s="1"/>
  <c r="AC92" i="3" s="1"/>
  <c r="AD92" i="3" s="1"/>
  <c r="X93" i="3"/>
  <c r="Y93" i="3" s="1"/>
  <c r="Z93" i="3" s="1"/>
  <c r="AA93" i="3" s="1"/>
  <c r="AB93" i="3" s="1"/>
  <c r="AC93" i="3" s="1"/>
  <c r="AD93" i="3" s="1"/>
  <c r="X94" i="3"/>
  <c r="Y94" i="3" s="1"/>
  <c r="Z94" i="3" s="1"/>
  <c r="AA94" i="3" s="1"/>
  <c r="AB94" i="3" s="1"/>
  <c r="AC94" i="3" s="1"/>
  <c r="AD94" i="3" s="1"/>
  <c r="X95" i="3"/>
  <c r="Y95" i="3" s="1"/>
  <c r="Z95" i="3" s="1"/>
  <c r="AA95" i="3" s="1"/>
  <c r="AB95" i="3" s="1"/>
  <c r="AC95" i="3" s="1"/>
  <c r="AD95" i="3" s="1"/>
  <c r="X96" i="3"/>
  <c r="Y96" i="3" s="1"/>
  <c r="Z96" i="3" s="1"/>
  <c r="AA96" i="3" s="1"/>
  <c r="AB96" i="3" s="1"/>
  <c r="AC96" i="3" s="1"/>
  <c r="AD96" i="3" s="1"/>
  <c r="X97" i="3"/>
  <c r="Y97" i="3" s="1"/>
  <c r="Z97" i="3" s="1"/>
  <c r="AA97" i="3" s="1"/>
  <c r="AB97" i="3" s="1"/>
  <c r="AC97" i="3" s="1"/>
  <c r="AD97" i="3" s="1"/>
  <c r="X98" i="3"/>
  <c r="Y98" i="3" s="1"/>
  <c r="Z98" i="3" s="1"/>
  <c r="AA98" i="3" s="1"/>
  <c r="AB98" i="3" s="1"/>
  <c r="AC98" i="3" s="1"/>
  <c r="AD98" i="3" s="1"/>
  <c r="X99" i="3"/>
  <c r="Y99" i="3" s="1"/>
  <c r="Z99" i="3" s="1"/>
  <c r="AA99" i="3" s="1"/>
  <c r="AB99" i="3" s="1"/>
  <c r="AC99" i="3" s="1"/>
  <c r="AD99" i="3" s="1"/>
  <c r="X100" i="3"/>
  <c r="Y100" i="3" s="1"/>
  <c r="Z100" i="3" s="1"/>
  <c r="AA100" i="3" s="1"/>
  <c r="AB100" i="3" s="1"/>
  <c r="AC100" i="3" s="1"/>
  <c r="AD100" i="3" s="1"/>
  <c r="X101" i="3"/>
  <c r="Y101" i="3" s="1"/>
  <c r="Z101" i="3" s="1"/>
  <c r="AA101" i="3" s="1"/>
  <c r="AB101" i="3" s="1"/>
  <c r="AC101" i="3" s="1"/>
  <c r="AD101" i="3" s="1"/>
  <c r="X102" i="3"/>
  <c r="Y102" i="3" s="1"/>
  <c r="Z102" i="3" s="1"/>
  <c r="AA102" i="3" s="1"/>
  <c r="AB102" i="3" s="1"/>
  <c r="AC102" i="3" s="1"/>
  <c r="AD102" i="3" s="1"/>
  <c r="X103" i="3"/>
  <c r="X104" i="3"/>
  <c r="Y104" i="3" s="1"/>
  <c r="Z104" i="3" s="1"/>
  <c r="AA104" i="3" s="1"/>
  <c r="AB104" i="3" s="1"/>
  <c r="AC104" i="3" s="1"/>
  <c r="AD104" i="3" s="1"/>
  <c r="X105" i="3"/>
  <c r="Y105" i="3" s="1"/>
  <c r="Z105" i="3" s="1"/>
  <c r="AA105" i="3" s="1"/>
  <c r="AB105" i="3" s="1"/>
  <c r="AC105" i="3" s="1"/>
  <c r="AD105" i="3" s="1"/>
  <c r="X106" i="3"/>
  <c r="Y106" i="3" s="1"/>
  <c r="Z106" i="3" s="1"/>
  <c r="AA106" i="3" s="1"/>
  <c r="AB106" i="3" s="1"/>
  <c r="AC106" i="3" s="1"/>
  <c r="AD106" i="3" s="1"/>
  <c r="X107" i="3"/>
  <c r="Y107" i="3" s="1"/>
  <c r="Z107" i="3" s="1"/>
  <c r="AA107" i="3" s="1"/>
  <c r="AB107" i="3" s="1"/>
  <c r="AC107" i="3" s="1"/>
  <c r="AD107" i="3" s="1"/>
  <c r="X108" i="3"/>
  <c r="Y108" i="3" s="1"/>
  <c r="Z108" i="3" s="1"/>
  <c r="AA108" i="3" s="1"/>
  <c r="AB108" i="3" s="1"/>
  <c r="AC108" i="3" s="1"/>
  <c r="AD108" i="3" s="1"/>
  <c r="X109" i="3"/>
  <c r="Y109" i="3" s="1"/>
  <c r="Z109" i="3" s="1"/>
  <c r="AA109" i="3" s="1"/>
  <c r="AB109" i="3" s="1"/>
  <c r="AC109" i="3" s="1"/>
  <c r="AD109" i="3" s="1"/>
  <c r="X110" i="3"/>
  <c r="Y110" i="3" s="1"/>
  <c r="Z110" i="3" s="1"/>
  <c r="AA110" i="3" s="1"/>
  <c r="AB110" i="3" s="1"/>
  <c r="AC110" i="3" s="1"/>
  <c r="AD110" i="3" s="1"/>
  <c r="X111" i="3"/>
  <c r="Y111" i="3" s="1"/>
  <c r="X112" i="3"/>
  <c r="Y112" i="3" s="1"/>
  <c r="Z112" i="3" s="1"/>
  <c r="AA112" i="3" s="1"/>
  <c r="AB112" i="3" s="1"/>
  <c r="AC112" i="3" s="1"/>
  <c r="AD112" i="3" s="1"/>
  <c r="X113" i="3"/>
  <c r="Y113" i="3" s="1"/>
  <c r="Z113" i="3" s="1"/>
  <c r="AA113" i="3" s="1"/>
  <c r="AB113" i="3" s="1"/>
  <c r="AC113" i="3" s="1"/>
  <c r="AD113" i="3" s="1"/>
  <c r="X114" i="3"/>
  <c r="Y114" i="3" s="1"/>
  <c r="Z114" i="3" s="1"/>
  <c r="AA114" i="3" s="1"/>
  <c r="AB114" i="3" s="1"/>
  <c r="AC114" i="3" s="1"/>
  <c r="AD114" i="3" s="1"/>
  <c r="X115" i="3"/>
  <c r="Y115" i="3" s="1"/>
  <c r="Z115" i="3" s="1"/>
  <c r="AA115" i="3" s="1"/>
  <c r="AB115" i="3" s="1"/>
  <c r="AC115" i="3" s="1"/>
  <c r="AD115" i="3" s="1"/>
  <c r="X116" i="3"/>
  <c r="Y116" i="3" s="1"/>
  <c r="Z116" i="3" s="1"/>
  <c r="AA116" i="3" s="1"/>
  <c r="AB116" i="3" s="1"/>
  <c r="AC116" i="3" s="1"/>
  <c r="AD116" i="3" s="1"/>
  <c r="X117" i="3"/>
  <c r="Y117" i="3" s="1"/>
  <c r="Z117" i="3" s="1"/>
  <c r="AA117" i="3" s="1"/>
  <c r="AB117" i="3" s="1"/>
  <c r="AC117" i="3" s="1"/>
  <c r="AD117" i="3" s="1"/>
  <c r="X118" i="3"/>
  <c r="Y118" i="3" s="1"/>
  <c r="Z118" i="3" s="1"/>
  <c r="AA118" i="3" s="1"/>
  <c r="AB118" i="3" s="1"/>
  <c r="AC118" i="3" s="1"/>
  <c r="AD118" i="3" s="1"/>
  <c r="X119" i="3"/>
  <c r="Y119" i="3" s="1"/>
  <c r="Z119" i="3" s="1"/>
  <c r="AA119" i="3" s="1"/>
  <c r="AB119" i="3" s="1"/>
  <c r="AC119" i="3" s="1"/>
  <c r="AD119" i="3" s="1"/>
  <c r="X120" i="3"/>
  <c r="Y120" i="3" s="1"/>
  <c r="Z120" i="3" s="1"/>
  <c r="AA120" i="3" s="1"/>
  <c r="AB120" i="3" s="1"/>
  <c r="AC120" i="3" s="1"/>
  <c r="AD120" i="3" s="1"/>
  <c r="X121" i="3"/>
  <c r="Y121" i="3" s="1"/>
  <c r="Z121" i="3" s="1"/>
  <c r="AA121" i="3" s="1"/>
  <c r="AB121" i="3" s="1"/>
  <c r="AC121" i="3" s="1"/>
  <c r="AD121" i="3" s="1"/>
  <c r="X122" i="3"/>
  <c r="Y122" i="3" s="1"/>
  <c r="Z122" i="3" s="1"/>
  <c r="AA122" i="3" s="1"/>
  <c r="AB122" i="3" s="1"/>
  <c r="AC122" i="3" s="1"/>
  <c r="AD122" i="3" s="1"/>
  <c r="X123" i="3"/>
  <c r="Y123" i="3" s="1"/>
  <c r="Z123" i="3" s="1"/>
  <c r="AA123" i="3" s="1"/>
  <c r="AB123" i="3" s="1"/>
  <c r="AC123" i="3" s="1"/>
  <c r="AD123" i="3" s="1"/>
  <c r="X124" i="3"/>
  <c r="Y124" i="3" s="1"/>
  <c r="Z124" i="3" s="1"/>
  <c r="AA124" i="3" s="1"/>
  <c r="AB124" i="3" s="1"/>
  <c r="AC124" i="3" s="1"/>
  <c r="AD124" i="3" s="1"/>
  <c r="X125" i="3"/>
  <c r="Y125" i="3" s="1"/>
  <c r="Z125" i="3" s="1"/>
  <c r="AA125" i="3" s="1"/>
  <c r="AB125" i="3" s="1"/>
  <c r="AC125" i="3" s="1"/>
  <c r="AD125" i="3" s="1"/>
  <c r="X126" i="3"/>
  <c r="Y126" i="3" s="1"/>
  <c r="Z126" i="3" s="1"/>
  <c r="AA126" i="3" s="1"/>
  <c r="AB126" i="3" s="1"/>
  <c r="AC126" i="3" s="1"/>
  <c r="AD126" i="3" s="1"/>
  <c r="X127" i="3"/>
  <c r="Y127" i="3" s="1"/>
  <c r="X128" i="3"/>
  <c r="Y128" i="3" s="1"/>
  <c r="Z128" i="3" s="1"/>
  <c r="AA128" i="3" s="1"/>
  <c r="AB128" i="3" s="1"/>
  <c r="AC128" i="3" s="1"/>
  <c r="AD128" i="3" s="1"/>
  <c r="X129" i="3"/>
  <c r="Y129" i="3" s="1"/>
  <c r="Z129" i="3" s="1"/>
  <c r="AA129" i="3" s="1"/>
  <c r="AB129" i="3" s="1"/>
  <c r="AC129" i="3" s="1"/>
  <c r="AD129" i="3" s="1"/>
  <c r="X130" i="3"/>
  <c r="Y130" i="3" s="1"/>
  <c r="Z130" i="3" s="1"/>
  <c r="AA130" i="3" s="1"/>
  <c r="AB130" i="3" s="1"/>
  <c r="AC130" i="3" s="1"/>
  <c r="AD130" i="3" s="1"/>
  <c r="X131" i="3"/>
  <c r="Y131" i="3" s="1"/>
  <c r="Z131" i="3" s="1"/>
  <c r="AA131" i="3" s="1"/>
  <c r="AB131" i="3" s="1"/>
  <c r="AC131" i="3" s="1"/>
  <c r="AD131" i="3" s="1"/>
  <c r="X132" i="3"/>
  <c r="Y132" i="3" s="1"/>
  <c r="Z132" i="3" s="1"/>
  <c r="AA132" i="3" s="1"/>
  <c r="AB132" i="3" s="1"/>
  <c r="AC132" i="3" s="1"/>
  <c r="AD132" i="3" s="1"/>
  <c r="X133" i="3"/>
  <c r="Y133" i="3" s="1"/>
  <c r="Z133" i="3" s="1"/>
  <c r="AA133" i="3" s="1"/>
  <c r="AB133" i="3" s="1"/>
  <c r="AC133" i="3" s="1"/>
  <c r="AD133" i="3" s="1"/>
  <c r="X134" i="3"/>
  <c r="Y134" i="3" s="1"/>
  <c r="Z134" i="3" s="1"/>
  <c r="AA134" i="3" s="1"/>
  <c r="AB134" i="3" s="1"/>
  <c r="AC134" i="3" s="1"/>
  <c r="AD134" i="3" s="1"/>
  <c r="X135" i="3"/>
  <c r="Y135" i="3" s="1"/>
  <c r="Z135" i="3" s="1"/>
  <c r="AA135" i="3" s="1"/>
  <c r="AB135" i="3" s="1"/>
  <c r="AC135" i="3" s="1"/>
  <c r="AD135" i="3" s="1"/>
  <c r="X136" i="3"/>
  <c r="Y136" i="3" s="1"/>
  <c r="Z136" i="3" s="1"/>
  <c r="AA136" i="3" s="1"/>
  <c r="AB136" i="3" s="1"/>
  <c r="AC136" i="3" s="1"/>
  <c r="AD136" i="3" s="1"/>
  <c r="X137" i="3"/>
  <c r="Y137" i="3" s="1"/>
  <c r="Z137" i="3" s="1"/>
  <c r="AA137" i="3" s="1"/>
  <c r="AB137" i="3" s="1"/>
  <c r="AC137" i="3" s="1"/>
  <c r="AD137" i="3" s="1"/>
  <c r="X138" i="3"/>
  <c r="Y138" i="3" s="1"/>
  <c r="Z138" i="3" s="1"/>
  <c r="AA138" i="3" s="1"/>
  <c r="AB138" i="3" s="1"/>
  <c r="AC138" i="3" s="1"/>
  <c r="AD138" i="3" s="1"/>
  <c r="X139" i="3"/>
  <c r="Y139" i="3" s="1"/>
  <c r="Z139" i="3" s="1"/>
  <c r="AA139" i="3" s="1"/>
  <c r="AB139" i="3" s="1"/>
  <c r="AC139" i="3" s="1"/>
  <c r="AD139" i="3" s="1"/>
  <c r="X140" i="3"/>
  <c r="Y140" i="3" s="1"/>
  <c r="Z140" i="3" s="1"/>
  <c r="AA140" i="3" s="1"/>
  <c r="AB140" i="3" s="1"/>
  <c r="AC140" i="3" s="1"/>
  <c r="AD140" i="3" s="1"/>
  <c r="X141" i="3"/>
  <c r="Y141" i="3" s="1"/>
  <c r="Z141" i="3" s="1"/>
  <c r="AA141" i="3" s="1"/>
  <c r="AB141" i="3" s="1"/>
  <c r="AC141" i="3" s="1"/>
  <c r="AD141" i="3" s="1"/>
  <c r="X142" i="3"/>
  <c r="Y142" i="3" s="1"/>
  <c r="Z142" i="3" s="1"/>
  <c r="AA142" i="3" s="1"/>
  <c r="AB142" i="3" s="1"/>
  <c r="AC142" i="3" s="1"/>
  <c r="AD142" i="3" s="1"/>
  <c r="X143" i="3"/>
  <c r="Y143" i="3" s="1"/>
  <c r="Z143" i="3" s="1"/>
  <c r="AA143" i="3" s="1"/>
  <c r="AB143" i="3" s="1"/>
  <c r="AC143" i="3" s="1"/>
  <c r="AD143" i="3" s="1"/>
  <c r="X144" i="3"/>
  <c r="Y144" i="3" s="1"/>
  <c r="Z144" i="3" s="1"/>
  <c r="AA144" i="3" s="1"/>
  <c r="AB144" i="3" s="1"/>
  <c r="AC144" i="3" s="1"/>
  <c r="AD144" i="3" s="1"/>
  <c r="X145" i="3"/>
  <c r="Y145" i="3" s="1"/>
  <c r="Z145" i="3" s="1"/>
  <c r="AA145" i="3" s="1"/>
  <c r="AB145" i="3" s="1"/>
  <c r="AC145" i="3" s="1"/>
  <c r="AD145" i="3" s="1"/>
  <c r="X146" i="3"/>
  <c r="Y146" i="3" s="1"/>
  <c r="Z146" i="3" s="1"/>
  <c r="AA146" i="3" s="1"/>
  <c r="AB146" i="3" s="1"/>
  <c r="AC146" i="3" s="1"/>
  <c r="AD146" i="3" s="1"/>
  <c r="X147" i="3"/>
  <c r="Y147" i="3" s="1"/>
  <c r="Z147" i="3" s="1"/>
  <c r="AA147" i="3" s="1"/>
  <c r="AB147" i="3" s="1"/>
  <c r="AC147" i="3" s="1"/>
  <c r="AD147" i="3" s="1"/>
  <c r="X148" i="3"/>
  <c r="Y148" i="3" s="1"/>
  <c r="Z148" i="3" s="1"/>
  <c r="AA148" i="3" s="1"/>
  <c r="AB148" i="3" s="1"/>
  <c r="AC148" i="3" s="1"/>
  <c r="AD148" i="3" s="1"/>
  <c r="X149" i="3"/>
  <c r="Y149" i="3" s="1"/>
  <c r="Z149" i="3" s="1"/>
  <c r="AA149" i="3" s="1"/>
  <c r="AB149" i="3" s="1"/>
  <c r="AC149" i="3" s="1"/>
  <c r="AD149" i="3" s="1"/>
  <c r="X7" i="3"/>
  <c r="Y7" i="3" s="1"/>
  <c r="Z7" i="3" s="1"/>
  <c r="AA7" i="3" s="1"/>
  <c r="AB7" i="3" s="1"/>
  <c r="AC7" i="3" s="1"/>
  <c r="AD7" i="3" s="1"/>
  <c r="X8" i="3"/>
  <c r="Y8" i="3" s="1"/>
  <c r="Z8" i="3" s="1"/>
  <c r="X6" i="3"/>
  <c r="Y6" i="3" s="1"/>
  <c r="Z6" i="3" s="1"/>
  <c r="AA6" i="3" s="1"/>
  <c r="AB6" i="3" s="1"/>
  <c r="AC6" i="3" s="1"/>
  <c r="AD6" i="3" s="1"/>
  <c r="D51" i="4" l="1"/>
  <c r="N55" i="4" s="1"/>
  <c r="N56" i="4" s="1"/>
  <c r="K56" i="4" s="1"/>
  <c r="C51" i="4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6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2" i="1"/>
  <c r="V185" i="3" l="1"/>
  <c r="BB169" i="3" s="1"/>
  <c r="U185" i="3"/>
  <c r="BA127" i="3" s="1"/>
  <c r="T185" i="3"/>
  <c r="S185" i="3"/>
  <c r="AY162" i="3" s="1"/>
  <c r="R185" i="3"/>
  <c r="AX146" i="3" s="1"/>
  <c r="Q185" i="3"/>
  <c r="AW148" i="3" s="1"/>
  <c r="P185" i="3"/>
  <c r="AV85" i="3" s="1"/>
  <c r="O185" i="3"/>
  <c r="AU161" i="3" s="1"/>
  <c r="N185" i="3"/>
  <c r="M185" i="3"/>
  <c r="AS166" i="3" s="1"/>
  <c r="L185" i="3"/>
  <c r="K185" i="3"/>
  <c r="AQ143" i="3" s="1"/>
  <c r="AV169" i="3"/>
  <c r="BB168" i="3"/>
  <c r="AT168" i="3"/>
  <c r="AT167" i="3"/>
  <c r="BA166" i="3"/>
  <c r="BB165" i="3"/>
  <c r="BB164" i="3"/>
  <c r="AT164" i="3"/>
  <c r="AT163" i="3"/>
  <c r="BA162" i="3"/>
  <c r="BB161" i="3"/>
  <c r="BB160" i="3"/>
  <c r="BA160" i="3"/>
  <c r="AT160" i="3"/>
  <c r="AS160" i="3"/>
  <c r="AR160" i="3"/>
  <c r="AX149" i="3"/>
  <c r="AX148" i="3"/>
  <c r="AX147" i="3"/>
  <c r="AX145" i="3"/>
  <c r="BB142" i="3"/>
  <c r="AX142" i="3"/>
  <c r="BB141" i="3"/>
  <c r="BA141" i="3"/>
  <c r="AT141" i="3"/>
  <c r="AT140" i="3"/>
  <c r="BB138" i="3"/>
  <c r="AX138" i="3"/>
  <c r="BB137" i="3"/>
  <c r="BA137" i="3"/>
  <c r="AT137" i="3"/>
  <c r="AT136" i="3"/>
  <c r="AZ135" i="3"/>
  <c r="AE135" i="3" s="1"/>
  <c r="AF135" i="3" s="1"/>
  <c r="AX135" i="3"/>
  <c r="AT135" i="3"/>
  <c r="AS135" i="3"/>
  <c r="AT134" i="3"/>
  <c r="AX133" i="3"/>
  <c r="BB132" i="3"/>
  <c r="AX132" i="3"/>
  <c r="BB131" i="3"/>
  <c r="BA131" i="3"/>
  <c r="AT131" i="3"/>
  <c r="AT130" i="3"/>
  <c r="AS129" i="3"/>
  <c r="BB128" i="3"/>
  <c r="AT128" i="3"/>
  <c r="BB127" i="3"/>
  <c r="AT127" i="3"/>
  <c r="AS124" i="3"/>
  <c r="BA123" i="3"/>
  <c r="BA122" i="3"/>
  <c r="AS120" i="3"/>
  <c r="BA118" i="3"/>
  <c r="AS118" i="3"/>
  <c r="BA117" i="3"/>
  <c r="AZ117" i="3"/>
  <c r="AE117" i="3" s="1"/>
  <c r="AF117" i="3" s="1"/>
  <c r="BA116" i="3"/>
  <c r="AZ115" i="3"/>
  <c r="AE115" i="3" s="1"/>
  <c r="AF115" i="3" s="1"/>
  <c r="BA114" i="3"/>
  <c r="AW114" i="3"/>
  <c r="AS113" i="3"/>
  <c r="BA111" i="3"/>
  <c r="BA106" i="3"/>
  <c r="AW106" i="3"/>
  <c r="AS105" i="3"/>
  <c r="BA103" i="3"/>
  <c r="BA98" i="3"/>
  <c r="AW98" i="3"/>
  <c r="AS97" i="3"/>
  <c r="AV96" i="3"/>
  <c r="BA94" i="3"/>
  <c r="BA92" i="3"/>
  <c r="AW91" i="3"/>
  <c r="AS90" i="3"/>
  <c r="BA86" i="3"/>
  <c r="AW85" i="3"/>
  <c r="AZ83" i="3"/>
  <c r="AE83" i="3" s="1"/>
  <c r="AF83" i="3" s="1"/>
  <c r="AT82" i="3"/>
  <c r="AX81" i="3"/>
  <c r="AW81" i="3"/>
  <c r="AV81" i="3"/>
  <c r="BB80" i="3"/>
  <c r="BA80" i="3"/>
  <c r="AT80" i="3"/>
  <c r="BB78" i="3"/>
  <c r="BA78" i="3"/>
  <c r="AT78" i="3"/>
  <c r="AZ77" i="3"/>
  <c r="AE77" i="3" s="1"/>
  <c r="AF77" i="3" s="1"/>
  <c r="AT77" i="3"/>
  <c r="AR77" i="3"/>
  <c r="BA76" i="3"/>
  <c r="AX76" i="3"/>
  <c r="AS76" i="3"/>
  <c r="BB75" i="3"/>
  <c r="AT75" i="3"/>
  <c r="AX74" i="3"/>
  <c r="AT74" i="3"/>
  <c r="AS74" i="3"/>
  <c r="BB72" i="3"/>
  <c r="AT72" i="3"/>
  <c r="AS72" i="3"/>
  <c r="AX71" i="3"/>
  <c r="AW71" i="3"/>
  <c r="BB70" i="3"/>
  <c r="BA70" i="3"/>
  <c r="AT70" i="3"/>
  <c r="BB69" i="3"/>
  <c r="BA69" i="3"/>
  <c r="AZ69" i="3"/>
  <c r="AE69" i="3" s="1"/>
  <c r="AF69" i="3" s="1"/>
  <c r="AX69" i="3"/>
  <c r="AT69" i="3"/>
  <c r="AR69" i="3"/>
  <c r="BB68" i="3"/>
  <c r="BA68" i="3"/>
  <c r="AX68" i="3"/>
  <c r="AW68" i="3"/>
  <c r="AT68" i="3"/>
  <c r="AS68" i="3"/>
  <c r="BB67" i="3"/>
  <c r="AX67" i="3"/>
  <c r="AW67" i="3"/>
  <c r="AT67" i="3"/>
  <c r="AS67" i="3"/>
  <c r="BB66" i="3"/>
  <c r="BA66" i="3"/>
  <c r="AT66" i="3"/>
  <c r="BB65" i="3"/>
  <c r="BA65" i="3"/>
  <c r="AT65" i="3"/>
  <c r="BB64" i="3"/>
  <c r="AX64" i="3"/>
  <c r="AT64" i="3"/>
  <c r="BB63" i="3"/>
  <c r="BA63" i="3"/>
  <c r="AT63" i="3"/>
  <c r="BB62" i="3"/>
  <c r="AX62" i="3"/>
  <c r="AT62" i="3"/>
  <c r="BB61" i="3"/>
  <c r="BA61" i="3"/>
  <c r="AZ61" i="3"/>
  <c r="AE61" i="3" s="1"/>
  <c r="AF61" i="3" s="1"/>
  <c r="AX61" i="3"/>
  <c r="AT61" i="3"/>
  <c r="AR61" i="3"/>
  <c r="BB60" i="3"/>
  <c r="BA60" i="3"/>
  <c r="AT60" i="3"/>
  <c r="BB59" i="3"/>
  <c r="BA59" i="3"/>
  <c r="AX59" i="3"/>
  <c r="AW59" i="3"/>
  <c r="AT59" i="3"/>
  <c r="AS59" i="3"/>
  <c r="BB58" i="3"/>
  <c r="AX58" i="3"/>
  <c r="AW58" i="3"/>
  <c r="AV58" i="3"/>
  <c r="AT58" i="3"/>
  <c r="BB57" i="3"/>
  <c r="BA57" i="3"/>
  <c r="AT57" i="3"/>
  <c r="BB56" i="3"/>
  <c r="BA56" i="3"/>
  <c r="AX56" i="3"/>
  <c r="AT56" i="3"/>
  <c r="BB55" i="3"/>
  <c r="BA55" i="3"/>
  <c r="AT55" i="3"/>
  <c r="BB54" i="3"/>
  <c r="BA54" i="3"/>
  <c r="AX54" i="3"/>
  <c r="AT54" i="3"/>
  <c r="BB53" i="3"/>
  <c r="BA53" i="3"/>
  <c r="AZ53" i="3"/>
  <c r="AE53" i="3" s="1"/>
  <c r="AF53" i="3" s="1"/>
  <c r="AT53" i="3"/>
  <c r="AR53" i="3"/>
  <c r="BB52" i="3"/>
  <c r="BA52" i="3"/>
  <c r="AT52" i="3"/>
  <c r="AS52" i="3"/>
  <c r="BB51" i="3"/>
  <c r="BA51" i="3"/>
  <c r="AT51" i="3"/>
  <c r="BB50" i="3"/>
  <c r="BA50" i="3"/>
  <c r="AX50" i="3"/>
  <c r="AW50" i="3"/>
  <c r="AT50" i="3"/>
  <c r="BB49" i="3"/>
  <c r="AX49" i="3"/>
  <c r="AT49" i="3"/>
  <c r="BB48" i="3"/>
  <c r="BA48" i="3"/>
  <c r="AT48" i="3"/>
  <c r="BB47" i="3"/>
  <c r="AX47" i="3"/>
  <c r="AT47" i="3"/>
  <c r="AS47" i="3"/>
  <c r="BB46" i="3"/>
  <c r="BA46" i="3"/>
  <c r="AT46" i="3"/>
  <c r="AS46" i="3"/>
  <c r="BB45" i="3"/>
  <c r="BA45" i="3"/>
  <c r="AT45" i="3"/>
  <c r="BB44" i="3"/>
  <c r="BA44" i="3"/>
  <c r="AX44" i="3"/>
  <c r="AT44" i="3"/>
  <c r="BB43" i="3"/>
  <c r="BA43" i="3"/>
  <c r="AT43" i="3"/>
  <c r="AS43" i="3"/>
  <c r="AQ43" i="3"/>
  <c r="BB42" i="3"/>
  <c r="AX42" i="3"/>
  <c r="AT42" i="3"/>
  <c r="BB41" i="3"/>
  <c r="BA41" i="3"/>
  <c r="AX41" i="3"/>
  <c r="AT41" i="3"/>
  <c r="BB40" i="3"/>
  <c r="AX40" i="3"/>
  <c r="AT40" i="3"/>
  <c r="BB39" i="3"/>
  <c r="BA39" i="3"/>
  <c r="AX39" i="3"/>
  <c r="AV39" i="3"/>
  <c r="AT39" i="3"/>
  <c r="BB38" i="3"/>
  <c r="AT38" i="3"/>
  <c r="AS38" i="3"/>
  <c r="BB37" i="3"/>
  <c r="AX37" i="3"/>
  <c r="AT37" i="3"/>
  <c r="AS37" i="3"/>
  <c r="BB36" i="3"/>
  <c r="BA36" i="3"/>
  <c r="AX36" i="3"/>
  <c r="AT36" i="3"/>
  <c r="BB35" i="3"/>
  <c r="BA35" i="3"/>
  <c r="AX35" i="3"/>
  <c r="AW35" i="3"/>
  <c r="AV35" i="3"/>
  <c r="AT35" i="3"/>
  <c r="BB34" i="3"/>
  <c r="AT34" i="3"/>
  <c r="BB33" i="3"/>
  <c r="BA33" i="3"/>
  <c r="AX33" i="3"/>
  <c r="AT33" i="3"/>
  <c r="BB32" i="3"/>
  <c r="BA32" i="3"/>
  <c r="AX32" i="3"/>
  <c r="AW32" i="3"/>
  <c r="AT32" i="3"/>
  <c r="BB31" i="3"/>
  <c r="AT31" i="3"/>
  <c r="BB30" i="3"/>
  <c r="AX30" i="3"/>
  <c r="AT30" i="3"/>
  <c r="BB29" i="3"/>
  <c r="BA29" i="3"/>
  <c r="AX29" i="3"/>
  <c r="AV29" i="3"/>
  <c r="AT29" i="3"/>
  <c r="BB28" i="3"/>
  <c r="AT28" i="3"/>
  <c r="AS28" i="3"/>
  <c r="BB27" i="3"/>
  <c r="AX27" i="3"/>
  <c r="AT27" i="3"/>
  <c r="BB26" i="3"/>
  <c r="BA26" i="3"/>
  <c r="AX26" i="3"/>
  <c r="AT26" i="3"/>
  <c r="BB25" i="3"/>
  <c r="AT25" i="3"/>
  <c r="AS25" i="3"/>
  <c r="BB24" i="3"/>
  <c r="AX24" i="3"/>
  <c r="AT24" i="3"/>
  <c r="BB23" i="3"/>
  <c r="BA23" i="3"/>
  <c r="AX23" i="3"/>
  <c r="AT23" i="3"/>
  <c r="BB22" i="3"/>
  <c r="BA22" i="3"/>
  <c r="AX22" i="3"/>
  <c r="AW22" i="3"/>
  <c r="AV22" i="3"/>
  <c r="AT22" i="3"/>
  <c r="BB21" i="3"/>
  <c r="AT21" i="3"/>
  <c r="AS21" i="3"/>
  <c r="BB20" i="3"/>
  <c r="AX20" i="3"/>
  <c r="AT20" i="3"/>
  <c r="BB19" i="3"/>
  <c r="BA19" i="3"/>
  <c r="AX19" i="3"/>
  <c r="AT19" i="3"/>
  <c r="BB18" i="3"/>
  <c r="BA18" i="3"/>
  <c r="AX18" i="3"/>
  <c r="AW18" i="3"/>
  <c r="AV18" i="3"/>
  <c r="AT18" i="3"/>
  <c r="AQ18" i="3"/>
  <c r="BB17" i="3"/>
  <c r="AX17" i="3"/>
  <c r="AW17" i="3"/>
  <c r="AV17" i="3"/>
  <c r="AT17" i="3"/>
  <c r="BB16" i="3"/>
  <c r="BA16" i="3"/>
  <c r="AT16" i="3"/>
  <c r="AS16" i="3"/>
  <c r="BB15" i="3"/>
  <c r="BA15" i="3"/>
  <c r="AW15" i="3"/>
  <c r="AT15" i="3"/>
  <c r="BB14" i="3"/>
  <c r="BA14" i="3"/>
  <c r="AX14" i="3"/>
  <c r="AV14" i="3"/>
  <c r="AT14" i="3"/>
  <c r="AS14" i="3"/>
  <c r="BB13" i="3"/>
  <c r="AX13" i="3"/>
  <c r="AW13" i="3"/>
  <c r="AV13" i="3"/>
  <c r="AT13" i="3"/>
  <c r="BB12" i="3"/>
  <c r="BA12" i="3"/>
  <c r="AT12" i="3"/>
  <c r="AS12" i="3"/>
  <c r="BB11" i="3"/>
  <c r="BA11" i="3"/>
  <c r="AW11" i="3"/>
  <c r="AT11" i="3"/>
  <c r="BB10" i="3"/>
  <c r="BA10" i="3"/>
  <c r="AX10" i="3"/>
  <c r="AV10" i="3"/>
  <c r="AT10" i="3"/>
  <c r="AS10" i="3"/>
  <c r="AQ10" i="3"/>
  <c r="BB9" i="3"/>
  <c r="BA9" i="3"/>
  <c r="AX9" i="3"/>
  <c r="AV9" i="3"/>
  <c r="AT9" i="3"/>
  <c r="BB8" i="3"/>
  <c r="AT8" i="3"/>
  <c r="BB7" i="3"/>
  <c r="AX7" i="3"/>
  <c r="AT7" i="3"/>
  <c r="AS7" i="3"/>
  <c r="AR7" i="3"/>
  <c r="BB6" i="3"/>
  <c r="BA6" i="3"/>
  <c r="AZ6" i="3"/>
  <c r="AE6" i="3" s="1"/>
  <c r="AX6" i="3"/>
  <c r="AT6" i="3"/>
  <c r="AQ6" i="3"/>
  <c r="AV31" i="3" l="1"/>
  <c r="AV47" i="3"/>
  <c r="AV74" i="3"/>
  <c r="AV118" i="3"/>
  <c r="AV135" i="3"/>
  <c r="AW8" i="3"/>
  <c r="AV21" i="3"/>
  <c r="AW28" i="3"/>
  <c r="AW53" i="3"/>
  <c r="AW87" i="3"/>
  <c r="AV6" i="3"/>
  <c r="AX8" i="3"/>
  <c r="AV12" i="3"/>
  <c r="BA13" i="3"/>
  <c r="AV16" i="3"/>
  <c r="BA17" i="3"/>
  <c r="AV20" i="3"/>
  <c r="AX21" i="3"/>
  <c r="AV24" i="3"/>
  <c r="AX25" i="3"/>
  <c r="AV27" i="3"/>
  <c r="AX28" i="3"/>
  <c r="AX31" i="3"/>
  <c r="AX34" i="3"/>
  <c r="AX38" i="3"/>
  <c r="AV43" i="3"/>
  <c r="AW46" i="3"/>
  <c r="BA47" i="3"/>
  <c r="BA49" i="3"/>
  <c r="AS51" i="3"/>
  <c r="AW52" i="3"/>
  <c r="AX53" i="3"/>
  <c r="BA58" i="3"/>
  <c r="AS60" i="3"/>
  <c r="AV61" i="3"/>
  <c r="BA62" i="3"/>
  <c r="BA64" i="3"/>
  <c r="AW66" i="3"/>
  <c r="BA67" i="3"/>
  <c r="BA72" i="3"/>
  <c r="BA74" i="3"/>
  <c r="AS77" i="3"/>
  <c r="AX79" i="3"/>
  <c r="AS83" i="3"/>
  <c r="BA87" i="3"/>
  <c r="AW93" i="3"/>
  <c r="BA99" i="3"/>
  <c r="BA107" i="3"/>
  <c r="AV119" i="3"/>
  <c r="AW126" i="3"/>
  <c r="AW129" i="3"/>
  <c r="AX139" i="3"/>
  <c r="AX143" i="3"/>
  <c r="AW159" i="3"/>
  <c r="AW170" i="3" s="1"/>
  <c r="AW175" i="3" s="1"/>
  <c r="AS168" i="3"/>
  <c r="AV87" i="3"/>
  <c r="AW169" i="3"/>
  <c r="AV25" i="3"/>
  <c r="AW31" i="3"/>
  <c r="AW38" i="3"/>
  <c r="AV66" i="3"/>
  <c r="AV93" i="3"/>
  <c r="AV125" i="3"/>
  <c r="AV129" i="3"/>
  <c r="AV159" i="3"/>
  <c r="AX169" i="3"/>
  <c r="AW6" i="3"/>
  <c r="AV7" i="3"/>
  <c r="BA8" i="3"/>
  <c r="AV11" i="3"/>
  <c r="AX12" i="3"/>
  <c r="AV15" i="3"/>
  <c r="AX16" i="3"/>
  <c r="AS19" i="3"/>
  <c r="AW20" i="3"/>
  <c r="BA21" i="3"/>
  <c r="AS23" i="3"/>
  <c r="AW24" i="3"/>
  <c r="BA25" i="3"/>
  <c r="AW27" i="3"/>
  <c r="BA28" i="3"/>
  <c r="BA31" i="3"/>
  <c r="AS33" i="3"/>
  <c r="BA34" i="3"/>
  <c r="AS36" i="3"/>
  <c r="AW37" i="3"/>
  <c r="BA38" i="3"/>
  <c r="AX43" i="3"/>
  <c r="AV45" i="3"/>
  <c r="AX46" i="3"/>
  <c r="AX52" i="3"/>
  <c r="AX55" i="3"/>
  <c r="AX57" i="3"/>
  <c r="AW61" i="3"/>
  <c r="AX66" i="3"/>
  <c r="AX70" i="3"/>
  <c r="BA88" i="3"/>
  <c r="BA93" i="3"/>
  <c r="AS101" i="3"/>
  <c r="AS109" i="3"/>
  <c r="BA115" i="3"/>
  <c r="BA119" i="3"/>
  <c r="AX129" i="3"/>
  <c r="AW133" i="3"/>
  <c r="AX144" i="3"/>
  <c r="AS164" i="3"/>
  <c r="AV8" i="3"/>
  <c r="AV53" i="3"/>
  <c r="AW45" i="3"/>
  <c r="AW51" i="3"/>
  <c r="AW60" i="3"/>
  <c r="AV69" i="3"/>
  <c r="AW73" i="3"/>
  <c r="AW75" i="3"/>
  <c r="AV77" i="3"/>
  <c r="AW84" i="3"/>
  <c r="AV89" i="3"/>
  <c r="AW102" i="3"/>
  <c r="AW110" i="3"/>
  <c r="AW127" i="3"/>
  <c r="AW136" i="3"/>
  <c r="AW140" i="3"/>
  <c r="AV168" i="3"/>
  <c r="BA7" i="3"/>
  <c r="AS9" i="3"/>
  <c r="AX11" i="3"/>
  <c r="AX15" i="3"/>
  <c r="AV19" i="3"/>
  <c r="BA20" i="3"/>
  <c r="AV23" i="3"/>
  <c r="BA24" i="3"/>
  <c r="BA27" i="3"/>
  <c r="AS29" i="3"/>
  <c r="BA30" i="3"/>
  <c r="AS32" i="3"/>
  <c r="AV33" i="3"/>
  <c r="AW36" i="3"/>
  <c r="BA37" i="3"/>
  <c r="AS39" i="3"/>
  <c r="BA40" i="3"/>
  <c r="BA42" i="3"/>
  <c r="AX45" i="3"/>
  <c r="AX48" i="3"/>
  <c r="AV50" i="3"/>
  <c r="AX51" i="3"/>
  <c r="AX60" i="3"/>
  <c r="AX63" i="3"/>
  <c r="AX65" i="3"/>
  <c r="AW69" i="3"/>
  <c r="AX73" i="3"/>
  <c r="AX77" i="3"/>
  <c r="BA89" i="3"/>
  <c r="AS96" i="3"/>
  <c r="BA102" i="3"/>
  <c r="BA110" i="3"/>
  <c r="AW121" i="3"/>
  <c r="AS131" i="3"/>
  <c r="BA164" i="3"/>
  <c r="BA168" i="3"/>
  <c r="AG77" i="3"/>
  <c r="AH77" i="3" s="1"/>
  <c r="AI77" i="3" s="1"/>
  <c r="AG115" i="3"/>
  <c r="AH115" i="3" s="1"/>
  <c r="AI115" i="3" s="1"/>
  <c r="AG135" i="3"/>
  <c r="AH135" i="3" s="1"/>
  <c r="AI135" i="3" s="1"/>
  <c r="AW9" i="3"/>
  <c r="AW10" i="3"/>
  <c r="AS11" i="3"/>
  <c r="AW14" i="3"/>
  <c r="AS15" i="3"/>
  <c r="AW19" i="3"/>
  <c r="AS20" i="3"/>
  <c r="AW23" i="3"/>
  <c r="AS24" i="3"/>
  <c r="AW26" i="3"/>
  <c r="AS27" i="3"/>
  <c r="AW29" i="3"/>
  <c r="AS30" i="3"/>
  <c r="AW34" i="3"/>
  <c r="AS35" i="3"/>
  <c r="AW39" i="3"/>
  <c r="AS40" i="3"/>
  <c r="AW41" i="3"/>
  <c r="AS42" i="3"/>
  <c r="AW44" i="3"/>
  <c r="AS45" i="3"/>
  <c r="AW47" i="3"/>
  <c r="AS48" i="3"/>
  <c r="AW49" i="3"/>
  <c r="AS50" i="3"/>
  <c r="AS53" i="3"/>
  <c r="AS54" i="3"/>
  <c r="AW55" i="3"/>
  <c r="AS56" i="3"/>
  <c r="AW57" i="3"/>
  <c r="AS58" i="3"/>
  <c r="AS61" i="3"/>
  <c r="AS62" i="3"/>
  <c r="AW63" i="3"/>
  <c r="AS64" i="3"/>
  <c r="AW65" i="3"/>
  <c r="AS66" i="3"/>
  <c r="AS69" i="3"/>
  <c r="AS70" i="3"/>
  <c r="AS78" i="3"/>
  <c r="AW79" i="3"/>
  <c r="AW83" i="3"/>
  <c r="AS89" i="3"/>
  <c r="AS91" i="3"/>
  <c r="AS95" i="3"/>
  <c r="AW97" i="3"/>
  <c r="AS100" i="3"/>
  <c r="AW105" i="3"/>
  <c r="AS108" i="3"/>
  <c r="AW113" i="3"/>
  <c r="AS119" i="3"/>
  <c r="AS121" i="3"/>
  <c r="AS126" i="3"/>
  <c r="AW130" i="3"/>
  <c r="AW139" i="3"/>
  <c r="AS141" i="3"/>
  <c r="AW144" i="3"/>
  <c r="AW146" i="3"/>
  <c r="AS162" i="3"/>
  <c r="AG6" i="3"/>
  <c r="AF6" i="3"/>
  <c r="AG53" i="3"/>
  <c r="AH53" i="3" s="1"/>
  <c r="AI53" i="3" s="1"/>
  <c r="AG61" i="3"/>
  <c r="AH61" i="3" s="1"/>
  <c r="AI61" i="3" s="1"/>
  <c r="AG69" i="3"/>
  <c r="AH69" i="3" s="1"/>
  <c r="AI69" i="3" s="1"/>
  <c r="AS149" i="3"/>
  <c r="AS145" i="3"/>
  <c r="AS127" i="3"/>
  <c r="AS122" i="3"/>
  <c r="AS114" i="3"/>
  <c r="AS110" i="3"/>
  <c r="AS106" i="3"/>
  <c r="AS102" i="3"/>
  <c r="AS98" i="3"/>
  <c r="AS92" i="3"/>
  <c r="AS86" i="3"/>
  <c r="AS85" i="3"/>
  <c r="AS82" i="3"/>
  <c r="AS75" i="3"/>
  <c r="AS147" i="3"/>
  <c r="AS143" i="3"/>
  <c r="AS139" i="3"/>
  <c r="AS133" i="3"/>
  <c r="AS123" i="3"/>
  <c r="AS116" i="3"/>
  <c r="AS115" i="3"/>
  <c r="AS111" i="3"/>
  <c r="AS107" i="3"/>
  <c r="AS103" i="3"/>
  <c r="AS99" i="3"/>
  <c r="AS94" i="3"/>
  <c r="AS93" i="3"/>
  <c r="AS88" i="3"/>
  <c r="AS87" i="3"/>
  <c r="AS81" i="3"/>
  <c r="AS79" i="3"/>
  <c r="AS73" i="3"/>
  <c r="AW168" i="3"/>
  <c r="AW142" i="3"/>
  <c r="AW138" i="3"/>
  <c r="AW135" i="3"/>
  <c r="AW132" i="3"/>
  <c r="AW123" i="3"/>
  <c r="AW119" i="3"/>
  <c r="AW118" i="3"/>
  <c r="AW116" i="3"/>
  <c r="AW115" i="3"/>
  <c r="AW111" i="3"/>
  <c r="AW107" i="3"/>
  <c r="AW103" i="3"/>
  <c r="AW99" i="3"/>
  <c r="AW94" i="3"/>
  <c r="AW89" i="3"/>
  <c r="AW88" i="3"/>
  <c r="AW77" i="3"/>
  <c r="AW76" i="3"/>
  <c r="AW74" i="3"/>
  <c r="AW167" i="3"/>
  <c r="AW166" i="3"/>
  <c r="AW165" i="3"/>
  <c r="AW164" i="3"/>
  <c r="AW163" i="3"/>
  <c r="AW162" i="3"/>
  <c r="AW161" i="3"/>
  <c r="AW160" i="3"/>
  <c r="AW141" i="3"/>
  <c r="AW137" i="3"/>
  <c r="AW131" i="3"/>
  <c r="AW128" i="3"/>
  <c r="AW125" i="3"/>
  <c r="AW124" i="3"/>
  <c r="AW120" i="3"/>
  <c r="AW117" i="3"/>
  <c r="AW112" i="3"/>
  <c r="AW108" i="3"/>
  <c r="AW104" i="3"/>
  <c r="AW100" i="3"/>
  <c r="AW96" i="3"/>
  <c r="AW95" i="3"/>
  <c r="AW90" i="3"/>
  <c r="AW80" i="3"/>
  <c r="AW78" i="3"/>
  <c r="AW72" i="3"/>
  <c r="AS6" i="3"/>
  <c r="AW7" i="3"/>
  <c r="AS8" i="3"/>
  <c r="AW12" i="3"/>
  <c r="AS13" i="3"/>
  <c r="AW16" i="3"/>
  <c r="AS17" i="3"/>
  <c r="AS18" i="3"/>
  <c r="AW21" i="3"/>
  <c r="AS22" i="3"/>
  <c r="AW25" i="3"/>
  <c r="AS26" i="3"/>
  <c r="AW30" i="3"/>
  <c r="AS31" i="3"/>
  <c r="AW33" i="3"/>
  <c r="AS34" i="3"/>
  <c r="AW40" i="3"/>
  <c r="AS41" i="3"/>
  <c r="AW42" i="3"/>
  <c r="AW43" i="3"/>
  <c r="AS44" i="3"/>
  <c r="AW48" i="3"/>
  <c r="AS49" i="3"/>
  <c r="AW54" i="3"/>
  <c r="AS55" i="3"/>
  <c r="AW56" i="3"/>
  <c r="AS57" i="3"/>
  <c r="AW62" i="3"/>
  <c r="AS63" i="3"/>
  <c r="AW64" i="3"/>
  <c r="AS65" i="3"/>
  <c r="AW70" i="3"/>
  <c r="AS71" i="3"/>
  <c r="AS80" i="3"/>
  <c r="AW82" i="3"/>
  <c r="AS84" i="3"/>
  <c r="AW86" i="3"/>
  <c r="AW92" i="3"/>
  <c r="AW101" i="3"/>
  <c r="AS104" i="3"/>
  <c r="AW109" i="3"/>
  <c r="AS112" i="3"/>
  <c r="AS117" i="3"/>
  <c r="AW122" i="3"/>
  <c r="AS125" i="3"/>
  <c r="AW134" i="3"/>
  <c r="AS137" i="3"/>
  <c r="AW143" i="3"/>
  <c r="AW145" i="3"/>
  <c r="AW147" i="3"/>
  <c r="AW149" i="3"/>
  <c r="AT166" i="3"/>
  <c r="AT159" i="3"/>
  <c r="AT147" i="3"/>
  <c r="AT146" i="3"/>
  <c r="AT143" i="3"/>
  <c r="AT139" i="3"/>
  <c r="AT133" i="3"/>
  <c r="AT79" i="3"/>
  <c r="AT73" i="3"/>
  <c r="AT71" i="3"/>
  <c r="AT169" i="3"/>
  <c r="AT142" i="3"/>
  <c r="AT138" i="3"/>
  <c r="AT132" i="3"/>
  <c r="AT129" i="3"/>
  <c r="AT76" i="3"/>
  <c r="AX168" i="3"/>
  <c r="AX167" i="3"/>
  <c r="AX166" i="3"/>
  <c r="AX165" i="3"/>
  <c r="AX164" i="3"/>
  <c r="AX163" i="3"/>
  <c r="AX162" i="3"/>
  <c r="AX161" i="3"/>
  <c r="AX160" i="3"/>
  <c r="AX141" i="3"/>
  <c r="AX137" i="3"/>
  <c r="AX131" i="3"/>
  <c r="AX128" i="3"/>
  <c r="AX80" i="3"/>
  <c r="AX78" i="3"/>
  <c r="AX72" i="3"/>
  <c r="AX159" i="3"/>
  <c r="AX140" i="3"/>
  <c r="AX136" i="3"/>
  <c r="AX134" i="3"/>
  <c r="AX130" i="3"/>
  <c r="AX127" i="3"/>
  <c r="AX75" i="3"/>
  <c r="BA71" i="3"/>
  <c r="BA73" i="3"/>
  <c r="BB74" i="3"/>
  <c r="BB76" i="3"/>
  <c r="BA77" i="3"/>
  <c r="BA79" i="3"/>
  <c r="BA81" i="3"/>
  <c r="BA82" i="3"/>
  <c r="AG83" i="3"/>
  <c r="AH83" i="3" s="1"/>
  <c r="AI83" i="3" s="1"/>
  <c r="BA84" i="3"/>
  <c r="BA85" i="3"/>
  <c r="BA91" i="3"/>
  <c r="BA97" i="3"/>
  <c r="BA101" i="3"/>
  <c r="BA105" i="3"/>
  <c r="BA109" i="3"/>
  <c r="BA113" i="3"/>
  <c r="BA121" i="3"/>
  <c r="BB126" i="3"/>
  <c r="BA129" i="3"/>
  <c r="BA133" i="3"/>
  <c r="BA135" i="3"/>
  <c r="BA139" i="3"/>
  <c r="BA143" i="3"/>
  <c r="BB144" i="3"/>
  <c r="BA145" i="3"/>
  <c r="BA147" i="3"/>
  <c r="BB148" i="3"/>
  <c r="BA149" i="3"/>
  <c r="BB71" i="3"/>
  <c r="BB73" i="3"/>
  <c r="BA75" i="3"/>
  <c r="BB77" i="3"/>
  <c r="BB79" i="3"/>
  <c r="BB82" i="3"/>
  <c r="BA83" i="3"/>
  <c r="BA90" i="3"/>
  <c r="BA95" i="3"/>
  <c r="BA96" i="3"/>
  <c r="BA100" i="3"/>
  <c r="BA104" i="3"/>
  <c r="BA108" i="3"/>
  <c r="BA112" i="3"/>
  <c r="AG117" i="3"/>
  <c r="AH117" i="3" s="1"/>
  <c r="AI117" i="3" s="1"/>
  <c r="BA120" i="3"/>
  <c r="BA124" i="3"/>
  <c r="BA125" i="3"/>
  <c r="BB129" i="3"/>
  <c r="BB130" i="3"/>
  <c r="BB133" i="3"/>
  <c r="BB134" i="3"/>
  <c r="BB135" i="3"/>
  <c r="BB136" i="3"/>
  <c r="BB139" i="3"/>
  <c r="BB140" i="3"/>
  <c r="BB143" i="3"/>
  <c r="BB147" i="3"/>
  <c r="AY60" i="3"/>
  <c r="AU32" i="3"/>
  <c r="AU28" i="3"/>
  <c r="AY146" i="3"/>
  <c r="AU36" i="3"/>
  <c r="AQ8" i="3"/>
  <c r="AQ16" i="3"/>
  <c r="AQ24" i="3"/>
  <c r="AQ39" i="3"/>
  <c r="AY68" i="3"/>
  <c r="AQ82" i="3"/>
  <c r="AQ95" i="3"/>
  <c r="AY168" i="3"/>
  <c r="AQ14" i="3"/>
  <c r="AQ22" i="3"/>
  <c r="AQ27" i="3"/>
  <c r="AQ31" i="3"/>
  <c r="AQ35" i="3"/>
  <c r="AY76" i="3"/>
  <c r="AY108" i="3"/>
  <c r="AQ12" i="3"/>
  <c r="AQ20" i="3"/>
  <c r="AU40" i="3"/>
  <c r="AY52" i="3"/>
  <c r="AU85" i="3"/>
  <c r="AY105" i="3"/>
  <c r="AY106" i="3"/>
  <c r="AQ127" i="3"/>
  <c r="AY143" i="3"/>
  <c r="AU168" i="3"/>
  <c r="AU169" i="3"/>
  <c r="AY169" i="3"/>
  <c r="AY159" i="3"/>
  <c r="AY149" i="3"/>
  <c r="AY148" i="3"/>
  <c r="AY137" i="3"/>
  <c r="AY129" i="3"/>
  <c r="AY125" i="3"/>
  <c r="AY118" i="3"/>
  <c r="AY117" i="3"/>
  <c r="AY110" i="3"/>
  <c r="AY109" i="3"/>
  <c r="AY102" i="3"/>
  <c r="AY101" i="3"/>
  <c r="AY94" i="3"/>
  <c r="AY93" i="3"/>
  <c r="AY166" i="3"/>
  <c r="AY165" i="3"/>
  <c r="AY147" i="3"/>
  <c r="AY142" i="3"/>
  <c r="AY139" i="3"/>
  <c r="AY136" i="3"/>
  <c r="AY134" i="3"/>
  <c r="AY131" i="3"/>
  <c r="AY128" i="3"/>
  <c r="AY120" i="3"/>
  <c r="AY119" i="3"/>
  <c r="AY112" i="3"/>
  <c r="AY111" i="3"/>
  <c r="AY104" i="3"/>
  <c r="AY103" i="3"/>
  <c r="AY96" i="3"/>
  <c r="AY95" i="3"/>
  <c r="AY88" i="3"/>
  <c r="AY87" i="3"/>
  <c r="AY163" i="3"/>
  <c r="AY161" i="3"/>
  <c r="AY160" i="3"/>
  <c r="AY145" i="3"/>
  <c r="AY135" i="3"/>
  <c r="AY133" i="3"/>
  <c r="AY130" i="3"/>
  <c r="AY114" i="3"/>
  <c r="AY98" i="3"/>
  <c r="AY86" i="3"/>
  <c r="AY85" i="3"/>
  <c r="AY81" i="3"/>
  <c r="AY78" i="3"/>
  <c r="AY74" i="3"/>
  <c r="AY70" i="3"/>
  <c r="AY66" i="3"/>
  <c r="AY62" i="3"/>
  <c r="AY58" i="3"/>
  <c r="AY54" i="3"/>
  <c r="AY50" i="3"/>
  <c r="AY45" i="3"/>
  <c r="AY43" i="3"/>
  <c r="AY140" i="3"/>
  <c r="AY123" i="3"/>
  <c r="AY116" i="3"/>
  <c r="AY113" i="3"/>
  <c r="AY107" i="3"/>
  <c r="AY100" i="3"/>
  <c r="AY97" i="3"/>
  <c r="AY91" i="3"/>
  <c r="AY89" i="3"/>
  <c r="AY79" i="3"/>
  <c r="AY75" i="3"/>
  <c r="AY71" i="3"/>
  <c r="AY67" i="3"/>
  <c r="AY63" i="3"/>
  <c r="AY59" i="3"/>
  <c r="AY55" i="3"/>
  <c r="AY51" i="3"/>
  <c r="AY9" i="3"/>
  <c r="AU13" i="3"/>
  <c r="AY17" i="3"/>
  <c r="AU21" i="3"/>
  <c r="AY26" i="3"/>
  <c r="AU29" i="3"/>
  <c r="AU33" i="3"/>
  <c r="AY34" i="3"/>
  <c r="AQ47" i="3"/>
  <c r="AU49" i="3"/>
  <c r="AU52" i="3"/>
  <c r="AU57" i="3"/>
  <c r="AU60" i="3"/>
  <c r="AU65" i="3"/>
  <c r="AU68" i="3"/>
  <c r="AQ73" i="3"/>
  <c r="AU73" i="3"/>
  <c r="AY73" i="3"/>
  <c r="AQ74" i="3"/>
  <c r="AU76" i="3"/>
  <c r="AQ81" i="3"/>
  <c r="AY82" i="3"/>
  <c r="AU83" i="3"/>
  <c r="AY84" i="3"/>
  <c r="AU91" i="3"/>
  <c r="AU94" i="3"/>
  <c r="AY99" i="3"/>
  <c r="AU100" i="3"/>
  <c r="AU101" i="3"/>
  <c r="AQ104" i="3"/>
  <c r="AQ105" i="3"/>
  <c r="AQ114" i="3"/>
  <c r="AU123" i="3"/>
  <c r="AU126" i="3"/>
  <c r="AQ128" i="3"/>
  <c r="AU132" i="3"/>
  <c r="AY132" i="3"/>
  <c r="AU133" i="3"/>
  <c r="AQ142" i="3"/>
  <c r="AU143" i="3"/>
  <c r="AU145" i="3"/>
  <c r="AQ165" i="3"/>
  <c r="AQ166" i="3"/>
  <c r="AQ168" i="3"/>
  <c r="AR125" i="3"/>
  <c r="AR147" i="3"/>
  <c r="AR139" i="3"/>
  <c r="AR131" i="3"/>
  <c r="AR79" i="3"/>
  <c r="AR75" i="3"/>
  <c r="AR71" i="3"/>
  <c r="AR67" i="3"/>
  <c r="AR63" i="3"/>
  <c r="AR59" i="3"/>
  <c r="AR55" i="3"/>
  <c r="AR51" i="3"/>
  <c r="AR143" i="3"/>
  <c r="AR127" i="3"/>
  <c r="AR82" i="3"/>
  <c r="AV166" i="3"/>
  <c r="AV165" i="3"/>
  <c r="AV147" i="3"/>
  <c r="AV142" i="3"/>
  <c r="AV139" i="3"/>
  <c r="AV136" i="3"/>
  <c r="AV134" i="3"/>
  <c r="AV131" i="3"/>
  <c r="AV128" i="3"/>
  <c r="AV122" i="3"/>
  <c r="AV121" i="3"/>
  <c r="AV114" i="3"/>
  <c r="AV113" i="3"/>
  <c r="AV106" i="3"/>
  <c r="AV105" i="3"/>
  <c r="AV98" i="3"/>
  <c r="AV97" i="3"/>
  <c r="AV167" i="3"/>
  <c r="AV164" i="3"/>
  <c r="AV163" i="3"/>
  <c r="AV162" i="3"/>
  <c r="AV161" i="3"/>
  <c r="AV146" i="3"/>
  <c r="AV145" i="3"/>
  <c r="AV144" i="3"/>
  <c r="AV141" i="3"/>
  <c r="AV133" i="3"/>
  <c r="AV124" i="3"/>
  <c r="AV123" i="3"/>
  <c r="AV116" i="3"/>
  <c r="AV115" i="3"/>
  <c r="AV108" i="3"/>
  <c r="AV107" i="3"/>
  <c r="AV100" i="3"/>
  <c r="AV99" i="3"/>
  <c r="AV92" i="3"/>
  <c r="AV91" i="3"/>
  <c r="AV140" i="3"/>
  <c r="AV137" i="3"/>
  <c r="AV111" i="3"/>
  <c r="AV95" i="3"/>
  <c r="AV88" i="3"/>
  <c r="AV79" i="3"/>
  <c r="AV75" i="3"/>
  <c r="AV71" i="3"/>
  <c r="AV67" i="3"/>
  <c r="AV63" i="3"/>
  <c r="AV59" i="3"/>
  <c r="AV55" i="3"/>
  <c r="AV51" i="3"/>
  <c r="AV149" i="3"/>
  <c r="AV143" i="3"/>
  <c r="AV138" i="3"/>
  <c r="AV127" i="3"/>
  <c r="AV126" i="3"/>
  <c r="AV120" i="3"/>
  <c r="AV117" i="3"/>
  <c r="AV110" i="3"/>
  <c r="AV104" i="3"/>
  <c r="AV101" i="3"/>
  <c r="AV94" i="3"/>
  <c r="AV90" i="3"/>
  <c r="AV84" i="3"/>
  <c r="AV83" i="3"/>
  <c r="AV82" i="3"/>
  <c r="AV80" i="3"/>
  <c r="AV76" i="3"/>
  <c r="AV72" i="3"/>
  <c r="AV68" i="3"/>
  <c r="AV64" i="3"/>
  <c r="AV60" i="3"/>
  <c r="AV56" i="3"/>
  <c r="AV52" i="3"/>
  <c r="AV48" i="3"/>
  <c r="AV46" i="3"/>
  <c r="AV44" i="3"/>
  <c r="AV42" i="3"/>
  <c r="AV40" i="3"/>
  <c r="AV38" i="3"/>
  <c r="AV36" i="3"/>
  <c r="AV34" i="3"/>
  <c r="AV32" i="3"/>
  <c r="AV30" i="3"/>
  <c r="AV28" i="3"/>
  <c r="AV26" i="3"/>
  <c r="AZ168" i="3"/>
  <c r="AZ147" i="3"/>
  <c r="AE147" i="3" s="1"/>
  <c r="AF147" i="3" s="1"/>
  <c r="AZ139" i="3"/>
  <c r="AE139" i="3" s="1"/>
  <c r="AF139" i="3" s="1"/>
  <c r="AZ131" i="3"/>
  <c r="AE131" i="3" s="1"/>
  <c r="AF131" i="3" s="1"/>
  <c r="AZ119" i="3"/>
  <c r="AE119" i="3" s="1"/>
  <c r="AF119" i="3" s="1"/>
  <c r="AZ111" i="3"/>
  <c r="AE111" i="3" s="1"/>
  <c r="AF111" i="3" s="1"/>
  <c r="AZ103" i="3"/>
  <c r="AE103" i="3" s="1"/>
  <c r="AF103" i="3" s="1"/>
  <c r="AZ95" i="3"/>
  <c r="AE95" i="3" s="1"/>
  <c r="AF95" i="3" s="1"/>
  <c r="AZ164" i="3"/>
  <c r="AZ121" i="3"/>
  <c r="AE121" i="3" s="1"/>
  <c r="AF121" i="3" s="1"/>
  <c r="AZ113" i="3"/>
  <c r="AE113" i="3" s="1"/>
  <c r="AF113" i="3" s="1"/>
  <c r="AZ105" i="3"/>
  <c r="AE105" i="3" s="1"/>
  <c r="AF105" i="3" s="1"/>
  <c r="AZ97" i="3"/>
  <c r="AE97" i="3" s="1"/>
  <c r="AF97" i="3" s="1"/>
  <c r="AZ89" i="3"/>
  <c r="AE89" i="3" s="1"/>
  <c r="AF89" i="3" s="1"/>
  <c r="AZ123" i="3"/>
  <c r="AE123" i="3" s="1"/>
  <c r="AF123" i="3" s="1"/>
  <c r="AZ107" i="3"/>
  <c r="AE107" i="3" s="1"/>
  <c r="AF107" i="3" s="1"/>
  <c r="AZ91" i="3"/>
  <c r="AE91" i="3" s="1"/>
  <c r="AF91" i="3" s="1"/>
  <c r="AZ79" i="3"/>
  <c r="AE79" i="3" s="1"/>
  <c r="AF79" i="3" s="1"/>
  <c r="AZ75" i="3"/>
  <c r="AE75" i="3" s="1"/>
  <c r="AF75" i="3" s="1"/>
  <c r="AZ71" i="3"/>
  <c r="AE71" i="3" s="1"/>
  <c r="AF71" i="3" s="1"/>
  <c r="AZ67" i="3"/>
  <c r="AE67" i="3" s="1"/>
  <c r="AF67" i="3" s="1"/>
  <c r="AZ63" i="3"/>
  <c r="AE63" i="3" s="1"/>
  <c r="AF63" i="3" s="1"/>
  <c r="AZ59" i="3"/>
  <c r="AE59" i="3" s="1"/>
  <c r="AF59" i="3" s="1"/>
  <c r="AZ55" i="3"/>
  <c r="AE55" i="3" s="1"/>
  <c r="AF55" i="3" s="1"/>
  <c r="AZ51" i="3"/>
  <c r="AE51" i="3" s="1"/>
  <c r="AF51" i="3" s="1"/>
  <c r="AZ47" i="3"/>
  <c r="AE47" i="3" s="1"/>
  <c r="AF47" i="3" s="1"/>
  <c r="AZ143" i="3"/>
  <c r="AE143" i="3" s="1"/>
  <c r="AF143" i="3" s="1"/>
  <c r="AZ127" i="3"/>
  <c r="AE127" i="3" s="1"/>
  <c r="AF127" i="3" s="1"/>
  <c r="AZ125" i="3"/>
  <c r="AE125" i="3" s="1"/>
  <c r="AF125" i="3" s="1"/>
  <c r="AZ109" i="3"/>
  <c r="AE109" i="3" s="1"/>
  <c r="AF109" i="3" s="1"/>
  <c r="AZ93" i="3"/>
  <c r="AE93" i="3" s="1"/>
  <c r="AF93" i="3" s="1"/>
  <c r="AZ87" i="3"/>
  <c r="AE87" i="3" s="1"/>
  <c r="AF87" i="3" s="1"/>
  <c r="AU159" i="3"/>
  <c r="AU149" i="3"/>
  <c r="AU148" i="3"/>
  <c r="AU137" i="3"/>
  <c r="AU129" i="3"/>
  <c r="AU120" i="3"/>
  <c r="AU119" i="3"/>
  <c r="AU112" i="3"/>
  <c r="AU111" i="3"/>
  <c r="AU104" i="3"/>
  <c r="AU103" i="3"/>
  <c r="AU96" i="3"/>
  <c r="AU95" i="3"/>
  <c r="AU166" i="3"/>
  <c r="AU165" i="3"/>
  <c r="AU147" i="3"/>
  <c r="AU142" i="3"/>
  <c r="AU139" i="3"/>
  <c r="AU136" i="3"/>
  <c r="AU134" i="3"/>
  <c r="AU131" i="3"/>
  <c r="AU128" i="3"/>
  <c r="AU122" i="3"/>
  <c r="AU121" i="3"/>
  <c r="AU114" i="3"/>
  <c r="AU113" i="3"/>
  <c r="AU106" i="3"/>
  <c r="AU105" i="3"/>
  <c r="AU98" i="3"/>
  <c r="AU97" i="3"/>
  <c r="AU90" i="3"/>
  <c r="AU89" i="3"/>
  <c r="AU160" i="3"/>
  <c r="AU135" i="3"/>
  <c r="AU130" i="3"/>
  <c r="AU125" i="3"/>
  <c r="AU118" i="3"/>
  <c r="AU109" i="3"/>
  <c r="AU102" i="3"/>
  <c r="AU93" i="3"/>
  <c r="AU87" i="3"/>
  <c r="AU81" i="3"/>
  <c r="AU78" i="3"/>
  <c r="AU74" i="3"/>
  <c r="AU70" i="3"/>
  <c r="AU66" i="3"/>
  <c r="AU62" i="3"/>
  <c r="AU58" i="3"/>
  <c r="AU54" i="3"/>
  <c r="AU50" i="3"/>
  <c r="AU47" i="3"/>
  <c r="AU45" i="3"/>
  <c r="AU167" i="3"/>
  <c r="AU164" i="3"/>
  <c r="AU162" i="3"/>
  <c r="AU146" i="3"/>
  <c r="AU144" i="3"/>
  <c r="AU141" i="3"/>
  <c r="AU140" i="3"/>
  <c r="AU124" i="3"/>
  <c r="AU115" i="3"/>
  <c r="AU108" i="3"/>
  <c r="AU99" i="3"/>
  <c r="AU92" i="3"/>
  <c r="AU88" i="3"/>
  <c r="AU79" i="3"/>
  <c r="AU75" i="3"/>
  <c r="AU71" i="3"/>
  <c r="AU67" i="3"/>
  <c r="AU63" i="3"/>
  <c r="AU59" i="3"/>
  <c r="AU55" i="3"/>
  <c r="AU51" i="3"/>
  <c r="AU11" i="3"/>
  <c r="AU15" i="3"/>
  <c r="AU17" i="3"/>
  <c r="AY19" i="3"/>
  <c r="AU23" i="3"/>
  <c r="AU25" i="3"/>
  <c r="AY30" i="3"/>
  <c r="AY37" i="3"/>
  <c r="AY38" i="3"/>
  <c r="AU41" i="3"/>
  <c r="AY41" i="3"/>
  <c r="AY42" i="3"/>
  <c r="AQ45" i="3"/>
  <c r="AQ49" i="3"/>
  <c r="AY49" i="3"/>
  <c r="AQ50" i="3"/>
  <c r="AQ57" i="3"/>
  <c r="AY57" i="3"/>
  <c r="AQ58" i="3"/>
  <c r="AQ65" i="3"/>
  <c r="AY65" i="3"/>
  <c r="AQ66" i="3"/>
  <c r="AQ7" i="3"/>
  <c r="AU7" i="3"/>
  <c r="AQ9" i="3"/>
  <c r="AQ11" i="3"/>
  <c r="AQ13" i="3"/>
  <c r="AQ15" i="3"/>
  <c r="AQ17" i="3"/>
  <c r="AQ19" i="3"/>
  <c r="AQ21" i="3"/>
  <c r="AQ23" i="3"/>
  <c r="AQ25" i="3"/>
  <c r="AU26" i="3"/>
  <c r="AQ29" i="3"/>
  <c r="AU30" i="3"/>
  <c r="AQ33" i="3"/>
  <c r="AU34" i="3"/>
  <c r="AQ37" i="3"/>
  <c r="AV37" i="3"/>
  <c r="AU38" i="3"/>
  <c r="AQ41" i="3"/>
  <c r="AV41" i="3"/>
  <c r="AU42" i="3"/>
  <c r="AY44" i="3"/>
  <c r="AY46" i="3"/>
  <c r="AY48" i="3"/>
  <c r="AR49" i="3"/>
  <c r="AV49" i="3"/>
  <c r="AZ49" i="3"/>
  <c r="AE49" i="3" s="1"/>
  <c r="AF49" i="3" s="1"/>
  <c r="AV54" i="3"/>
  <c r="AY56" i="3"/>
  <c r="AR57" i="3"/>
  <c r="AV57" i="3"/>
  <c r="AZ57" i="3"/>
  <c r="AE57" i="3" s="1"/>
  <c r="AF57" i="3" s="1"/>
  <c r="AV62" i="3"/>
  <c r="AY64" i="3"/>
  <c r="AR65" i="3"/>
  <c r="AV65" i="3"/>
  <c r="AZ65" i="3"/>
  <c r="AE65" i="3" s="1"/>
  <c r="AF65" i="3" s="1"/>
  <c r="AV70" i="3"/>
  <c r="AY72" i="3"/>
  <c r="AR73" i="3"/>
  <c r="AV73" i="3"/>
  <c r="AZ73" i="3"/>
  <c r="AE73" i="3" s="1"/>
  <c r="AF73" i="3" s="1"/>
  <c r="AV78" i="3"/>
  <c r="AY80" i="3"/>
  <c r="AR81" i="3"/>
  <c r="AU86" i="3"/>
  <c r="AQ87" i="3"/>
  <c r="AY90" i="3"/>
  <c r="AY92" i="3"/>
  <c r="AZ99" i="3"/>
  <c r="AE99" i="3" s="1"/>
  <c r="AF99" i="3" s="1"/>
  <c r="AV102" i="3"/>
  <c r="AV103" i="3"/>
  <c r="AQ111" i="3"/>
  <c r="AY121" i="3"/>
  <c r="AY122" i="3"/>
  <c r="AY124" i="3"/>
  <c r="AY127" i="3"/>
  <c r="AV130" i="3"/>
  <c r="AV132" i="3"/>
  <c r="AR135" i="3"/>
  <c r="AY138" i="3"/>
  <c r="AY141" i="3"/>
  <c r="AY144" i="3"/>
  <c r="AZ160" i="3"/>
  <c r="AY164" i="3"/>
  <c r="AQ169" i="3"/>
  <c r="AQ163" i="3"/>
  <c r="AQ162" i="3"/>
  <c r="AQ146" i="3"/>
  <c r="AQ145" i="3"/>
  <c r="AQ124" i="3"/>
  <c r="AQ123" i="3"/>
  <c r="AQ116" i="3"/>
  <c r="AQ115" i="3"/>
  <c r="AQ108" i="3"/>
  <c r="AQ107" i="3"/>
  <c r="AQ100" i="3"/>
  <c r="AQ99" i="3"/>
  <c r="AQ92" i="3"/>
  <c r="AQ164" i="3"/>
  <c r="AQ148" i="3"/>
  <c r="AQ147" i="3"/>
  <c r="AQ141" i="3"/>
  <c r="AQ140" i="3"/>
  <c r="AQ139" i="3"/>
  <c r="AQ138" i="3"/>
  <c r="AQ133" i="3"/>
  <c r="AQ132" i="3"/>
  <c r="AQ131" i="3"/>
  <c r="AQ130" i="3"/>
  <c r="AQ126" i="3"/>
  <c r="AQ125" i="3"/>
  <c r="AQ118" i="3"/>
  <c r="AQ117" i="3"/>
  <c r="AQ110" i="3"/>
  <c r="AQ109" i="3"/>
  <c r="AQ102" i="3"/>
  <c r="AQ101" i="3"/>
  <c r="AQ94" i="3"/>
  <c r="AQ93" i="3"/>
  <c r="AQ161" i="3"/>
  <c r="AQ160" i="3"/>
  <c r="AQ136" i="3"/>
  <c r="AQ135" i="3"/>
  <c r="AQ119" i="3"/>
  <c r="AQ113" i="3"/>
  <c r="AQ103" i="3"/>
  <c r="AQ97" i="3"/>
  <c r="AQ84" i="3"/>
  <c r="AQ83" i="3"/>
  <c r="AQ159" i="3"/>
  <c r="AQ134" i="3"/>
  <c r="AQ129" i="3"/>
  <c r="AQ122" i="3"/>
  <c r="AQ112" i="3"/>
  <c r="AQ106" i="3"/>
  <c r="AQ96" i="3"/>
  <c r="AQ91" i="3"/>
  <c r="AQ89" i="3"/>
  <c r="AQ86" i="3"/>
  <c r="AQ85" i="3"/>
  <c r="AQ80" i="3"/>
  <c r="AQ79" i="3"/>
  <c r="AQ76" i="3"/>
  <c r="AQ75" i="3"/>
  <c r="AQ72" i="3"/>
  <c r="AQ71" i="3"/>
  <c r="AQ68" i="3"/>
  <c r="AQ67" i="3"/>
  <c r="AQ64" i="3"/>
  <c r="AQ63" i="3"/>
  <c r="AQ60" i="3"/>
  <c r="AQ59" i="3"/>
  <c r="AQ56" i="3"/>
  <c r="AQ55" i="3"/>
  <c r="AQ52" i="3"/>
  <c r="AQ51" i="3"/>
  <c r="AQ48" i="3"/>
  <c r="AQ46" i="3"/>
  <c r="AQ44" i="3"/>
  <c r="AQ42" i="3"/>
  <c r="AQ40" i="3"/>
  <c r="AQ38" i="3"/>
  <c r="AQ36" i="3"/>
  <c r="AQ34" i="3"/>
  <c r="AQ32" i="3"/>
  <c r="AQ30" i="3"/>
  <c r="AQ28" i="3"/>
  <c r="AQ26" i="3"/>
  <c r="AU9" i="3"/>
  <c r="AY11" i="3"/>
  <c r="AY13" i="3"/>
  <c r="AY15" i="3"/>
  <c r="AU19" i="3"/>
  <c r="AY21" i="3"/>
  <c r="AY23" i="3"/>
  <c r="AY25" i="3"/>
  <c r="AY29" i="3"/>
  <c r="AY33" i="3"/>
  <c r="AU37" i="3"/>
  <c r="AU6" i="3"/>
  <c r="AU8" i="3"/>
  <c r="AY8" i="3"/>
  <c r="AU10" i="3"/>
  <c r="AY10" i="3"/>
  <c r="AU12" i="3"/>
  <c r="AY12" i="3"/>
  <c r="AU14" i="3"/>
  <c r="AY14" i="3"/>
  <c r="AU16" i="3"/>
  <c r="AY16" i="3"/>
  <c r="AU18" i="3"/>
  <c r="AY18" i="3"/>
  <c r="AU20" i="3"/>
  <c r="AY20" i="3"/>
  <c r="AU22" i="3"/>
  <c r="AY22" i="3"/>
  <c r="AU24" i="3"/>
  <c r="AY24" i="3"/>
  <c r="AU27" i="3"/>
  <c r="AY27" i="3"/>
  <c r="AY28" i="3"/>
  <c r="AU31" i="3"/>
  <c r="AY31" i="3"/>
  <c r="AY32" i="3"/>
  <c r="AU35" i="3"/>
  <c r="AY35" i="3"/>
  <c r="AY36" i="3"/>
  <c r="AU39" i="3"/>
  <c r="AY39" i="3"/>
  <c r="AY40" i="3"/>
  <c r="AU43" i="3"/>
  <c r="AU44" i="3"/>
  <c r="AU46" i="3"/>
  <c r="AU48" i="3"/>
  <c r="AQ53" i="3"/>
  <c r="AU53" i="3"/>
  <c r="AY53" i="3"/>
  <c r="AQ54" i="3"/>
  <c r="AU56" i="3"/>
  <c r="AQ61" i="3"/>
  <c r="AU61" i="3"/>
  <c r="AY61" i="3"/>
  <c r="AQ62" i="3"/>
  <c r="AU64" i="3"/>
  <c r="AQ69" i="3"/>
  <c r="AU69" i="3"/>
  <c r="AY69" i="3"/>
  <c r="AQ70" i="3"/>
  <c r="AU72" i="3"/>
  <c r="AQ77" i="3"/>
  <c r="AU77" i="3"/>
  <c r="AY77" i="3"/>
  <c r="AQ78" i="3"/>
  <c r="AU80" i="3"/>
  <c r="AU82" i="3"/>
  <c r="AY83" i="3"/>
  <c r="AU84" i="3"/>
  <c r="AZ85" i="3"/>
  <c r="AE85" i="3" s="1"/>
  <c r="AF85" i="3" s="1"/>
  <c r="AV86" i="3"/>
  <c r="AQ88" i="3"/>
  <c r="AQ90" i="3"/>
  <c r="AQ98" i="3"/>
  <c r="AZ101" i="3"/>
  <c r="AE101" i="3" s="1"/>
  <c r="AF101" i="3" s="1"/>
  <c r="AU107" i="3"/>
  <c r="AV109" i="3"/>
  <c r="AU110" i="3"/>
  <c r="AV112" i="3"/>
  <c r="AY115" i="3"/>
  <c r="AU116" i="3"/>
  <c r="AU117" i="3"/>
  <c r="AQ120" i="3"/>
  <c r="AQ121" i="3"/>
  <c r="AU127" i="3"/>
  <c r="AQ137" i="3"/>
  <c r="AU138" i="3"/>
  <c r="AQ144" i="3"/>
  <c r="AV148" i="3"/>
  <c r="AQ149" i="3"/>
  <c r="AV160" i="3"/>
  <c r="AU163" i="3"/>
  <c r="AR6" i="3"/>
  <c r="AZ81" i="3"/>
  <c r="AE81" i="3" s="1"/>
  <c r="AF81" i="3" s="1"/>
  <c r="AR129" i="3"/>
  <c r="AZ129" i="3"/>
  <c r="AE129" i="3" s="1"/>
  <c r="AF129" i="3" s="1"/>
  <c r="AR133" i="3"/>
  <c r="AZ133" i="3"/>
  <c r="AE133" i="3" s="1"/>
  <c r="AF133" i="3" s="1"/>
  <c r="AR137" i="3"/>
  <c r="AZ137" i="3"/>
  <c r="AE137" i="3" s="1"/>
  <c r="AF137" i="3" s="1"/>
  <c r="AR141" i="3"/>
  <c r="AZ141" i="3"/>
  <c r="AE141" i="3" s="1"/>
  <c r="AF141" i="3" s="1"/>
  <c r="AT144" i="3"/>
  <c r="AR145" i="3"/>
  <c r="AZ145" i="3"/>
  <c r="AE145" i="3" s="1"/>
  <c r="AF145" i="3" s="1"/>
  <c r="AT148" i="3"/>
  <c r="AR149" i="3"/>
  <c r="AZ149" i="3"/>
  <c r="AE149" i="3" s="1"/>
  <c r="AF149" i="3" s="1"/>
  <c r="AT161" i="3"/>
  <c r="AR162" i="3"/>
  <c r="AZ162" i="3"/>
  <c r="AT165" i="3"/>
  <c r="AR166" i="3"/>
  <c r="AZ166" i="3"/>
  <c r="BB167" i="3"/>
  <c r="AZ7" i="3"/>
  <c r="AE7" i="3" s="1"/>
  <c r="AF7" i="3" s="1"/>
  <c r="AR9" i="3"/>
  <c r="AZ9" i="3"/>
  <c r="AE9" i="3" s="1"/>
  <c r="AF9" i="3" s="1"/>
  <c r="AR11" i="3"/>
  <c r="AZ11" i="3"/>
  <c r="AE11" i="3" s="1"/>
  <c r="AF11" i="3" s="1"/>
  <c r="AR13" i="3"/>
  <c r="AZ13" i="3"/>
  <c r="AE13" i="3" s="1"/>
  <c r="AF13" i="3" s="1"/>
  <c r="AR15" i="3"/>
  <c r="AZ15" i="3"/>
  <c r="AE15" i="3" s="1"/>
  <c r="AF15" i="3" s="1"/>
  <c r="AR17" i="3"/>
  <c r="AZ17" i="3"/>
  <c r="AE17" i="3" s="1"/>
  <c r="AF17" i="3" s="1"/>
  <c r="AR19" i="3"/>
  <c r="AZ19" i="3"/>
  <c r="AE19" i="3" s="1"/>
  <c r="AF19" i="3" s="1"/>
  <c r="AR21" i="3"/>
  <c r="AZ21" i="3"/>
  <c r="AE21" i="3" s="1"/>
  <c r="AF21" i="3" s="1"/>
  <c r="AR23" i="3"/>
  <c r="AZ23" i="3"/>
  <c r="AE23" i="3" s="1"/>
  <c r="AF23" i="3" s="1"/>
  <c r="AR25" i="3"/>
  <c r="AZ25" i="3"/>
  <c r="AE25" i="3" s="1"/>
  <c r="AF25" i="3" s="1"/>
  <c r="AR27" i="3"/>
  <c r="AZ27" i="3"/>
  <c r="AE27" i="3" s="1"/>
  <c r="AF27" i="3" s="1"/>
  <c r="AR29" i="3"/>
  <c r="AZ29" i="3"/>
  <c r="AE29" i="3" s="1"/>
  <c r="AF29" i="3" s="1"/>
  <c r="AR31" i="3"/>
  <c r="AZ31" i="3"/>
  <c r="AE31" i="3" s="1"/>
  <c r="AF31" i="3" s="1"/>
  <c r="AR33" i="3"/>
  <c r="AZ33" i="3"/>
  <c r="AE33" i="3" s="1"/>
  <c r="AF33" i="3" s="1"/>
  <c r="AR35" i="3"/>
  <c r="AZ35" i="3"/>
  <c r="AE35" i="3" s="1"/>
  <c r="AF35" i="3" s="1"/>
  <c r="AR37" i="3"/>
  <c r="AZ37" i="3"/>
  <c r="AE37" i="3" s="1"/>
  <c r="AF37" i="3" s="1"/>
  <c r="AR39" i="3"/>
  <c r="AZ39" i="3"/>
  <c r="AE39" i="3" s="1"/>
  <c r="AF39" i="3" s="1"/>
  <c r="AR41" i="3"/>
  <c r="AZ41" i="3"/>
  <c r="AE41" i="3" s="1"/>
  <c r="AF41" i="3" s="1"/>
  <c r="AR43" i="3"/>
  <c r="AZ43" i="3"/>
  <c r="AE43" i="3" s="1"/>
  <c r="AF43" i="3" s="1"/>
  <c r="AR45" i="3"/>
  <c r="AZ45" i="3"/>
  <c r="AE45" i="3" s="1"/>
  <c r="AF45" i="3" s="1"/>
  <c r="AR47" i="3"/>
  <c r="AT145" i="3"/>
  <c r="BB145" i="3"/>
  <c r="BB146" i="3"/>
  <c r="AT149" i="3"/>
  <c r="BB149" i="3"/>
  <c r="BB159" i="3"/>
  <c r="AT162" i="3"/>
  <c r="BB162" i="3"/>
  <c r="BB163" i="3"/>
  <c r="BB166" i="3"/>
  <c r="AR168" i="3"/>
  <c r="AX125" i="3"/>
  <c r="AX123" i="3"/>
  <c r="AX121" i="3"/>
  <c r="AX119" i="3"/>
  <c r="AX117" i="3"/>
  <c r="AX115" i="3"/>
  <c r="AX113" i="3"/>
  <c r="AX111" i="3"/>
  <c r="AX109" i="3"/>
  <c r="AX107" i="3"/>
  <c r="AX105" i="3"/>
  <c r="AX103" i="3"/>
  <c r="AX101" i="3"/>
  <c r="AX99" i="3"/>
  <c r="AX97" i="3"/>
  <c r="AX95" i="3"/>
  <c r="AX93" i="3"/>
  <c r="AX91" i="3"/>
  <c r="AX89" i="3"/>
  <c r="AX87" i="3"/>
  <c r="AX85" i="3"/>
  <c r="AX83" i="3"/>
  <c r="AX126" i="3"/>
  <c r="AX124" i="3"/>
  <c r="AX122" i="3"/>
  <c r="AX120" i="3"/>
  <c r="AX118" i="3"/>
  <c r="AX116" i="3"/>
  <c r="AX114" i="3"/>
  <c r="AX112" i="3"/>
  <c r="AX110" i="3"/>
  <c r="AX108" i="3"/>
  <c r="AX106" i="3"/>
  <c r="AX104" i="3"/>
  <c r="AX102" i="3"/>
  <c r="AX100" i="3"/>
  <c r="AX98" i="3"/>
  <c r="AX96" i="3"/>
  <c r="AX94" i="3"/>
  <c r="AX92" i="3"/>
  <c r="AX90" i="3"/>
  <c r="AX88" i="3"/>
  <c r="AX86" i="3"/>
  <c r="AX84" i="3"/>
  <c r="AX82" i="3"/>
  <c r="AR164" i="3"/>
  <c r="AZ124" i="3"/>
  <c r="AE124" i="3" s="1"/>
  <c r="AF124" i="3" s="1"/>
  <c r="AZ122" i="3"/>
  <c r="AE122" i="3" s="1"/>
  <c r="AF122" i="3" s="1"/>
  <c r="AZ120" i="3"/>
  <c r="AE120" i="3" s="1"/>
  <c r="AF120" i="3" s="1"/>
  <c r="AZ118" i="3"/>
  <c r="AE118" i="3" s="1"/>
  <c r="AF118" i="3" s="1"/>
  <c r="AZ116" i="3"/>
  <c r="AE116" i="3" s="1"/>
  <c r="AF116" i="3" s="1"/>
  <c r="AZ114" i="3"/>
  <c r="AE114" i="3" s="1"/>
  <c r="AF114" i="3" s="1"/>
  <c r="AZ112" i="3"/>
  <c r="AE112" i="3" s="1"/>
  <c r="AF112" i="3" s="1"/>
  <c r="AZ110" i="3"/>
  <c r="AE110" i="3" s="1"/>
  <c r="AF110" i="3" s="1"/>
  <c r="AZ108" i="3"/>
  <c r="AE108" i="3" s="1"/>
  <c r="AF108" i="3" s="1"/>
  <c r="AZ106" i="3"/>
  <c r="AE106" i="3" s="1"/>
  <c r="AF106" i="3" s="1"/>
  <c r="AZ104" i="3"/>
  <c r="AE104" i="3" s="1"/>
  <c r="AF104" i="3" s="1"/>
  <c r="AZ102" i="3"/>
  <c r="AE102" i="3" s="1"/>
  <c r="AF102" i="3" s="1"/>
  <c r="AZ100" i="3"/>
  <c r="AE100" i="3" s="1"/>
  <c r="AF100" i="3" s="1"/>
  <c r="AZ98" i="3"/>
  <c r="AE98" i="3" s="1"/>
  <c r="AF98" i="3" s="1"/>
  <c r="AZ96" i="3"/>
  <c r="AE96" i="3" s="1"/>
  <c r="AF96" i="3" s="1"/>
  <c r="AZ94" i="3"/>
  <c r="AE94" i="3" s="1"/>
  <c r="AF94" i="3" s="1"/>
  <c r="AZ92" i="3"/>
  <c r="AE92" i="3" s="1"/>
  <c r="AF92" i="3" s="1"/>
  <c r="AZ90" i="3"/>
  <c r="AE90" i="3" s="1"/>
  <c r="AF90" i="3" s="1"/>
  <c r="AZ88" i="3"/>
  <c r="AE88" i="3" s="1"/>
  <c r="AF88" i="3" s="1"/>
  <c r="AZ86" i="3"/>
  <c r="AE86" i="3" s="1"/>
  <c r="AF86" i="3" s="1"/>
  <c r="AZ84" i="3"/>
  <c r="AE84" i="3" s="1"/>
  <c r="AF84" i="3" s="1"/>
  <c r="AZ82" i="3"/>
  <c r="AE82" i="3" s="1"/>
  <c r="AF82" i="3" s="1"/>
  <c r="AZ169" i="3"/>
  <c r="AZ167" i="3"/>
  <c r="AZ165" i="3"/>
  <c r="AZ163" i="3"/>
  <c r="AZ161" i="3"/>
  <c r="AZ159" i="3"/>
  <c r="AZ148" i="3"/>
  <c r="AE148" i="3" s="1"/>
  <c r="AF148" i="3" s="1"/>
  <c r="AZ146" i="3"/>
  <c r="AE146" i="3" s="1"/>
  <c r="AF146" i="3" s="1"/>
  <c r="AZ144" i="3"/>
  <c r="AE144" i="3" s="1"/>
  <c r="AF144" i="3" s="1"/>
  <c r="AZ142" i="3"/>
  <c r="AE142" i="3" s="1"/>
  <c r="AF142" i="3" s="1"/>
  <c r="AZ140" i="3"/>
  <c r="AE140" i="3" s="1"/>
  <c r="AF140" i="3" s="1"/>
  <c r="AZ138" i="3"/>
  <c r="AE138" i="3" s="1"/>
  <c r="AF138" i="3" s="1"/>
  <c r="AZ136" i="3"/>
  <c r="AE136" i="3" s="1"/>
  <c r="AF136" i="3" s="1"/>
  <c r="AZ134" i="3"/>
  <c r="AE134" i="3" s="1"/>
  <c r="AF134" i="3" s="1"/>
  <c r="AZ132" i="3"/>
  <c r="AE132" i="3" s="1"/>
  <c r="AF132" i="3" s="1"/>
  <c r="AZ130" i="3"/>
  <c r="AE130" i="3" s="1"/>
  <c r="AF130" i="3" s="1"/>
  <c r="AZ128" i="3"/>
  <c r="AE128" i="3" s="1"/>
  <c r="AF128" i="3" s="1"/>
  <c r="AZ126" i="3"/>
  <c r="AE126" i="3" s="1"/>
  <c r="AF126" i="3" s="1"/>
  <c r="AR48" i="3"/>
  <c r="AZ48" i="3"/>
  <c r="AE48" i="3" s="1"/>
  <c r="AF48" i="3" s="1"/>
  <c r="AR50" i="3"/>
  <c r="AZ50" i="3"/>
  <c r="AE50" i="3" s="1"/>
  <c r="AF50" i="3" s="1"/>
  <c r="AR52" i="3"/>
  <c r="AZ52" i="3"/>
  <c r="AE52" i="3" s="1"/>
  <c r="AF52" i="3" s="1"/>
  <c r="AR54" i="3"/>
  <c r="AZ54" i="3"/>
  <c r="AE54" i="3" s="1"/>
  <c r="AF54" i="3" s="1"/>
  <c r="AR56" i="3"/>
  <c r="AZ56" i="3"/>
  <c r="AE56" i="3" s="1"/>
  <c r="AF56" i="3" s="1"/>
  <c r="AR58" i="3"/>
  <c r="AZ58" i="3"/>
  <c r="AE58" i="3" s="1"/>
  <c r="AF58" i="3" s="1"/>
  <c r="AR60" i="3"/>
  <c r="AZ60" i="3"/>
  <c r="AE60" i="3" s="1"/>
  <c r="AF60" i="3" s="1"/>
  <c r="AR62" i="3"/>
  <c r="AZ62" i="3"/>
  <c r="AE62" i="3" s="1"/>
  <c r="AF62" i="3" s="1"/>
  <c r="AR64" i="3"/>
  <c r="AZ64" i="3"/>
  <c r="AE64" i="3" s="1"/>
  <c r="AF64" i="3" s="1"/>
  <c r="AR66" i="3"/>
  <c r="AZ66" i="3"/>
  <c r="AE66" i="3" s="1"/>
  <c r="AF66" i="3" s="1"/>
  <c r="AR68" i="3"/>
  <c r="AZ68" i="3"/>
  <c r="AE68" i="3" s="1"/>
  <c r="AF68" i="3" s="1"/>
  <c r="AR70" i="3"/>
  <c r="AZ70" i="3"/>
  <c r="AE70" i="3" s="1"/>
  <c r="AF70" i="3" s="1"/>
  <c r="AR72" i="3"/>
  <c r="AZ72" i="3"/>
  <c r="AE72" i="3" s="1"/>
  <c r="AF72" i="3" s="1"/>
  <c r="AR74" i="3"/>
  <c r="AZ74" i="3"/>
  <c r="AE74" i="3" s="1"/>
  <c r="AF74" i="3" s="1"/>
  <c r="AR76" i="3"/>
  <c r="AZ76" i="3"/>
  <c r="AE76" i="3" s="1"/>
  <c r="AF76" i="3" s="1"/>
  <c r="AR78" i="3"/>
  <c r="AZ78" i="3"/>
  <c r="AE78" i="3" s="1"/>
  <c r="AF78" i="3" s="1"/>
  <c r="AR80" i="3"/>
  <c r="AZ80" i="3"/>
  <c r="AE80" i="3" s="1"/>
  <c r="AF80" i="3" s="1"/>
  <c r="AR83" i="3"/>
  <c r="AR85" i="3"/>
  <c r="AR87" i="3"/>
  <c r="AR89" i="3"/>
  <c r="AR91" i="3"/>
  <c r="AR93" i="3"/>
  <c r="AR95" i="3"/>
  <c r="AR97" i="3"/>
  <c r="AR99" i="3"/>
  <c r="AR101" i="3"/>
  <c r="AR103" i="3"/>
  <c r="AR105" i="3"/>
  <c r="AR107" i="3"/>
  <c r="AR109" i="3"/>
  <c r="AR111" i="3"/>
  <c r="AR113" i="3"/>
  <c r="AR115" i="3"/>
  <c r="AR117" i="3"/>
  <c r="AR119" i="3"/>
  <c r="AR121" i="3"/>
  <c r="AR123" i="3"/>
  <c r="AS169" i="3"/>
  <c r="AS167" i="3"/>
  <c r="AS165" i="3"/>
  <c r="AS163" i="3"/>
  <c r="AS161" i="3"/>
  <c r="AS159" i="3"/>
  <c r="AS148" i="3"/>
  <c r="AS146" i="3"/>
  <c r="AS144" i="3"/>
  <c r="AS142" i="3"/>
  <c r="AS140" i="3"/>
  <c r="AS138" i="3"/>
  <c r="AS136" i="3"/>
  <c r="AS134" i="3"/>
  <c r="AS132" i="3"/>
  <c r="AS130" i="3"/>
  <c r="AS128" i="3"/>
  <c r="BA169" i="3"/>
  <c r="BA167" i="3"/>
  <c r="BA165" i="3"/>
  <c r="BA163" i="3"/>
  <c r="BA161" i="3"/>
  <c r="BA159" i="3"/>
  <c r="BA148" i="3"/>
  <c r="BA146" i="3"/>
  <c r="BA144" i="3"/>
  <c r="BA142" i="3"/>
  <c r="BA140" i="3"/>
  <c r="BA138" i="3"/>
  <c r="BA136" i="3"/>
  <c r="BA134" i="3"/>
  <c r="BA132" i="3"/>
  <c r="BA130" i="3"/>
  <c r="BA128" i="3"/>
  <c r="BA126" i="3"/>
  <c r="AR126" i="3"/>
  <c r="AR124" i="3"/>
  <c r="AR122" i="3"/>
  <c r="AR120" i="3"/>
  <c r="AR118" i="3"/>
  <c r="AR116" i="3"/>
  <c r="AR114" i="3"/>
  <c r="AR112" i="3"/>
  <c r="AR110" i="3"/>
  <c r="AR108" i="3"/>
  <c r="AR106" i="3"/>
  <c r="AR104" i="3"/>
  <c r="AR102" i="3"/>
  <c r="AR100" i="3"/>
  <c r="AR98" i="3"/>
  <c r="AR96" i="3"/>
  <c r="AR94" i="3"/>
  <c r="AR92" i="3"/>
  <c r="AR90" i="3"/>
  <c r="AR88" i="3"/>
  <c r="AR86" i="3"/>
  <c r="AR84" i="3"/>
  <c r="AR169" i="3"/>
  <c r="AR167" i="3"/>
  <c r="AR165" i="3"/>
  <c r="AR163" i="3"/>
  <c r="AR161" i="3"/>
  <c r="AR159" i="3"/>
  <c r="AR148" i="3"/>
  <c r="AR146" i="3"/>
  <c r="AR144" i="3"/>
  <c r="AR142" i="3"/>
  <c r="AR140" i="3"/>
  <c r="AR138" i="3"/>
  <c r="AR136" i="3"/>
  <c r="AR134" i="3"/>
  <c r="AR132" i="3"/>
  <c r="AR130" i="3"/>
  <c r="AR128" i="3"/>
  <c r="AR8" i="3"/>
  <c r="AZ8" i="3"/>
  <c r="AE8" i="3" s="1"/>
  <c r="AF8" i="3" s="1"/>
  <c r="AR10" i="3"/>
  <c r="AZ10" i="3"/>
  <c r="AE10" i="3" s="1"/>
  <c r="AF10" i="3" s="1"/>
  <c r="AR12" i="3"/>
  <c r="AZ12" i="3"/>
  <c r="AE12" i="3" s="1"/>
  <c r="AF12" i="3" s="1"/>
  <c r="AR14" i="3"/>
  <c r="AZ14" i="3"/>
  <c r="AE14" i="3" s="1"/>
  <c r="AF14" i="3" s="1"/>
  <c r="AR16" i="3"/>
  <c r="AZ16" i="3"/>
  <c r="AE16" i="3" s="1"/>
  <c r="AF16" i="3" s="1"/>
  <c r="AR18" i="3"/>
  <c r="AZ18" i="3"/>
  <c r="AE18" i="3" s="1"/>
  <c r="AF18" i="3" s="1"/>
  <c r="AR20" i="3"/>
  <c r="AZ20" i="3"/>
  <c r="AE20" i="3" s="1"/>
  <c r="AF20" i="3" s="1"/>
  <c r="AR22" i="3"/>
  <c r="AZ22" i="3"/>
  <c r="AE22" i="3" s="1"/>
  <c r="AF22" i="3" s="1"/>
  <c r="AR24" i="3"/>
  <c r="AZ24" i="3"/>
  <c r="AE24" i="3" s="1"/>
  <c r="AF24" i="3" s="1"/>
  <c r="AR26" i="3"/>
  <c r="AZ26" i="3"/>
  <c r="AE26" i="3" s="1"/>
  <c r="AF26" i="3" s="1"/>
  <c r="AR28" i="3"/>
  <c r="AZ28" i="3"/>
  <c r="AE28" i="3" s="1"/>
  <c r="AF28" i="3" s="1"/>
  <c r="AR30" i="3"/>
  <c r="AZ30" i="3"/>
  <c r="AE30" i="3" s="1"/>
  <c r="AR32" i="3"/>
  <c r="AZ32" i="3"/>
  <c r="AE32" i="3" s="1"/>
  <c r="AF32" i="3" s="1"/>
  <c r="AR34" i="3"/>
  <c r="AZ34" i="3"/>
  <c r="AE34" i="3" s="1"/>
  <c r="AF34" i="3" s="1"/>
  <c r="AR36" i="3"/>
  <c r="AZ36" i="3"/>
  <c r="AE36" i="3" s="1"/>
  <c r="AF36" i="3" s="1"/>
  <c r="AR38" i="3"/>
  <c r="AZ38" i="3"/>
  <c r="AE38" i="3" s="1"/>
  <c r="AF38" i="3" s="1"/>
  <c r="AR40" i="3"/>
  <c r="AZ40" i="3"/>
  <c r="AE40" i="3" s="1"/>
  <c r="AF40" i="3" s="1"/>
  <c r="AR42" i="3"/>
  <c r="AZ42" i="3"/>
  <c r="AE42" i="3" s="1"/>
  <c r="AF42" i="3" s="1"/>
  <c r="AR44" i="3"/>
  <c r="AZ44" i="3"/>
  <c r="AE44" i="3" s="1"/>
  <c r="AF44" i="3" s="1"/>
  <c r="AR46" i="3"/>
  <c r="AZ46" i="3"/>
  <c r="AE46" i="3" s="1"/>
  <c r="AF46" i="3" s="1"/>
  <c r="AT126" i="3"/>
  <c r="AT124" i="3"/>
  <c r="AT122" i="3"/>
  <c r="AT120" i="3"/>
  <c r="AT118" i="3"/>
  <c r="AT116" i="3"/>
  <c r="AT114" i="3"/>
  <c r="AT112" i="3"/>
  <c r="AT110" i="3"/>
  <c r="AT108" i="3"/>
  <c r="AT106" i="3"/>
  <c r="AT104" i="3"/>
  <c r="AT102" i="3"/>
  <c r="AT100" i="3"/>
  <c r="AT98" i="3"/>
  <c r="AT96" i="3"/>
  <c r="AT94" i="3"/>
  <c r="AT92" i="3"/>
  <c r="AT90" i="3"/>
  <c r="AT88" i="3"/>
  <c r="AT86" i="3"/>
  <c r="AT84" i="3"/>
  <c r="AT125" i="3"/>
  <c r="AT123" i="3"/>
  <c r="AT121" i="3"/>
  <c r="AT119" i="3"/>
  <c r="AT117" i="3"/>
  <c r="AT115" i="3"/>
  <c r="AT113" i="3"/>
  <c r="AT111" i="3"/>
  <c r="AT109" i="3"/>
  <c r="AT107" i="3"/>
  <c r="AT105" i="3"/>
  <c r="AT103" i="3"/>
  <c r="AT101" i="3"/>
  <c r="AT99" i="3"/>
  <c r="AT97" i="3"/>
  <c r="AT95" i="3"/>
  <c r="AT93" i="3"/>
  <c r="AT91" i="3"/>
  <c r="AT89" i="3"/>
  <c r="AT87" i="3"/>
  <c r="AT85" i="3"/>
  <c r="AT83" i="3"/>
  <c r="AT81" i="3"/>
  <c r="BB124" i="3"/>
  <c r="BB122" i="3"/>
  <c r="BB120" i="3"/>
  <c r="BB118" i="3"/>
  <c r="BB116" i="3"/>
  <c r="BB114" i="3"/>
  <c r="BB112" i="3"/>
  <c r="BB110" i="3"/>
  <c r="BB108" i="3"/>
  <c r="BB106" i="3"/>
  <c r="BB104" i="3"/>
  <c r="BB102" i="3"/>
  <c r="BB100" i="3"/>
  <c r="BB98" i="3"/>
  <c r="BB96" i="3"/>
  <c r="BB94" i="3"/>
  <c r="BB92" i="3"/>
  <c r="BB90" i="3"/>
  <c r="BB88" i="3"/>
  <c r="BB86" i="3"/>
  <c r="BB84" i="3"/>
  <c r="BB125" i="3"/>
  <c r="BB123" i="3"/>
  <c r="BB121" i="3"/>
  <c r="BB119" i="3"/>
  <c r="BB117" i="3"/>
  <c r="BB115" i="3"/>
  <c r="BB113" i="3"/>
  <c r="BB111" i="3"/>
  <c r="BB109" i="3"/>
  <c r="BB107" i="3"/>
  <c r="BB105" i="3"/>
  <c r="BB103" i="3"/>
  <c r="BB101" i="3"/>
  <c r="BB99" i="3"/>
  <c r="BB97" i="3"/>
  <c r="BB95" i="3"/>
  <c r="BB93" i="3"/>
  <c r="BB91" i="3"/>
  <c r="BB89" i="3"/>
  <c r="BB87" i="3"/>
  <c r="BB85" i="3"/>
  <c r="BB83" i="3"/>
  <c r="BB81" i="3"/>
  <c r="AQ167" i="3"/>
  <c r="AY167" i="3"/>
  <c r="AH6" i="3" l="1"/>
  <c r="AI6" i="3" s="1"/>
  <c r="AG30" i="3"/>
  <c r="AF30" i="3"/>
  <c r="AW171" i="3"/>
  <c r="AW172" i="3" s="1"/>
  <c r="AX171" i="3"/>
  <c r="AG46" i="3"/>
  <c r="AH46" i="3" s="1"/>
  <c r="AI46" i="3" s="1"/>
  <c r="AG42" i="3"/>
  <c r="AH42" i="3" s="1"/>
  <c r="AI42" i="3" s="1"/>
  <c r="AG38" i="3"/>
  <c r="AH38" i="3" s="1"/>
  <c r="AI38" i="3" s="1"/>
  <c r="AG34" i="3"/>
  <c r="AH34" i="3" s="1"/>
  <c r="AI34" i="3" s="1"/>
  <c r="AG26" i="3"/>
  <c r="AH26" i="3" s="1"/>
  <c r="AI26" i="3" s="1"/>
  <c r="AG22" i="3"/>
  <c r="AH22" i="3" s="1"/>
  <c r="AI22" i="3" s="1"/>
  <c r="AG18" i="3"/>
  <c r="AH18" i="3" s="1"/>
  <c r="AI18" i="3" s="1"/>
  <c r="AG14" i="3"/>
  <c r="AH14" i="3" s="1"/>
  <c r="AI14" i="3" s="1"/>
  <c r="AG10" i="3"/>
  <c r="AH10" i="3" s="1"/>
  <c r="AI10" i="3" s="1"/>
  <c r="AG80" i="3"/>
  <c r="AH80" i="3" s="1"/>
  <c r="AI80" i="3" s="1"/>
  <c r="AG76" i="3"/>
  <c r="AH76" i="3" s="1"/>
  <c r="AI76" i="3" s="1"/>
  <c r="AG72" i="3"/>
  <c r="AH72" i="3" s="1"/>
  <c r="AI72" i="3" s="1"/>
  <c r="AG68" i="3"/>
  <c r="AH68" i="3" s="1"/>
  <c r="AI68" i="3" s="1"/>
  <c r="AG64" i="3"/>
  <c r="AH64" i="3" s="1"/>
  <c r="AI64" i="3" s="1"/>
  <c r="AG60" i="3"/>
  <c r="AH60" i="3" s="1"/>
  <c r="AI60" i="3" s="1"/>
  <c r="AG56" i="3"/>
  <c r="AH56" i="3" s="1"/>
  <c r="AI56" i="3" s="1"/>
  <c r="AG52" i="3"/>
  <c r="AH52" i="3" s="1"/>
  <c r="AI52" i="3" s="1"/>
  <c r="AG48" i="3"/>
  <c r="AH48" i="3" s="1"/>
  <c r="AI48" i="3" s="1"/>
  <c r="AG130" i="3"/>
  <c r="AH130" i="3" s="1"/>
  <c r="AI130" i="3" s="1"/>
  <c r="AG138" i="3"/>
  <c r="AH138" i="3" s="1"/>
  <c r="AI138" i="3" s="1"/>
  <c r="AG146" i="3"/>
  <c r="AH146" i="3" s="1"/>
  <c r="AI146" i="3" s="1"/>
  <c r="AG82" i="3"/>
  <c r="AH82" i="3" s="1"/>
  <c r="AI82" i="3" s="1"/>
  <c r="AG90" i="3"/>
  <c r="AH90" i="3" s="1"/>
  <c r="AI90" i="3" s="1"/>
  <c r="AG98" i="3"/>
  <c r="AH98" i="3" s="1"/>
  <c r="AI98" i="3" s="1"/>
  <c r="AG106" i="3"/>
  <c r="AH106" i="3" s="1"/>
  <c r="AI106" i="3" s="1"/>
  <c r="AG114" i="3"/>
  <c r="AH114" i="3" s="1"/>
  <c r="AI114" i="3" s="1"/>
  <c r="AG122" i="3"/>
  <c r="AH122" i="3" s="1"/>
  <c r="AI122" i="3" s="1"/>
  <c r="AX170" i="3"/>
  <c r="AX175" i="3" s="1"/>
  <c r="AG99" i="3"/>
  <c r="AH99" i="3" s="1"/>
  <c r="AI99" i="3" s="1"/>
  <c r="AG73" i="3"/>
  <c r="AH73" i="3" s="1"/>
  <c r="AI73" i="3" s="1"/>
  <c r="AG109" i="3"/>
  <c r="AH109" i="3" s="1"/>
  <c r="AI109" i="3" s="1"/>
  <c r="AG47" i="3"/>
  <c r="AH47" i="3" s="1"/>
  <c r="AI47" i="3" s="1"/>
  <c r="AG63" i="3"/>
  <c r="AH63" i="3" s="1"/>
  <c r="AI63" i="3" s="1"/>
  <c r="AG79" i="3"/>
  <c r="AH79" i="3" s="1"/>
  <c r="AI79" i="3" s="1"/>
  <c r="AG89" i="3"/>
  <c r="AH89" i="3" s="1"/>
  <c r="AI89" i="3" s="1"/>
  <c r="AG121" i="3"/>
  <c r="AH121" i="3" s="1"/>
  <c r="AI121" i="3" s="1"/>
  <c r="AG111" i="3"/>
  <c r="AH111" i="3" s="1"/>
  <c r="AI111" i="3" s="1"/>
  <c r="AG147" i="3"/>
  <c r="AH147" i="3" s="1"/>
  <c r="AI147" i="3" s="1"/>
  <c r="AG128" i="3"/>
  <c r="AH128" i="3" s="1"/>
  <c r="AI128" i="3" s="1"/>
  <c r="AG136" i="3"/>
  <c r="AH136" i="3" s="1"/>
  <c r="AI136" i="3" s="1"/>
  <c r="AG144" i="3"/>
  <c r="AH144" i="3" s="1"/>
  <c r="AI144" i="3" s="1"/>
  <c r="AG88" i="3"/>
  <c r="AH88" i="3" s="1"/>
  <c r="AI88" i="3" s="1"/>
  <c r="AG96" i="3"/>
  <c r="AH96" i="3" s="1"/>
  <c r="AI96" i="3" s="1"/>
  <c r="AG104" i="3"/>
  <c r="AH104" i="3" s="1"/>
  <c r="AI104" i="3" s="1"/>
  <c r="AG112" i="3"/>
  <c r="AH112" i="3" s="1"/>
  <c r="AI112" i="3" s="1"/>
  <c r="AG120" i="3"/>
  <c r="AH120" i="3" s="1"/>
  <c r="AI120" i="3" s="1"/>
  <c r="AG43" i="3"/>
  <c r="AH43" i="3" s="1"/>
  <c r="AI43" i="3" s="1"/>
  <c r="AG39" i="3"/>
  <c r="AH39" i="3" s="1"/>
  <c r="AI39" i="3" s="1"/>
  <c r="AG35" i="3"/>
  <c r="AH35" i="3" s="1"/>
  <c r="AI35" i="3" s="1"/>
  <c r="AG31" i="3"/>
  <c r="AH31" i="3" s="1"/>
  <c r="AI31" i="3" s="1"/>
  <c r="AG27" i="3"/>
  <c r="AH27" i="3" s="1"/>
  <c r="AI27" i="3" s="1"/>
  <c r="AG23" i="3"/>
  <c r="AH23" i="3" s="1"/>
  <c r="AI23" i="3" s="1"/>
  <c r="AG19" i="3"/>
  <c r="AH19" i="3" s="1"/>
  <c r="AI19" i="3" s="1"/>
  <c r="AG15" i="3"/>
  <c r="AH15" i="3" s="1"/>
  <c r="AI15" i="3" s="1"/>
  <c r="AG11" i="3"/>
  <c r="AH11" i="3" s="1"/>
  <c r="AI11" i="3" s="1"/>
  <c r="AG7" i="3"/>
  <c r="AH7" i="3" s="1"/>
  <c r="AI7" i="3" s="1"/>
  <c r="AG149" i="3"/>
  <c r="AH149" i="3" s="1"/>
  <c r="AI149" i="3" s="1"/>
  <c r="AG137" i="3"/>
  <c r="AH137" i="3" s="1"/>
  <c r="AI137" i="3" s="1"/>
  <c r="AG129" i="3"/>
  <c r="AH129" i="3" s="1"/>
  <c r="AI129" i="3" s="1"/>
  <c r="AG85" i="3"/>
  <c r="AH85" i="3" s="1"/>
  <c r="AI85" i="3" s="1"/>
  <c r="AG49" i="3"/>
  <c r="AH49" i="3" s="1"/>
  <c r="AI49" i="3" s="1"/>
  <c r="AG93" i="3"/>
  <c r="AH93" i="3" s="1"/>
  <c r="AI93" i="3" s="1"/>
  <c r="AG143" i="3"/>
  <c r="AH143" i="3" s="1"/>
  <c r="AI143" i="3" s="1"/>
  <c r="AG59" i="3"/>
  <c r="AH59" i="3" s="1"/>
  <c r="AI59" i="3" s="1"/>
  <c r="AG75" i="3"/>
  <c r="AH75" i="3" s="1"/>
  <c r="AI75" i="3" s="1"/>
  <c r="AG123" i="3"/>
  <c r="AH123" i="3" s="1"/>
  <c r="AI123" i="3" s="1"/>
  <c r="AG113" i="3"/>
  <c r="AH113" i="3" s="1"/>
  <c r="AI113" i="3" s="1"/>
  <c r="AG103" i="3"/>
  <c r="AH103" i="3" s="1"/>
  <c r="AI103" i="3" s="1"/>
  <c r="AG139" i="3"/>
  <c r="AH139" i="3" s="1"/>
  <c r="AI139" i="3" s="1"/>
  <c r="AG132" i="3"/>
  <c r="AH132" i="3" s="1"/>
  <c r="AI132" i="3" s="1"/>
  <c r="AG140" i="3"/>
  <c r="AH140" i="3" s="1"/>
  <c r="AI140" i="3" s="1"/>
  <c r="AG148" i="3"/>
  <c r="AH148" i="3" s="1"/>
  <c r="AI148" i="3" s="1"/>
  <c r="AG84" i="3"/>
  <c r="AH84" i="3" s="1"/>
  <c r="AI84" i="3" s="1"/>
  <c r="AG92" i="3"/>
  <c r="AH92" i="3" s="1"/>
  <c r="AI92" i="3" s="1"/>
  <c r="AG100" i="3"/>
  <c r="AH100" i="3" s="1"/>
  <c r="AI100" i="3" s="1"/>
  <c r="AG108" i="3"/>
  <c r="AH108" i="3" s="1"/>
  <c r="AI108" i="3" s="1"/>
  <c r="AG116" i="3"/>
  <c r="AH116" i="3" s="1"/>
  <c r="AI116" i="3" s="1"/>
  <c r="AG124" i="3"/>
  <c r="AH124" i="3" s="1"/>
  <c r="AI124" i="3" s="1"/>
  <c r="AG45" i="3"/>
  <c r="AH45" i="3" s="1"/>
  <c r="AI45" i="3" s="1"/>
  <c r="AG41" i="3"/>
  <c r="AH41" i="3" s="1"/>
  <c r="AI41" i="3" s="1"/>
  <c r="AG37" i="3"/>
  <c r="AH37" i="3" s="1"/>
  <c r="AI37" i="3" s="1"/>
  <c r="AG33" i="3"/>
  <c r="AH33" i="3" s="1"/>
  <c r="AI33" i="3" s="1"/>
  <c r="AG29" i="3"/>
  <c r="AH29" i="3" s="1"/>
  <c r="AI29" i="3" s="1"/>
  <c r="AG25" i="3"/>
  <c r="AH25" i="3" s="1"/>
  <c r="AI25" i="3" s="1"/>
  <c r="AG21" i="3"/>
  <c r="AH21" i="3" s="1"/>
  <c r="AI21" i="3" s="1"/>
  <c r="AG17" i="3"/>
  <c r="AH17" i="3" s="1"/>
  <c r="AI17" i="3" s="1"/>
  <c r="AG13" i="3"/>
  <c r="AH13" i="3" s="1"/>
  <c r="AI13" i="3" s="1"/>
  <c r="AG9" i="3"/>
  <c r="AH9" i="3" s="1"/>
  <c r="AI9" i="3" s="1"/>
  <c r="AG141" i="3"/>
  <c r="AH141" i="3" s="1"/>
  <c r="AI141" i="3" s="1"/>
  <c r="AG133" i="3"/>
  <c r="AH133" i="3" s="1"/>
  <c r="AI133" i="3" s="1"/>
  <c r="AG81" i="3"/>
  <c r="AH81" i="3" s="1"/>
  <c r="AI81" i="3" s="1"/>
  <c r="AQ171" i="3"/>
  <c r="AG65" i="3"/>
  <c r="AH65" i="3" s="1"/>
  <c r="AI65" i="3" s="1"/>
  <c r="AG125" i="3"/>
  <c r="AH125" i="3" s="1"/>
  <c r="AI125" i="3" s="1"/>
  <c r="AG51" i="3"/>
  <c r="AH51" i="3" s="1"/>
  <c r="AI51" i="3" s="1"/>
  <c r="AG67" i="3"/>
  <c r="AH67" i="3" s="1"/>
  <c r="AI67" i="3" s="1"/>
  <c r="AG91" i="3"/>
  <c r="AH91" i="3" s="1"/>
  <c r="AI91" i="3" s="1"/>
  <c r="AG97" i="3"/>
  <c r="AH97" i="3" s="1"/>
  <c r="AI97" i="3" s="1"/>
  <c r="AG119" i="3"/>
  <c r="AH119" i="3" s="1"/>
  <c r="AI119" i="3" s="1"/>
  <c r="AG44" i="3"/>
  <c r="AH44" i="3" s="1"/>
  <c r="AI44" i="3" s="1"/>
  <c r="AG40" i="3"/>
  <c r="AH40" i="3" s="1"/>
  <c r="AI40" i="3" s="1"/>
  <c r="AG36" i="3"/>
  <c r="AH36" i="3" s="1"/>
  <c r="AI36" i="3" s="1"/>
  <c r="AG32" i="3"/>
  <c r="AH32" i="3" s="1"/>
  <c r="AI32" i="3" s="1"/>
  <c r="AG28" i="3"/>
  <c r="AH28" i="3" s="1"/>
  <c r="AI28" i="3" s="1"/>
  <c r="AG24" i="3"/>
  <c r="AH24" i="3" s="1"/>
  <c r="AI24" i="3" s="1"/>
  <c r="AG20" i="3"/>
  <c r="AH20" i="3" s="1"/>
  <c r="AI20" i="3" s="1"/>
  <c r="AG16" i="3"/>
  <c r="AH16" i="3" s="1"/>
  <c r="AI16" i="3" s="1"/>
  <c r="AG12" i="3"/>
  <c r="AH12" i="3" s="1"/>
  <c r="AI12" i="3" s="1"/>
  <c r="AG8" i="3"/>
  <c r="AH8" i="3" s="1"/>
  <c r="AI8" i="3" s="1"/>
  <c r="AG78" i="3"/>
  <c r="AH78" i="3" s="1"/>
  <c r="AI78" i="3" s="1"/>
  <c r="AG74" i="3"/>
  <c r="AH74" i="3" s="1"/>
  <c r="AI74" i="3" s="1"/>
  <c r="AG70" i="3"/>
  <c r="AH70" i="3" s="1"/>
  <c r="AI70" i="3" s="1"/>
  <c r="AG66" i="3"/>
  <c r="AH66" i="3" s="1"/>
  <c r="AI66" i="3" s="1"/>
  <c r="AG62" i="3"/>
  <c r="AH62" i="3" s="1"/>
  <c r="AI62" i="3" s="1"/>
  <c r="AG58" i="3"/>
  <c r="AH58" i="3" s="1"/>
  <c r="AI58" i="3" s="1"/>
  <c r="AG54" i="3"/>
  <c r="AH54" i="3" s="1"/>
  <c r="AI54" i="3" s="1"/>
  <c r="AG50" i="3"/>
  <c r="AH50" i="3" s="1"/>
  <c r="AI50" i="3" s="1"/>
  <c r="AG126" i="3"/>
  <c r="AH126" i="3" s="1"/>
  <c r="AI126" i="3" s="1"/>
  <c r="AG134" i="3"/>
  <c r="AH134" i="3" s="1"/>
  <c r="AI134" i="3" s="1"/>
  <c r="AG142" i="3"/>
  <c r="AH142" i="3" s="1"/>
  <c r="AI142" i="3" s="1"/>
  <c r="AG86" i="3"/>
  <c r="AH86" i="3" s="1"/>
  <c r="AI86" i="3" s="1"/>
  <c r="AG94" i="3"/>
  <c r="AH94" i="3" s="1"/>
  <c r="AI94" i="3" s="1"/>
  <c r="AG102" i="3"/>
  <c r="AH102" i="3" s="1"/>
  <c r="AI102" i="3" s="1"/>
  <c r="AG110" i="3"/>
  <c r="AH110" i="3" s="1"/>
  <c r="AI110" i="3" s="1"/>
  <c r="AG118" i="3"/>
  <c r="AH118" i="3" s="1"/>
  <c r="AI118" i="3" s="1"/>
  <c r="AG145" i="3"/>
  <c r="AH145" i="3" s="1"/>
  <c r="AI145" i="3" s="1"/>
  <c r="AG101" i="3"/>
  <c r="AH101" i="3" s="1"/>
  <c r="AI101" i="3" s="1"/>
  <c r="AG57" i="3"/>
  <c r="AH57" i="3" s="1"/>
  <c r="AI57" i="3" s="1"/>
  <c r="AG87" i="3"/>
  <c r="AH87" i="3" s="1"/>
  <c r="AI87" i="3" s="1"/>
  <c r="AG127" i="3"/>
  <c r="AH127" i="3" s="1"/>
  <c r="AI127" i="3" s="1"/>
  <c r="AG55" i="3"/>
  <c r="AH55" i="3" s="1"/>
  <c r="AI55" i="3" s="1"/>
  <c r="AG71" i="3"/>
  <c r="AH71" i="3" s="1"/>
  <c r="AI71" i="3" s="1"/>
  <c r="AG107" i="3"/>
  <c r="AH107" i="3" s="1"/>
  <c r="AI107" i="3" s="1"/>
  <c r="AG105" i="3"/>
  <c r="AH105" i="3" s="1"/>
  <c r="AI105" i="3" s="1"/>
  <c r="AG95" i="3"/>
  <c r="AH95" i="3" s="1"/>
  <c r="AI95" i="3" s="1"/>
  <c r="AG131" i="3"/>
  <c r="AH131" i="3" s="1"/>
  <c r="AI131" i="3" s="1"/>
  <c r="AV170" i="3"/>
  <c r="AV175" i="3" s="1"/>
  <c r="AX172" i="3"/>
  <c r="AU170" i="3"/>
  <c r="AU175" i="3" s="1"/>
  <c r="AT171" i="3"/>
  <c r="AV171" i="3"/>
  <c r="AY171" i="3"/>
  <c r="AU171" i="3"/>
  <c r="AQ170" i="3"/>
  <c r="AQ175" i="3" s="1"/>
  <c r="AT170" i="3"/>
  <c r="AT175" i="3" s="1"/>
  <c r="BB171" i="3"/>
  <c r="BB170" i="3"/>
  <c r="BB175" i="3" s="1"/>
  <c r="AR171" i="3"/>
  <c r="AR170" i="3"/>
  <c r="AR175" i="3" s="1"/>
  <c r="AS171" i="3"/>
  <c r="AS170" i="3"/>
  <c r="AS175" i="3" s="1"/>
  <c r="BA171" i="3"/>
  <c r="BA170" i="3"/>
  <c r="BA175" i="3" s="1"/>
  <c r="AZ171" i="3"/>
  <c r="AZ170" i="3"/>
  <c r="AZ175" i="3" s="1"/>
  <c r="AY170" i="3"/>
  <c r="AY175" i="3" s="1"/>
  <c r="AU172" i="3" l="1"/>
  <c r="AV172" i="3"/>
  <c r="AH30" i="3"/>
  <c r="AI30" i="3" s="1"/>
  <c r="AS172" i="3"/>
  <c r="AT172" i="3"/>
  <c r="BA172" i="3"/>
  <c r="AQ172" i="3"/>
  <c r="AR172" i="3"/>
  <c r="AZ172" i="3"/>
  <c r="BB172" i="3"/>
  <c r="AY172" i="3"/>
</calcChain>
</file>

<file path=xl/sharedStrings.xml><?xml version="1.0" encoding="utf-8"?>
<sst xmlns="http://schemas.openxmlformats.org/spreadsheetml/2006/main" count="1634" uniqueCount="610">
  <si>
    <t>PLOT NO</t>
  </si>
  <si>
    <t xml:space="preserve">IRRIGATION </t>
  </si>
  <si>
    <t>CROP</t>
  </si>
  <si>
    <t>CPM 32P 7/4</t>
  </si>
  <si>
    <t>CPM 32P 10/4</t>
  </si>
  <si>
    <t>CPM 32P 12/4</t>
  </si>
  <si>
    <t>CPM 32P 14/4</t>
  </si>
  <si>
    <t>CPM 32P 16/4</t>
  </si>
  <si>
    <t>CPM 32P 18/4</t>
  </si>
  <si>
    <t xml:space="preserve">PLAMT HIEGHT 12/4 </t>
  </si>
  <si>
    <t>FC+10%</t>
  </si>
  <si>
    <t>FC-10%</t>
  </si>
  <si>
    <t>FC±10%</t>
  </si>
  <si>
    <t>particale size  mm</t>
  </si>
  <si>
    <t>CPM 32P 20/4</t>
  </si>
  <si>
    <t>CPM 32P 22/4</t>
  </si>
  <si>
    <t>CPM 32P 24/4</t>
  </si>
  <si>
    <t xml:space="preserve">PLAMT HIEGHT 24/4 </t>
  </si>
  <si>
    <t xml:space="preserve">PLAMT HIEGHT 18/4 </t>
  </si>
  <si>
    <t>CPM 32P 26/4</t>
  </si>
  <si>
    <t>MS</t>
  </si>
  <si>
    <t>MB</t>
  </si>
  <si>
    <t xml:space="preserve">dry weight </t>
  </si>
  <si>
    <t>SS</t>
  </si>
  <si>
    <t>SB</t>
  </si>
  <si>
    <t>Raw ICPOES Data</t>
  </si>
  <si>
    <t>Blank, Volume and Weight Corrected ICPOES Data</t>
  </si>
  <si>
    <t>Al 396.152</t>
  </si>
  <si>
    <t>B 249.772</t>
  </si>
  <si>
    <t>Ca 422.673</t>
  </si>
  <si>
    <t>Cu 327.395</t>
  </si>
  <si>
    <t>Fe 238.204</t>
  </si>
  <si>
    <t>K 766.491</t>
  </si>
  <si>
    <t>Mg 285.213</t>
  </si>
  <si>
    <t>Mn 257.610</t>
  </si>
  <si>
    <t>Na 589.592</t>
  </si>
  <si>
    <t>P 213.618</t>
  </si>
  <si>
    <t>S 181.972</t>
  </si>
  <si>
    <t>Zn 213.857</t>
  </si>
  <si>
    <r>
      <t>P</t>
    </r>
    <r>
      <rPr>
        <b/>
        <vertAlign val="superscript"/>
        <sz val="11"/>
        <color theme="1"/>
        <rFont val="Calibri"/>
        <family val="2"/>
        <scheme val="minor"/>
      </rPr>
      <t>32</t>
    </r>
  </si>
  <si>
    <t>Sample Id</t>
  </si>
  <si>
    <t>Sample #</t>
  </si>
  <si>
    <t>Sample weight (g)</t>
  </si>
  <si>
    <t xml:space="preserve">Final volume (mL) </t>
  </si>
  <si>
    <t>ug/mL</t>
  </si>
  <si>
    <t>DPM</t>
  </si>
  <si>
    <t>ug/g</t>
  </si>
  <si>
    <t>%</t>
  </si>
  <si>
    <t>1-1</t>
  </si>
  <si>
    <t>1</t>
  </si>
  <si>
    <t>0.2005</t>
  </si>
  <si>
    <t>25</t>
  </si>
  <si>
    <t>829</t>
  </si>
  <si>
    <t>1-2</t>
  </si>
  <si>
    <t>54</t>
  </si>
  <si>
    <t>0.2006</t>
  </si>
  <si>
    <t>539</t>
  </si>
  <si>
    <t>2-1</t>
  </si>
  <si>
    <t>2</t>
  </si>
  <si>
    <t>0.2001</t>
  </si>
  <si>
    <t>578</t>
  </si>
  <si>
    <t>2-2</t>
  </si>
  <si>
    <t>0.2009</t>
  </si>
  <si>
    <t>1343</t>
  </si>
  <si>
    <t>3-1</t>
  </si>
  <si>
    <t>3</t>
  </si>
  <si>
    <t>0.2015</t>
  </si>
  <si>
    <t>2211</t>
  </si>
  <si>
    <t>3-2</t>
  </si>
  <si>
    <t>56</t>
  </si>
  <si>
    <t>0.201</t>
  </si>
  <si>
    <t>2096</t>
  </si>
  <si>
    <t>4-S</t>
  </si>
  <si>
    <t>109</t>
  </si>
  <si>
    <t>0.2003</t>
  </si>
  <si>
    <t>2014</t>
  </si>
  <si>
    <t>4-B</t>
  </si>
  <si>
    <t>137</t>
  </si>
  <si>
    <t>0.1992</t>
  </si>
  <si>
    <t>1067</t>
  </si>
  <si>
    <t>5-S</t>
  </si>
  <si>
    <t>110</t>
  </si>
  <si>
    <t>0.1999</t>
  </si>
  <si>
    <t>1088</t>
  </si>
  <si>
    <t>5-B</t>
  </si>
  <si>
    <t>138</t>
  </si>
  <si>
    <t>0.1998</t>
  </si>
  <si>
    <t>819</t>
  </si>
  <si>
    <t>6-S</t>
  </si>
  <si>
    <t>111</t>
  </si>
  <si>
    <t>895</t>
  </si>
  <si>
    <t>6-B</t>
  </si>
  <si>
    <t>139</t>
  </si>
  <si>
    <t>397</t>
  </si>
  <si>
    <t>7-1</t>
  </si>
  <si>
    <t>4</t>
  </si>
  <si>
    <t>565</t>
  </si>
  <si>
    <t>7-2</t>
  </si>
  <si>
    <t>57</t>
  </si>
  <si>
    <t>407</t>
  </si>
  <si>
    <t>8-1</t>
  </si>
  <si>
    <t>5</t>
  </si>
  <si>
    <t>433</t>
  </si>
  <si>
    <t>8-2</t>
  </si>
  <si>
    <t>58</t>
  </si>
  <si>
    <t>0.2008</t>
  </si>
  <si>
    <t>276</t>
  </si>
  <si>
    <t>9-1</t>
  </si>
  <si>
    <t>6</t>
  </si>
  <si>
    <t>723</t>
  </si>
  <si>
    <t>9-2</t>
  </si>
  <si>
    <t>61</t>
  </si>
  <si>
    <t>747</t>
  </si>
  <si>
    <t>10-1</t>
  </si>
  <si>
    <t>7</t>
  </si>
  <si>
    <t>807</t>
  </si>
  <si>
    <t>10-2</t>
  </si>
  <si>
    <t>62</t>
  </si>
  <si>
    <t>0.2011</t>
  </si>
  <si>
    <t>652</t>
  </si>
  <si>
    <t>11-1</t>
  </si>
  <si>
    <t>8</t>
  </si>
  <si>
    <t>0.2002</t>
  </si>
  <si>
    <t>851</t>
  </si>
  <si>
    <t>11-2</t>
  </si>
  <si>
    <t>63</t>
  </si>
  <si>
    <t>0.2004</t>
  </si>
  <si>
    <t>1744</t>
  </si>
  <si>
    <t>12-1</t>
  </si>
  <si>
    <t>9</t>
  </si>
  <si>
    <t>0.1995</t>
  </si>
  <si>
    <t>3512</t>
  </si>
  <si>
    <t>12-2</t>
  </si>
  <si>
    <t>64</t>
  </si>
  <si>
    <t>0.2</t>
  </si>
  <si>
    <t>2608</t>
  </si>
  <si>
    <t>13-S</t>
  </si>
  <si>
    <t>112</t>
  </si>
  <si>
    <t>533</t>
  </si>
  <si>
    <t>13-B</t>
  </si>
  <si>
    <t>140</t>
  </si>
  <si>
    <t>729</t>
  </si>
  <si>
    <t>14-S</t>
  </si>
  <si>
    <t>113</t>
  </si>
  <si>
    <t>1933</t>
  </si>
  <si>
    <t>14-B</t>
  </si>
  <si>
    <t>141</t>
  </si>
  <si>
    <t>1715</t>
  </si>
  <si>
    <t>15-S</t>
  </si>
  <si>
    <t>114</t>
  </si>
  <si>
    <t>2071</t>
  </si>
  <si>
    <t>15-B</t>
  </si>
  <si>
    <t>142</t>
  </si>
  <si>
    <t>0.2007</t>
  </si>
  <si>
    <t>1850</t>
  </si>
  <si>
    <t>16-1</t>
  </si>
  <si>
    <t>10</t>
  </si>
  <si>
    <t>1310</t>
  </si>
  <si>
    <t>16-2</t>
  </si>
  <si>
    <t>65</t>
  </si>
  <si>
    <t>980</t>
  </si>
  <si>
    <t>17-1</t>
  </si>
  <si>
    <t>11</t>
  </si>
  <si>
    <t>528</t>
  </si>
  <si>
    <t>17-2</t>
  </si>
  <si>
    <t>66</t>
  </si>
  <si>
    <t>330</t>
  </si>
  <si>
    <t>18-1</t>
  </si>
  <si>
    <t>12</t>
  </si>
  <si>
    <t>1443</t>
  </si>
  <si>
    <t>18-2</t>
  </si>
  <si>
    <t>67</t>
  </si>
  <si>
    <t>1232</t>
  </si>
  <si>
    <t>19-1</t>
  </si>
  <si>
    <t>13</t>
  </si>
  <si>
    <t>0.1996</t>
  </si>
  <si>
    <t>2448</t>
  </si>
  <si>
    <t>19-2</t>
  </si>
  <si>
    <t>68</t>
  </si>
  <si>
    <t>1428</t>
  </si>
  <si>
    <t>20-1</t>
  </si>
  <si>
    <t>16</t>
  </si>
  <si>
    <t>20-2</t>
  </si>
  <si>
    <t>69</t>
  </si>
  <si>
    <t>1844</t>
  </si>
  <si>
    <t>21-1</t>
  </si>
  <si>
    <t>17</t>
  </si>
  <si>
    <t>1997</t>
  </si>
  <si>
    <t>21-2</t>
  </si>
  <si>
    <t>70</t>
  </si>
  <si>
    <t>1465</t>
  </si>
  <si>
    <t>22-S</t>
  </si>
  <si>
    <t>115</t>
  </si>
  <si>
    <t>1262</t>
  </si>
  <si>
    <t>22-B</t>
  </si>
  <si>
    <t>143</t>
  </si>
  <si>
    <t>1143</t>
  </si>
  <si>
    <t>23-S</t>
  </si>
  <si>
    <t>116</t>
  </si>
  <si>
    <t>916</t>
  </si>
  <si>
    <t>23-B</t>
  </si>
  <si>
    <t>144</t>
  </si>
  <si>
    <t>793</t>
  </si>
  <si>
    <t>24-S</t>
  </si>
  <si>
    <t>117</t>
  </si>
  <si>
    <t>1636</t>
  </si>
  <si>
    <t>24-B</t>
  </si>
  <si>
    <t>145</t>
  </si>
  <si>
    <t>949</t>
  </si>
  <si>
    <t>25-1</t>
  </si>
  <si>
    <t>18</t>
  </si>
  <si>
    <t>1022</t>
  </si>
  <si>
    <t>25-2</t>
  </si>
  <si>
    <t>71</t>
  </si>
  <si>
    <t>499</t>
  </si>
  <si>
    <t>26-1</t>
  </si>
  <si>
    <t>19</t>
  </si>
  <si>
    <t>1100</t>
  </si>
  <si>
    <t>26-2</t>
  </si>
  <si>
    <t>72</t>
  </si>
  <si>
    <t>1403</t>
  </si>
  <si>
    <t>27-1</t>
  </si>
  <si>
    <t>20</t>
  </si>
  <si>
    <t>3868</t>
  </si>
  <si>
    <t>27-2</t>
  </si>
  <si>
    <t>73</t>
  </si>
  <si>
    <t>1462</t>
  </si>
  <si>
    <t>28-1</t>
  </si>
  <si>
    <t>21</t>
  </si>
  <si>
    <t>537</t>
  </si>
  <si>
    <t>28-2</t>
  </si>
  <si>
    <t>76</t>
  </si>
  <si>
    <t>753</t>
  </si>
  <si>
    <t>29-1</t>
  </si>
  <si>
    <t>22</t>
  </si>
  <si>
    <t>972</t>
  </si>
  <si>
    <t>29-2</t>
  </si>
  <si>
    <t>77</t>
  </si>
  <si>
    <t>3305</t>
  </si>
  <si>
    <t>30-1</t>
  </si>
  <si>
    <t>23</t>
  </si>
  <si>
    <t>1280</t>
  </si>
  <si>
    <t>30-2</t>
  </si>
  <si>
    <t>78</t>
  </si>
  <si>
    <t>1271</t>
  </si>
  <si>
    <t>31-S</t>
  </si>
  <si>
    <t>118</t>
  </si>
  <si>
    <t>593</t>
  </si>
  <si>
    <t>31-B</t>
  </si>
  <si>
    <t>146</t>
  </si>
  <si>
    <t>505</t>
  </si>
  <si>
    <t>32-S</t>
  </si>
  <si>
    <t>121</t>
  </si>
  <si>
    <t>0.1994</t>
  </si>
  <si>
    <t>993</t>
  </si>
  <si>
    <t>32-B</t>
  </si>
  <si>
    <t>147</t>
  </si>
  <si>
    <t>423</t>
  </si>
  <si>
    <t>33-S</t>
  </si>
  <si>
    <t>122</t>
  </si>
  <si>
    <t>1011</t>
  </si>
  <si>
    <t>33-B</t>
  </si>
  <si>
    <t>148</t>
  </si>
  <si>
    <t>637</t>
  </si>
  <si>
    <t>34-1</t>
  </si>
  <si>
    <t>24</t>
  </si>
  <si>
    <t>0.1991</t>
  </si>
  <si>
    <t>1079</t>
  </si>
  <si>
    <t>34-2</t>
  </si>
  <si>
    <t>79</t>
  </si>
  <si>
    <t>801</t>
  </si>
  <si>
    <t>35-1</t>
  </si>
  <si>
    <t>680</t>
  </si>
  <si>
    <t>35-2</t>
  </si>
  <si>
    <t>80</t>
  </si>
  <si>
    <t>498</t>
  </si>
  <si>
    <t>36-1</t>
  </si>
  <si>
    <t>26</t>
  </si>
  <si>
    <t>966</t>
  </si>
  <si>
    <t>36-2</t>
  </si>
  <si>
    <t>81</t>
  </si>
  <si>
    <t>710</t>
  </si>
  <si>
    <t>37-1</t>
  </si>
  <si>
    <t>27</t>
  </si>
  <si>
    <t>1702</t>
  </si>
  <si>
    <t>37-2</t>
  </si>
  <si>
    <t>82</t>
  </si>
  <si>
    <t>1637</t>
  </si>
  <si>
    <t>38-1</t>
  </si>
  <si>
    <t>28</t>
  </si>
  <si>
    <t>2075</t>
  </si>
  <si>
    <t>38-2</t>
  </si>
  <si>
    <t>83</t>
  </si>
  <si>
    <t>3339</t>
  </si>
  <si>
    <t>39-1</t>
  </si>
  <si>
    <t>31</t>
  </si>
  <si>
    <t>0.1997</t>
  </si>
  <si>
    <t>1511</t>
  </si>
  <si>
    <t>39-2</t>
  </si>
  <si>
    <t>84</t>
  </si>
  <si>
    <t>1603</t>
  </si>
  <si>
    <t>40-S</t>
  </si>
  <si>
    <t>123</t>
  </si>
  <si>
    <t>1300</t>
  </si>
  <si>
    <t>40-B</t>
  </si>
  <si>
    <t>151</t>
  </si>
  <si>
    <t>0.1993</t>
  </si>
  <si>
    <t>1606</t>
  </si>
  <si>
    <t>41-S</t>
  </si>
  <si>
    <t>124</t>
  </si>
  <si>
    <t>1177</t>
  </si>
  <si>
    <t>41-B</t>
  </si>
  <si>
    <t>152</t>
  </si>
  <si>
    <t>272</t>
  </si>
  <si>
    <t>42-S</t>
  </si>
  <si>
    <t>125</t>
  </si>
  <si>
    <t>933</t>
  </si>
  <si>
    <t>42-B</t>
  </si>
  <si>
    <t>153</t>
  </si>
  <si>
    <t>597</t>
  </si>
  <si>
    <t>43-1</t>
  </si>
  <si>
    <t>32</t>
  </si>
  <si>
    <t>693</t>
  </si>
  <si>
    <t>43-2</t>
  </si>
  <si>
    <t>85</t>
  </si>
  <si>
    <t>686</t>
  </si>
  <si>
    <t>44-1</t>
  </si>
  <si>
    <t>33</t>
  </si>
  <si>
    <t>937</t>
  </si>
  <si>
    <t>44-2</t>
  </si>
  <si>
    <t>86</t>
  </si>
  <si>
    <t>740</t>
  </si>
  <si>
    <t>45-1</t>
  </si>
  <si>
    <t>34</t>
  </si>
  <si>
    <t>358</t>
  </si>
  <si>
    <t>45-2</t>
  </si>
  <si>
    <t>87</t>
  </si>
  <si>
    <t>453</t>
  </si>
  <si>
    <t>46-1</t>
  </si>
  <si>
    <t>35</t>
  </si>
  <si>
    <t>548</t>
  </si>
  <si>
    <t>46-2</t>
  </si>
  <si>
    <t>88</t>
  </si>
  <si>
    <t>778</t>
  </si>
  <si>
    <t>47-1</t>
  </si>
  <si>
    <t>36</t>
  </si>
  <si>
    <t>4325</t>
  </si>
  <si>
    <t>47-2</t>
  </si>
  <si>
    <t>98</t>
  </si>
  <si>
    <t>1335</t>
  </si>
  <si>
    <t>48-1</t>
  </si>
  <si>
    <t>37</t>
  </si>
  <si>
    <t>4132</t>
  </si>
  <si>
    <t>48-2</t>
  </si>
  <si>
    <t>91</t>
  </si>
  <si>
    <t>1797</t>
  </si>
  <si>
    <t>49-S</t>
  </si>
  <si>
    <t>126</t>
  </si>
  <si>
    <t>889</t>
  </si>
  <si>
    <t>49-B</t>
  </si>
  <si>
    <t>154</t>
  </si>
  <si>
    <t>661</t>
  </si>
  <si>
    <t>50-S</t>
  </si>
  <si>
    <t>127</t>
  </si>
  <si>
    <t>1105</t>
  </si>
  <si>
    <t>50-B</t>
  </si>
  <si>
    <t>155</t>
  </si>
  <si>
    <t>864</t>
  </si>
  <si>
    <t>51-S</t>
  </si>
  <si>
    <t>128</t>
  </si>
  <si>
    <t>1998</t>
  </si>
  <si>
    <t>51-B</t>
  </si>
  <si>
    <t>156</t>
  </si>
  <si>
    <t>1132</t>
  </si>
  <si>
    <t>52-1</t>
  </si>
  <si>
    <t>38</t>
  </si>
  <si>
    <t>953</t>
  </si>
  <si>
    <t>52-2</t>
  </si>
  <si>
    <t>92</t>
  </si>
  <si>
    <t>880</t>
  </si>
  <si>
    <t>53-1</t>
  </si>
  <si>
    <t>39</t>
  </si>
  <si>
    <t>580</t>
  </si>
  <si>
    <t>53-2</t>
  </si>
  <si>
    <t>93</t>
  </si>
  <si>
    <t>859</t>
  </si>
  <si>
    <t>54-1</t>
  </si>
  <si>
    <t>40</t>
  </si>
  <si>
    <t>830</t>
  </si>
  <si>
    <t>54-2</t>
  </si>
  <si>
    <t>94</t>
  </si>
  <si>
    <t>328</t>
  </si>
  <si>
    <t>55-1</t>
  </si>
  <si>
    <t>41</t>
  </si>
  <si>
    <t>1299</t>
  </si>
  <si>
    <t>55-2</t>
  </si>
  <si>
    <t>95</t>
  </si>
  <si>
    <t>790</t>
  </si>
  <si>
    <t>56-1</t>
  </si>
  <si>
    <t>42</t>
  </si>
  <si>
    <t>2168</t>
  </si>
  <si>
    <t>56-2</t>
  </si>
  <si>
    <t>96</t>
  </si>
  <si>
    <t>1923</t>
  </si>
  <si>
    <t>57-1</t>
  </si>
  <si>
    <t>43</t>
  </si>
  <si>
    <t>1515</t>
  </si>
  <si>
    <t>57-2</t>
  </si>
  <si>
    <t>97</t>
  </si>
  <si>
    <t>959</t>
  </si>
  <si>
    <t>58-S</t>
  </si>
  <si>
    <t>129</t>
  </si>
  <si>
    <t>870</t>
  </si>
  <si>
    <t>58-B</t>
  </si>
  <si>
    <t>160</t>
  </si>
  <si>
    <t>216</t>
  </si>
  <si>
    <t>59-S</t>
  </si>
  <si>
    <t>130</t>
  </si>
  <si>
    <t>1425</t>
  </si>
  <si>
    <t>59-B</t>
  </si>
  <si>
    <t>159</t>
  </si>
  <si>
    <t>477</t>
  </si>
  <si>
    <t>60-S</t>
  </si>
  <si>
    <t>131</t>
  </si>
  <si>
    <t>1382</t>
  </si>
  <si>
    <t>60-B</t>
  </si>
  <si>
    <t>161</t>
  </si>
  <si>
    <t>465</t>
  </si>
  <si>
    <t>61-1</t>
  </si>
  <si>
    <t>46</t>
  </si>
  <si>
    <t>824</t>
  </si>
  <si>
    <t>61-2</t>
  </si>
  <si>
    <t>99</t>
  </si>
  <si>
    <t>552</t>
  </si>
  <si>
    <t>62-1</t>
  </si>
  <si>
    <t>47</t>
  </si>
  <si>
    <t>1030</t>
  </si>
  <si>
    <t>62-2</t>
  </si>
  <si>
    <t>100</t>
  </si>
  <si>
    <t>1395</t>
  </si>
  <si>
    <t>63-1</t>
  </si>
  <si>
    <t>48</t>
  </si>
  <si>
    <t>1215</t>
  </si>
  <si>
    <t>63-2</t>
  </si>
  <si>
    <t>101</t>
  </si>
  <si>
    <t>1123</t>
  </si>
  <si>
    <t>64-1</t>
  </si>
  <si>
    <t>49</t>
  </si>
  <si>
    <t>1068</t>
  </si>
  <si>
    <t>64-2</t>
  </si>
  <si>
    <t>102</t>
  </si>
  <si>
    <t>1373</t>
  </si>
  <si>
    <t>65-1</t>
  </si>
  <si>
    <t>157</t>
  </si>
  <si>
    <t>2350</t>
  </si>
  <si>
    <t>65-2</t>
  </si>
  <si>
    <t>66-1</t>
  </si>
  <si>
    <t>50</t>
  </si>
  <si>
    <t>66-2</t>
  </si>
  <si>
    <t>103</t>
  </si>
  <si>
    <t>1801</t>
  </si>
  <si>
    <t>67-S</t>
  </si>
  <si>
    <t>132</t>
  </si>
  <si>
    <t>1016</t>
  </si>
  <si>
    <t>67-B</t>
  </si>
  <si>
    <t>158</t>
  </si>
  <si>
    <t>978</t>
  </si>
  <si>
    <t>68-S</t>
  </si>
  <si>
    <t>133</t>
  </si>
  <si>
    <t>1532</t>
  </si>
  <si>
    <t>68-B</t>
  </si>
  <si>
    <t>162</t>
  </si>
  <si>
    <t>1051</t>
  </si>
  <si>
    <t>69-S</t>
  </si>
  <si>
    <t>136</t>
  </si>
  <si>
    <t>1523</t>
  </si>
  <si>
    <t>69-B</t>
  </si>
  <si>
    <t>163</t>
  </si>
  <si>
    <t>1012</t>
  </si>
  <si>
    <t>70-1</t>
  </si>
  <si>
    <t>51</t>
  </si>
  <si>
    <t>664</t>
  </si>
  <si>
    <t>70-2</t>
  </si>
  <si>
    <t>106</t>
  </si>
  <si>
    <t>0.2000</t>
  </si>
  <si>
    <t>892</t>
  </si>
  <si>
    <t>71-1</t>
  </si>
  <si>
    <t>52</t>
  </si>
  <si>
    <t>325</t>
  </si>
  <si>
    <t>71-2</t>
  </si>
  <si>
    <t>107</t>
  </si>
  <si>
    <t>364</t>
  </si>
  <si>
    <t>72-1</t>
  </si>
  <si>
    <t>53</t>
  </si>
  <si>
    <t>382</t>
  </si>
  <si>
    <t>72-2</t>
  </si>
  <si>
    <t>108</t>
  </si>
  <si>
    <t>434</t>
  </si>
  <si>
    <t>Sample ID</t>
  </si>
  <si>
    <t>Std</t>
  </si>
  <si>
    <t>15</t>
  </si>
  <si>
    <t>30</t>
  </si>
  <si>
    <t>45</t>
  </si>
  <si>
    <t>60</t>
  </si>
  <si>
    <t>75</t>
  </si>
  <si>
    <t>90</t>
  </si>
  <si>
    <t>105</t>
  </si>
  <si>
    <t>120</t>
  </si>
  <si>
    <t>1420 ???</t>
  </si>
  <si>
    <t>135</t>
  </si>
  <si>
    <t>150</t>
  </si>
  <si>
    <t>165</t>
  </si>
  <si>
    <t>Mean</t>
  </si>
  <si>
    <t>Std Dev</t>
  </si>
  <si>
    <t>% C.V.</t>
  </si>
  <si>
    <t>Blk</t>
  </si>
  <si>
    <t>14</t>
  </si>
  <si>
    <t xml:space="preserve">Theoretical </t>
  </si>
  <si>
    <t>29</t>
  </si>
  <si>
    <t>Mean % Recovery</t>
  </si>
  <si>
    <t>44</t>
  </si>
  <si>
    <t>59</t>
  </si>
  <si>
    <t>74</t>
  </si>
  <si>
    <t>blk</t>
  </si>
  <si>
    <t>89</t>
  </si>
  <si>
    <t>104</t>
  </si>
  <si>
    <t>119</t>
  </si>
  <si>
    <t>134</t>
  </si>
  <si>
    <t>149</t>
  </si>
  <si>
    <t>164</t>
  </si>
  <si>
    <t>Mean ugs/mL</t>
  </si>
  <si>
    <t>Assay Definition</t>
  </si>
  <si>
    <t>Assay Description:</t>
  </si>
  <si>
    <t>Assay Type: DPM (Single)</t>
  </si>
  <si>
    <t>Report Name: Report1</t>
  </si>
  <si>
    <t>Output Data Path: C:\Packard\Tricarb\Results\P_32 DPM\P_32 DPM\20170412_0954</t>
  </si>
  <si>
    <t>Raw Results Path: C:\Packard\Tricarb\Results\P_32 DPM\P_32 DPM\20170412_0954\20170412_0954.results</t>
  </si>
  <si>
    <t>Assay File Name: C:\Packard\TriCarb\Assays\P_32 DPM.lsa</t>
  </si>
  <si>
    <t>Count Conditions</t>
  </si>
  <si>
    <t xml:space="preserve">Nuclide: P-32                 </t>
  </si>
  <si>
    <t xml:space="preserve">   Quench Indicator: tSIE/AEC</t>
  </si>
  <si>
    <t xml:space="preserve">   External Std Terminator (sec): 0.5 2s%</t>
  </si>
  <si>
    <t xml:space="preserve">   Pre-Count Delay (min): 0.00</t>
  </si>
  <si>
    <t xml:space="preserve">Quench Set:                   </t>
  </si>
  <si>
    <t xml:space="preserve">   Low Energy: 32P</t>
  </si>
  <si>
    <t>Count Time (min): 1.00</t>
  </si>
  <si>
    <t xml:space="preserve">Count Mode: Normal                                          </t>
  </si>
  <si>
    <t xml:space="preserve">Assay Count Cycles: 1         Repeat Sample Count: 1        </t>
  </si>
  <si>
    <t xml:space="preserve">#Vials/Sample: 1              Calculate % Reference: Off    </t>
  </si>
  <si>
    <t>Background Subtract</t>
  </si>
  <si>
    <t>Background Subtract: Off</t>
  </si>
  <si>
    <t>Low CPM Threshold: Off</t>
  </si>
  <si>
    <t>2 Sigma % Terminator: On - Any Region</t>
  </si>
  <si>
    <t>Regions         LL       UL  2Sigma % Terminator</t>
  </si>
  <si>
    <t>A              5.0   1700.0                 0.00</t>
  </si>
  <si>
    <t>B             50.0   1700.0                 0.00</t>
  </si>
  <si>
    <t>C              0.0   2000.0                 0.00</t>
  </si>
  <si>
    <t>Count Corrections</t>
  </si>
  <si>
    <t xml:space="preserve">Static Controller: On         Luminescence Correction: n/a  </t>
  </si>
  <si>
    <t xml:space="preserve">Colored Samples: Off          Heterogeneity Monitor: n/a    </t>
  </si>
  <si>
    <t xml:space="preserve">Coincidence Time (nsec): 18   Delay Before Burst (nsec): 75 </t>
  </si>
  <si>
    <t>26.37g of KH2PO2 was added to 500mL (which is the equivalent of 60mg P from KH2PO2 in 5mL)</t>
  </si>
  <si>
    <t>Cycle 1 Results</t>
  </si>
  <si>
    <t>To =11/4/17</t>
  </si>
  <si>
    <t>S#</t>
  </si>
  <si>
    <t>count time</t>
  </si>
  <si>
    <t>CPMA</t>
  </si>
  <si>
    <t>DPM1</t>
  </si>
  <si>
    <t>SIS</t>
  </si>
  <si>
    <t>tSIE</t>
  </si>
  <si>
    <t>DATE</t>
  </si>
  <si>
    <t>P#</t>
  </si>
  <si>
    <t>MESSAGES</t>
  </si>
  <si>
    <t>E</t>
  </si>
  <si>
    <t>100 uL 32P sample</t>
  </si>
  <si>
    <t>run time 1 minute</t>
  </si>
  <si>
    <t>2.9 mL Di water</t>
  </si>
  <si>
    <t xml:space="preserve">17 mL ultima gold AB </t>
  </si>
  <si>
    <t>DPM AT T0</t>
  </si>
  <si>
    <t>Bq</t>
  </si>
  <si>
    <t>dpm/60 3ML</t>
  </si>
  <si>
    <t>Bq/25 ml</t>
  </si>
  <si>
    <t>Bq/g DM</t>
  </si>
  <si>
    <t>mg P in 100 ul</t>
  </si>
  <si>
    <t>Bq/ 100 ul</t>
  </si>
  <si>
    <t xml:space="preserve"> </t>
  </si>
  <si>
    <t>mg P/1MBq</t>
  </si>
  <si>
    <t>mBq/100 ul</t>
  </si>
  <si>
    <t>g p/500 ml</t>
  </si>
  <si>
    <t>mg p/500 ml</t>
  </si>
  <si>
    <t>mg p/100 ul</t>
  </si>
  <si>
    <t>mBq</t>
  </si>
  <si>
    <t>mg Fp/g DM</t>
  </si>
  <si>
    <t>Total mg P/g DM</t>
  </si>
  <si>
    <t>plant dry matter (g)</t>
  </si>
  <si>
    <t>Total mg P/ pot</t>
  </si>
  <si>
    <t>mg fert P/pot</t>
  </si>
  <si>
    <t xml:space="preserve"> mg fert P/pot</t>
  </si>
  <si>
    <t>% rec of fert P</t>
  </si>
  <si>
    <t>%P in plant from fert</t>
  </si>
  <si>
    <t>Wet</t>
  </si>
  <si>
    <t>Dry</t>
  </si>
  <si>
    <t>Dry/wet</t>
  </si>
  <si>
    <t>Sole sorghum</t>
  </si>
  <si>
    <t>Sole soybean</t>
  </si>
  <si>
    <t>Mixed soybean</t>
  </si>
  <si>
    <t>Mixed sorghum</t>
  </si>
  <si>
    <t>ψ</t>
  </si>
  <si>
    <t>W%</t>
  </si>
  <si>
    <t>Partical Zise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</si>
</sst>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0"/>
      <color rgb="FFFF000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1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wrapText="1"/>
    </xf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Alignment="1">
      <alignment wrapText="1"/>
    </xf>
    <xf numFmtId="0" fontId="7" fillId="0" borderId="0" xfId="0" applyFont="1"/>
    <xf numFmtId="0" fontId="1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5"/>
  <sheetViews>
    <sheetView topLeftCell="G1" workbookViewId="0">
      <selection activeCell="X1" sqref="X1"/>
    </sheetView>
  </sheetViews>
  <sheetFormatPr defaultRowHeight="15" x14ac:dyDescent="0.25"/>
  <cols>
    <col min="3" max="3" width="9.140625" customWidth="1"/>
    <col min="5" max="5" width="11.140625" customWidth="1"/>
    <col min="15" max="17" width="8" customWidth="1"/>
  </cols>
  <sheetData>
    <row r="1" spans="1:46" ht="45" x14ac:dyDescent="0.25">
      <c r="A1" t="s">
        <v>0</v>
      </c>
      <c r="B1" t="s">
        <v>2</v>
      </c>
      <c r="C1" s="1" t="s">
        <v>13</v>
      </c>
      <c r="E1" s="1" t="s">
        <v>1</v>
      </c>
      <c r="F1" s="1" t="s">
        <v>3</v>
      </c>
      <c r="G1" s="1"/>
      <c r="H1" s="1"/>
      <c r="I1" s="1" t="s">
        <v>4</v>
      </c>
      <c r="J1" s="1"/>
      <c r="K1" s="1"/>
      <c r="L1" s="1" t="s">
        <v>5</v>
      </c>
      <c r="M1" s="1"/>
      <c r="N1" s="1"/>
      <c r="O1" s="1" t="s">
        <v>6</v>
      </c>
      <c r="P1" s="1"/>
      <c r="Q1" s="1"/>
      <c r="R1" s="1" t="s">
        <v>7</v>
      </c>
      <c r="S1" s="1"/>
      <c r="T1" s="1"/>
      <c r="U1" s="1" t="s">
        <v>8</v>
      </c>
      <c r="V1" s="1"/>
      <c r="W1" s="1"/>
      <c r="X1" s="1" t="s">
        <v>14</v>
      </c>
      <c r="Y1" s="1"/>
      <c r="Z1" s="1"/>
      <c r="AA1" s="1" t="s">
        <v>15</v>
      </c>
      <c r="AB1" s="1"/>
      <c r="AC1" s="1"/>
      <c r="AD1" s="1" t="s">
        <v>16</v>
      </c>
      <c r="AE1" s="1"/>
      <c r="AF1" s="1"/>
      <c r="AG1" s="1" t="s">
        <v>19</v>
      </c>
      <c r="AH1" s="1"/>
      <c r="AI1" s="1"/>
      <c r="AJ1" s="1" t="s">
        <v>22</v>
      </c>
      <c r="AK1" s="1" t="s">
        <v>9</v>
      </c>
      <c r="AL1" s="1" t="s">
        <v>18</v>
      </c>
      <c r="AM1" s="1" t="s">
        <v>17</v>
      </c>
    </row>
    <row r="2" spans="1:46" x14ac:dyDescent="0.25">
      <c r="A2">
        <v>1</v>
      </c>
      <c r="B2" t="s">
        <v>23</v>
      </c>
      <c r="C2">
        <v>2</v>
      </c>
      <c r="E2" t="s">
        <v>10</v>
      </c>
      <c r="F2">
        <v>247</v>
      </c>
      <c r="G2">
        <f>F2*1.8982</f>
        <v>468.85540000000003</v>
      </c>
      <c r="I2">
        <v>290</v>
      </c>
      <c r="L2">
        <v>202</v>
      </c>
      <c r="O2">
        <v>686</v>
      </c>
      <c r="R2">
        <v>588</v>
      </c>
      <c r="U2">
        <v>237</v>
      </c>
      <c r="X2">
        <v>322</v>
      </c>
      <c r="AA2">
        <v>275</v>
      </c>
      <c r="AD2">
        <v>213</v>
      </c>
      <c r="AG2">
        <v>102</v>
      </c>
      <c r="AJ2">
        <v>15.25</v>
      </c>
      <c r="AK2">
        <v>11</v>
      </c>
      <c r="AL2">
        <v>12</v>
      </c>
      <c r="AM2">
        <v>15</v>
      </c>
      <c r="AT2" s="2"/>
    </row>
    <row r="3" spans="1:46" x14ac:dyDescent="0.25">
      <c r="A3">
        <v>1</v>
      </c>
      <c r="B3" t="s">
        <v>23</v>
      </c>
      <c r="C3">
        <v>2</v>
      </c>
      <c r="E3" t="s">
        <v>10</v>
      </c>
      <c r="F3">
        <v>346</v>
      </c>
      <c r="G3">
        <f t="shared" ref="G3:G66" si="0">F3*1.8982</f>
        <v>656.77719999999999</v>
      </c>
      <c r="I3">
        <v>678</v>
      </c>
      <c r="L3">
        <v>687</v>
      </c>
      <c r="O3">
        <v>282</v>
      </c>
      <c r="R3">
        <v>423</v>
      </c>
      <c r="U3">
        <v>615</v>
      </c>
      <c r="X3">
        <v>456</v>
      </c>
      <c r="AA3">
        <v>486</v>
      </c>
      <c r="AD3">
        <v>427</v>
      </c>
      <c r="AG3">
        <v>393</v>
      </c>
      <c r="AJ3">
        <v>16.18</v>
      </c>
      <c r="AK3">
        <v>20</v>
      </c>
      <c r="AL3">
        <v>21</v>
      </c>
      <c r="AM3">
        <v>21.5</v>
      </c>
      <c r="AT3" s="2"/>
    </row>
    <row r="4" spans="1:46" x14ac:dyDescent="0.25">
      <c r="A4">
        <v>2</v>
      </c>
      <c r="B4" t="s">
        <v>23</v>
      </c>
      <c r="C4">
        <v>2</v>
      </c>
      <c r="E4" t="s">
        <v>11</v>
      </c>
      <c r="F4">
        <v>75</v>
      </c>
      <c r="G4">
        <f t="shared" si="0"/>
        <v>142.36500000000001</v>
      </c>
      <c r="I4">
        <v>244</v>
      </c>
      <c r="L4">
        <v>145</v>
      </c>
      <c r="O4">
        <v>107</v>
      </c>
      <c r="R4">
        <v>150</v>
      </c>
      <c r="U4">
        <v>124</v>
      </c>
      <c r="X4">
        <v>123</v>
      </c>
      <c r="AA4">
        <v>97</v>
      </c>
      <c r="AD4">
        <v>109</v>
      </c>
      <c r="AG4">
        <v>119</v>
      </c>
      <c r="AJ4">
        <v>3.37</v>
      </c>
      <c r="AK4">
        <v>9.5</v>
      </c>
      <c r="AL4">
        <v>14.5</v>
      </c>
      <c r="AM4">
        <v>18.5</v>
      </c>
      <c r="AT4" s="2"/>
    </row>
    <row r="5" spans="1:46" x14ac:dyDescent="0.25">
      <c r="A5">
        <v>2</v>
      </c>
      <c r="B5" t="s">
        <v>23</v>
      </c>
      <c r="C5">
        <v>2</v>
      </c>
      <c r="E5" t="s">
        <v>11</v>
      </c>
      <c r="F5">
        <v>110</v>
      </c>
      <c r="G5">
        <f t="shared" si="0"/>
        <v>208.80200000000002</v>
      </c>
      <c r="I5">
        <v>79</v>
      </c>
      <c r="L5">
        <v>220</v>
      </c>
      <c r="O5">
        <v>314</v>
      </c>
      <c r="R5">
        <v>300</v>
      </c>
      <c r="U5">
        <v>322</v>
      </c>
      <c r="X5">
        <v>275</v>
      </c>
      <c r="AA5">
        <v>313</v>
      </c>
      <c r="AD5">
        <v>306</v>
      </c>
      <c r="AG5">
        <v>325</v>
      </c>
      <c r="AJ5">
        <v>4.16</v>
      </c>
      <c r="AK5">
        <v>15</v>
      </c>
      <c r="AL5">
        <v>15</v>
      </c>
      <c r="AM5">
        <v>16</v>
      </c>
      <c r="AT5" s="2"/>
    </row>
    <row r="6" spans="1:46" x14ac:dyDescent="0.25">
      <c r="A6">
        <v>3</v>
      </c>
      <c r="B6" t="s">
        <v>23</v>
      </c>
      <c r="C6">
        <v>2</v>
      </c>
      <c r="E6" t="s">
        <v>12</v>
      </c>
      <c r="F6">
        <v>337</v>
      </c>
      <c r="G6">
        <f t="shared" si="0"/>
        <v>639.6934</v>
      </c>
      <c r="I6">
        <v>635</v>
      </c>
      <c r="L6">
        <v>727</v>
      </c>
      <c r="O6">
        <v>826</v>
      </c>
      <c r="R6">
        <v>776</v>
      </c>
      <c r="U6">
        <v>652</v>
      </c>
      <c r="X6">
        <v>711</v>
      </c>
      <c r="AA6">
        <v>800</v>
      </c>
      <c r="AD6">
        <v>821</v>
      </c>
      <c r="AG6">
        <v>802</v>
      </c>
      <c r="AJ6">
        <v>6.22</v>
      </c>
      <c r="AK6">
        <v>16</v>
      </c>
      <c r="AL6">
        <v>18</v>
      </c>
      <c r="AM6">
        <v>22.5</v>
      </c>
    </row>
    <row r="7" spans="1:46" x14ac:dyDescent="0.25">
      <c r="A7">
        <v>3</v>
      </c>
      <c r="B7" t="s">
        <v>23</v>
      </c>
      <c r="C7">
        <v>2</v>
      </c>
      <c r="E7" t="s">
        <v>12</v>
      </c>
      <c r="F7">
        <v>374</v>
      </c>
      <c r="G7">
        <f t="shared" si="0"/>
        <v>709.92680000000007</v>
      </c>
      <c r="I7">
        <v>543</v>
      </c>
      <c r="L7">
        <v>418</v>
      </c>
      <c r="O7">
        <v>899</v>
      </c>
      <c r="R7">
        <v>1012</v>
      </c>
      <c r="U7">
        <v>1013</v>
      </c>
      <c r="X7">
        <v>803</v>
      </c>
      <c r="AA7">
        <v>765</v>
      </c>
      <c r="AD7">
        <v>663</v>
      </c>
      <c r="AG7">
        <v>570</v>
      </c>
      <c r="AJ7">
        <v>8.52</v>
      </c>
      <c r="AK7">
        <v>16</v>
      </c>
      <c r="AL7">
        <v>16</v>
      </c>
      <c r="AM7">
        <v>17</v>
      </c>
    </row>
    <row r="8" spans="1:46" x14ac:dyDescent="0.25">
      <c r="A8">
        <v>4</v>
      </c>
      <c r="B8" t="s">
        <v>20</v>
      </c>
      <c r="C8">
        <v>2</v>
      </c>
      <c r="E8" t="s">
        <v>10</v>
      </c>
      <c r="F8">
        <v>269</v>
      </c>
      <c r="G8">
        <f t="shared" si="0"/>
        <v>510.61580000000004</v>
      </c>
      <c r="I8">
        <v>582</v>
      </c>
      <c r="L8">
        <v>893</v>
      </c>
      <c r="O8">
        <v>939</v>
      </c>
      <c r="R8">
        <v>944</v>
      </c>
      <c r="U8">
        <v>982</v>
      </c>
      <c r="X8">
        <v>633</v>
      </c>
      <c r="AA8">
        <v>547</v>
      </c>
      <c r="AD8">
        <v>517</v>
      </c>
      <c r="AG8">
        <v>541</v>
      </c>
      <c r="AJ8">
        <v>14.4</v>
      </c>
      <c r="AK8">
        <v>19</v>
      </c>
      <c r="AL8">
        <v>22.5</v>
      </c>
      <c r="AM8">
        <v>26.5</v>
      </c>
    </row>
    <row r="9" spans="1:46" x14ac:dyDescent="0.25">
      <c r="A9">
        <v>4</v>
      </c>
      <c r="B9" t="s">
        <v>21</v>
      </c>
      <c r="C9">
        <v>2</v>
      </c>
      <c r="E9" t="s">
        <v>10</v>
      </c>
      <c r="F9">
        <v>181</v>
      </c>
      <c r="G9">
        <f t="shared" si="0"/>
        <v>343.57420000000002</v>
      </c>
      <c r="I9">
        <v>390</v>
      </c>
      <c r="L9">
        <v>1053</v>
      </c>
      <c r="O9">
        <v>546</v>
      </c>
      <c r="R9">
        <v>561</v>
      </c>
      <c r="U9">
        <v>543</v>
      </c>
      <c r="X9">
        <v>745</v>
      </c>
      <c r="AA9">
        <v>970</v>
      </c>
      <c r="AD9">
        <v>625</v>
      </c>
      <c r="AG9">
        <v>443</v>
      </c>
      <c r="AJ9">
        <v>4</v>
      </c>
      <c r="AK9">
        <v>37</v>
      </c>
      <c r="AL9">
        <v>52</v>
      </c>
      <c r="AM9">
        <v>73</v>
      </c>
    </row>
    <row r="10" spans="1:46" x14ac:dyDescent="0.25">
      <c r="A10">
        <v>5</v>
      </c>
      <c r="B10" t="s">
        <v>20</v>
      </c>
      <c r="C10">
        <v>2</v>
      </c>
      <c r="E10" t="s">
        <v>11</v>
      </c>
      <c r="F10">
        <v>114</v>
      </c>
      <c r="G10">
        <f t="shared" si="0"/>
        <v>216.3948</v>
      </c>
      <c r="I10">
        <v>167</v>
      </c>
      <c r="L10">
        <v>296</v>
      </c>
      <c r="O10">
        <v>446</v>
      </c>
      <c r="R10">
        <v>421</v>
      </c>
      <c r="U10">
        <v>378</v>
      </c>
      <c r="X10">
        <v>362</v>
      </c>
      <c r="AA10">
        <v>326</v>
      </c>
      <c r="AD10">
        <v>282</v>
      </c>
      <c r="AG10">
        <v>247</v>
      </c>
      <c r="AJ10">
        <v>2.69</v>
      </c>
      <c r="AK10">
        <v>12</v>
      </c>
      <c r="AL10">
        <v>13.5</v>
      </c>
      <c r="AM10">
        <v>15.5</v>
      </c>
    </row>
    <row r="11" spans="1:46" x14ac:dyDescent="0.25">
      <c r="A11">
        <v>5</v>
      </c>
      <c r="B11" t="s">
        <v>21</v>
      </c>
      <c r="C11">
        <v>2</v>
      </c>
      <c r="E11" t="s">
        <v>11</v>
      </c>
      <c r="F11">
        <v>90</v>
      </c>
      <c r="G11">
        <f t="shared" si="0"/>
        <v>170.83800000000002</v>
      </c>
      <c r="I11">
        <v>210</v>
      </c>
      <c r="L11">
        <v>387</v>
      </c>
      <c r="O11">
        <v>309</v>
      </c>
      <c r="R11">
        <v>372</v>
      </c>
      <c r="U11">
        <v>337</v>
      </c>
      <c r="X11">
        <v>234</v>
      </c>
      <c r="AA11">
        <v>262</v>
      </c>
      <c r="AD11">
        <v>322</v>
      </c>
      <c r="AG11">
        <v>346</v>
      </c>
      <c r="AJ11">
        <v>3.91</v>
      </c>
      <c r="AK11">
        <v>55</v>
      </c>
      <c r="AL11">
        <v>60</v>
      </c>
      <c r="AM11">
        <v>66</v>
      </c>
    </row>
    <row r="12" spans="1:46" x14ac:dyDescent="0.25">
      <c r="A12">
        <v>6</v>
      </c>
      <c r="B12" t="s">
        <v>20</v>
      </c>
      <c r="C12">
        <v>2</v>
      </c>
      <c r="E12" t="s">
        <v>12</v>
      </c>
      <c r="F12">
        <v>174</v>
      </c>
      <c r="G12">
        <f t="shared" si="0"/>
        <v>330.28680000000003</v>
      </c>
      <c r="I12">
        <v>186</v>
      </c>
      <c r="L12">
        <v>169</v>
      </c>
      <c r="O12">
        <v>318</v>
      </c>
      <c r="R12">
        <v>292</v>
      </c>
      <c r="U12">
        <v>272</v>
      </c>
      <c r="X12">
        <v>276</v>
      </c>
      <c r="AA12">
        <v>358</v>
      </c>
      <c r="AD12">
        <v>283</v>
      </c>
      <c r="AG12">
        <v>188</v>
      </c>
      <c r="AJ12">
        <v>9.41</v>
      </c>
      <c r="AK12">
        <v>18</v>
      </c>
      <c r="AL12">
        <v>19</v>
      </c>
      <c r="AM12">
        <v>22</v>
      </c>
    </row>
    <row r="13" spans="1:46" x14ac:dyDescent="0.25">
      <c r="A13">
        <v>6</v>
      </c>
      <c r="B13" t="s">
        <v>21</v>
      </c>
      <c r="C13">
        <v>2</v>
      </c>
      <c r="E13" t="s">
        <v>12</v>
      </c>
      <c r="F13">
        <v>131</v>
      </c>
      <c r="G13">
        <f t="shared" si="0"/>
        <v>248.66420000000002</v>
      </c>
      <c r="I13">
        <v>253</v>
      </c>
      <c r="L13">
        <v>150</v>
      </c>
      <c r="O13">
        <v>126</v>
      </c>
      <c r="R13">
        <v>187</v>
      </c>
      <c r="U13">
        <v>266</v>
      </c>
      <c r="X13">
        <v>248</v>
      </c>
      <c r="AA13">
        <v>257</v>
      </c>
      <c r="AD13">
        <v>192</v>
      </c>
      <c r="AG13">
        <v>251</v>
      </c>
      <c r="AJ13">
        <v>4.6500000000000004</v>
      </c>
      <c r="AK13">
        <v>63</v>
      </c>
      <c r="AL13">
        <v>71</v>
      </c>
      <c r="AM13">
        <v>78</v>
      </c>
    </row>
    <row r="14" spans="1:46" x14ac:dyDescent="0.25">
      <c r="A14">
        <v>7</v>
      </c>
      <c r="B14" t="s">
        <v>24</v>
      </c>
      <c r="C14">
        <v>2</v>
      </c>
      <c r="E14" t="s">
        <v>10</v>
      </c>
      <c r="F14">
        <v>126</v>
      </c>
      <c r="G14">
        <f t="shared" si="0"/>
        <v>239.17320000000001</v>
      </c>
      <c r="I14">
        <v>312</v>
      </c>
      <c r="L14">
        <v>316</v>
      </c>
      <c r="O14">
        <v>348</v>
      </c>
      <c r="R14">
        <v>355</v>
      </c>
      <c r="U14">
        <v>340</v>
      </c>
      <c r="X14">
        <v>310</v>
      </c>
      <c r="AA14">
        <v>281</v>
      </c>
      <c r="AD14">
        <v>251</v>
      </c>
      <c r="AG14">
        <v>206</v>
      </c>
      <c r="AJ14">
        <v>11.21</v>
      </c>
      <c r="AK14">
        <v>67</v>
      </c>
      <c r="AL14">
        <v>78</v>
      </c>
      <c r="AM14">
        <v>88</v>
      </c>
    </row>
    <row r="15" spans="1:46" x14ac:dyDescent="0.25">
      <c r="A15">
        <v>7</v>
      </c>
      <c r="B15" t="s">
        <v>24</v>
      </c>
      <c r="C15">
        <v>2</v>
      </c>
      <c r="E15" t="s">
        <v>10</v>
      </c>
      <c r="F15">
        <v>163</v>
      </c>
      <c r="G15">
        <f t="shared" si="0"/>
        <v>309.40660000000003</v>
      </c>
      <c r="I15">
        <v>299</v>
      </c>
      <c r="L15">
        <v>334</v>
      </c>
      <c r="O15">
        <v>373</v>
      </c>
      <c r="R15">
        <v>380</v>
      </c>
      <c r="U15">
        <v>370</v>
      </c>
      <c r="X15">
        <v>287</v>
      </c>
      <c r="AA15">
        <v>298</v>
      </c>
      <c r="AD15">
        <v>278</v>
      </c>
      <c r="AG15">
        <v>211</v>
      </c>
      <c r="AJ15">
        <v>10.14</v>
      </c>
      <c r="AK15">
        <v>48</v>
      </c>
      <c r="AL15">
        <v>52</v>
      </c>
      <c r="AM15">
        <v>68</v>
      </c>
    </row>
    <row r="16" spans="1:46" x14ac:dyDescent="0.25">
      <c r="A16">
        <v>8</v>
      </c>
      <c r="B16" t="s">
        <v>24</v>
      </c>
      <c r="C16">
        <v>2</v>
      </c>
      <c r="E16" t="s">
        <v>11</v>
      </c>
      <c r="F16">
        <v>82</v>
      </c>
      <c r="G16">
        <f t="shared" si="0"/>
        <v>155.6524</v>
      </c>
      <c r="I16">
        <v>55</v>
      </c>
      <c r="L16">
        <v>60</v>
      </c>
      <c r="O16">
        <v>146</v>
      </c>
      <c r="R16">
        <v>101</v>
      </c>
      <c r="U16">
        <v>94</v>
      </c>
      <c r="X16">
        <v>87</v>
      </c>
      <c r="AA16">
        <v>91</v>
      </c>
      <c r="AD16">
        <v>76</v>
      </c>
      <c r="AG16">
        <v>56</v>
      </c>
      <c r="AJ16">
        <v>3.97</v>
      </c>
      <c r="AK16">
        <v>40</v>
      </c>
      <c r="AL16">
        <v>42</v>
      </c>
      <c r="AM16">
        <v>49</v>
      </c>
    </row>
    <row r="17" spans="1:39" x14ac:dyDescent="0.25">
      <c r="A17">
        <v>8</v>
      </c>
      <c r="B17" t="s">
        <v>24</v>
      </c>
      <c r="C17">
        <v>2</v>
      </c>
      <c r="E17" t="s">
        <v>11</v>
      </c>
      <c r="F17">
        <v>117</v>
      </c>
      <c r="G17">
        <f t="shared" si="0"/>
        <v>222.08940000000001</v>
      </c>
      <c r="I17">
        <v>134</v>
      </c>
      <c r="L17">
        <v>140</v>
      </c>
      <c r="O17">
        <v>196</v>
      </c>
      <c r="R17">
        <v>278</v>
      </c>
      <c r="U17">
        <v>235</v>
      </c>
      <c r="X17">
        <v>213</v>
      </c>
      <c r="AA17">
        <v>208</v>
      </c>
      <c r="AD17">
        <v>184</v>
      </c>
      <c r="AG17">
        <v>152</v>
      </c>
      <c r="AJ17">
        <v>2.83</v>
      </c>
      <c r="AK17">
        <v>55</v>
      </c>
      <c r="AL17">
        <v>31</v>
      </c>
      <c r="AM17">
        <v>63.6</v>
      </c>
    </row>
    <row r="18" spans="1:39" x14ac:dyDescent="0.25">
      <c r="A18">
        <v>9</v>
      </c>
      <c r="B18" t="s">
        <v>24</v>
      </c>
      <c r="C18">
        <v>2</v>
      </c>
      <c r="E18" t="s">
        <v>12</v>
      </c>
      <c r="F18">
        <v>132</v>
      </c>
      <c r="G18">
        <f t="shared" si="0"/>
        <v>250.56240000000003</v>
      </c>
      <c r="I18">
        <v>343</v>
      </c>
      <c r="L18">
        <v>397</v>
      </c>
      <c r="O18">
        <v>359</v>
      </c>
      <c r="R18">
        <v>325</v>
      </c>
      <c r="U18">
        <v>357</v>
      </c>
      <c r="X18">
        <v>286</v>
      </c>
      <c r="AA18">
        <v>255</v>
      </c>
      <c r="AD18">
        <v>260</v>
      </c>
      <c r="AG18">
        <v>190</v>
      </c>
      <c r="AJ18">
        <v>8.31</v>
      </c>
      <c r="AK18">
        <v>58</v>
      </c>
      <c r="AL18">
        <v>61</v>
      </c>
      <c r="AM18">
        <v>76</v>
      </c>
    </row>
    <row r="19" spans="1:39" x14ac:dyDescent="0.25">
      <c r="A19">
        <v>9</v>
      </c>
      <c r="B19" t="s">
        <v>24</v>
      </c>
      <c r="C19">
        <v>2</v>
      </c>
      <c r="E19" t="s">
        <v>12</v>
      </c>
      <c r="F19">
        <v>143</v>
      </c>
      <c r="G19">
        <f t="shared" si="0"/>
        <v>271.44260000000003</v>
      </c>
      <c r="I19">
        <v>431</v>
      </c>
      <c r="L19">
        <v>415</v>
      </c>
      <c r="O19">
        <v>676</v>
      </c>
      <c r="R19">
        <v>592</v>
      </c>
      <c r="U19">
        <v>521</v>
      </c>
      <c r="X19">
        <v>399</v>
      </c>
      <c r="AA19">
        <v>227</v>
      </c>
      <c r="AD19">
        <v>214</v>
      </c>
      <c r="AG19">
        <v>251</v>
      </c>
      <c r="AJ19">
        <v>8.3000000000000007</v>
      </c>
      <c r="AK19">
        <v>46</v>
      </c>
      <c r="AL19">
        <v>48</v>
      </c>
      <c r="AM19">
        <v>66</v>
      </c>
    </row>
    <row r="20" spans="1:39" x14ac:dyDescent="0.25">
      <c r="A20">
        <v>10</v>
      </c>
      <c r="B20" t="s">
        <v>23</v>
      </c>
      <c r="C20">
        <v>2</v>
      </c>
      <c r="E20" t="s">
        <v>10</v>
      </c>
      <c r="F20">
        <v>317</v>
      </c>
      <c r="G20">
        <f t="shared" si="0"/>
        <v>601.72940000000006</v>
      </c>
      <c r="I20">
        <v>445</v>
      </c>
      <c r="L20">
        <v>452</v>
      </c>
      <c r="O20">
        <v>401</v>
      </c>
      <c r="R20">
        <v>388</v>
      </c>
      <c r="U20">
        <v>377</v>
      </c>
      <c r="X20">
        <v>362</v>
      </c>
      <c r="AA20">
        <v>257</v>
      </c>
      <c r="AD20">
        <v>271</v>
      </c>
      <c r="AG20">
        <v>225</v>
      </c>
      <c r="AJ20">
        <v>7.35</v>
      </c>
      <c r="AK20">
        <v>15</v>
      </c>
      <c r="AL20">
        <v>17</v>
      </c>
      <c r="AM20">
        <v>20</v>
      </c>
    </row>
    <row r="21" spans="1:39" x14ac:dyDescent="0.25">
      <c r="A21">
        <v>10</v>
      </c>
      <c r="B21" t="s">
        <v>23</v>
      </c>
      <c r="C21">
        <v>2</v>
      </c>
      <c r="E21" t="s">
        <v>10</v>
      </c>
      <c r="F21">
        <v>335</v>
      </c>
      <c r="G21">
        <f t="shared" si="0"/>
        <v>635.89700000000005</v>
      </c>
      <c r="I21">
        <v>607</v>
      </c>
      <c r="L21">
        <v>228</v>
      </c>
      <c r="O21">
        <v>541</v>
      </c>
      <c r="R21">
        <v>498</v>
      </c>
      <c r="U21">
        <v>500</v>
      </c>
      <c r="X21">
        <v>423</v>
      </c>
      <c r="AA21">
        <v>293</v>
      </c>
      <c r="AD21">
        <v>287</v>
      </c>
      <c r="AG21">
        <v>330</v>
      </c>
      <c r="AJ21">
        <v>7.56</v>
      </c>
      <c r="AK21">
        <v>17</v>
      </c>
      <c r="AL21">
        <v>17.5</v>
      </c>
      <c r="AM21">
        <v>20</v>
      </c>
    </row>
    <row r="22" spans="1:39" x14ac:dyDescent="0.25">
      <c r="A22">
        <v>11</v>
      </c>
      <c r="B22" t="s">
        <v>23</v>
      </c>
      <c r="C22">
        <v>2</v>
      </c>
      <c r="E22" t="s">
        <v>11</v>
      </c>
      <c r="F22">
        <v>113</v>
      </c>
      <c r="G22">
        <f t="shared" si="0"/>
        <v>214.4966</v>
      </c>
      <c r="I22">
        <v>124</v>
      </c>
      <c r="L22">
        <v>231</v>
      </c>
      <c r="O22">
        <v>300</v>
      </c>
      <c r="R22">
        <v>322</v>
      </c>
      <c r="U22">
        <v>322</v>
      </c>
      <c r="X22">
        <v>353</v>
      </c>
      <c r="AA22">
        <v>407</v>
      </c>
      <c r="AD22">
        <v>312</v>
      </c>
      <c r="AG22">
        <v>225</v>
      </c>
      <c r="AJ22">
        <v>3.81</v>
      </c>
      <c r="AK22">
        <v>14.5</v>
      </c>
      <c r="AL22">
        <v>15</v>
      </c>
      <c r="AM22">
        <v>16.5</v>
      </c>
    </row>
    <row r="23" spans="1:39" x14ac:dyDescent="0.25">
      <c r="A23">
        <v>11</v>
      </c>
      <c r="B23" t="s">
        <v>23</v>
      </c>
      <c r="C23">
        <v>2</v>
      </c>
      <c r="E23" t="s">
        <v>11</v>
      </c>
      <c r="F23">
        <v>119</v>
      </c>
      <c r="G23">
        <f t="shared" si="0"/>
        <v>225.88580000000002</v>
      </c>
      <c r="I23">
        <v>235</v>
      </c>
      <c r="L23">
        <v>346</v>
      </c>
      <c r="O23">
        <v>565</v>
      </c>
      <c r="R23">
        <v>501</v>
      </c>
      <c r="U23">
        <v>516</v>
      </c>
      <c r="X23">
        <v>297</v>
      </c>
      <c r="AA23">
        <v>219</v>
      </c>
      <c r="AD23">
        <v>319</v>
      </c>
      <c r="AG23">
        <v>319</v>
      </c>
      <c r="AJ23">
        <v>4.7300000000000004</v>
      </c>
      <c r="AK23">
        <v>11.5</v>
      </c>
      <c r="AL23">
        <v>13</v>
      </c>
      <c r="AM23">
        <v>15</v>
      </c>
    </row>
    <row r="24" spans="1:39" x14ac:dyDescent="0.25">
      <c r="A24">
        <v>12</v>
      </c>
      <c r="B24" t="s">
        <v>23</v>
      </c>
      <c r="C24">
        <v>2</v>
      </c>
      <c r="E24" t="s">
        <v>12</v>
      </c>
      <c r="F24">
        <v>196</v>
      </c>
      <c r="G24">
        <f t="shared" si="0"/>
        <v>372.04720000000003</v>
      </c>
      <c r="I24">
        <v>405</v>
      </c>
      <c r="L24">
        <v>609</v>
      </c>
      <c r="O24">
        <v>995</v>
      </c>
      <c r="R24">
        <v>1021</v>
      </c>
      <c r="U24">
        <v>1243</v>
      </c>
      <c r="X24">
        <v>887</v>
      </c>
      <c r="AA24">
        <v>840</v>
      </c>
      <c r="AD24">
        <v>952</v>
      </c>
      <c r="AG24">
        <v>1010</v>
      </c>
      <c r="AJ24">
        <v>8.6</v>
      </c>
      <c r="AK24">
        <v>13.5</v>
      </c>
      <c r="AL24">
        <v>15.5</v>
      </c>
      <c r="AM24">
        <v>19.5</v>
      </c>
    </row>
    <row r="25" spans="1:39" x14ac:dyDescent="0.25">
      <c r="A25">
        <v>12</v>
      </c>
      <c r="B25" t="s">
        <v>23</v>
      </c>
      <c r="C25">
        <v>2</v>
      </c>
      <c r="E25" t="s">
        <v>12</v>
      </c>
      <c r="F25">
        <v>122</v>
      </c>
      <c r="G25">
        <f t="shared" si="0"/>
        <v>231.58040000000003</v>
      </c>
      <c r="I25">
        <v>311</v>
      </c>
      <c r="L25">
        <v>507</v>
      </c>
      <c r="O25">
        <v>946</v>
      </c>
      <c r="R25">
        <v>935</v>
      </c>
      <c r="U25">
        <v>918</v>
      </c>
      <c r="X25">
        <v>724</v>
      </c>
      <c r="AA25">
        <v>790</v>
      </c>
      <c r="AD25">
        <v>697</v>
      </c>
      <c r="AG25">
        <v>788</v>
      </c>
      <c r="AJ25">
        <v>6.41</v>
      </c>
      <c r="AK25">
        <v>12</v>
      </c>
      <c r="AL25">
        <v>18</v>
      </c>
      <c r="AM25">
        <v>20</v>
      </c>
    </row>
    <row r="26" spans="1:39" x14ac:dyDescent="0.25">
      <c r="A26">
        <v>13</v>
      </c>
      <c r="B26" t="s">
        <v>20</v>
      </c>
      <c r="C26">
        <v>2</v>
      </c>
      <c r="E26" t="s">
        <v>10</v>
      </c>
      <c r="F26">
        <v>381</v>
      </c>
      <c r="G26">
        <f t="shared" si="0"/>
        <v>723.21420000000001</v>
      </c>
      <c r="I26">
        <v>610</v>
      </c>
      <c r="L26">
        <v>478</v>
      </c>
      <c r="O26">
        <v>509</v>
      </c>
      <c r="R26">
        <v>608</v>
      </c>
      <c r="U26">
        <v>617</v>
      </c>
      <c r="X26">
        <v>415</v>
      </c>
      <c r="AA26">
        <v>283</v>
      </c>
      <c r="AD26">
        <v>386</v>
      </c>
      <c r="AG26">
        <v>360</v>
      </c>
      <c r="AJ26">
        <v>20.22</v>
      </c>
      <c r="AK26">
        <v>20</v>
      </c>
      <c r="AL26">
        <v>21</v>
      </c>
      <c r="AM26">
        <v>21</v>
      </c>
    </row>
    <row r="27" spans="1:39" x14ac:dyDescent="0.25">
      <c r="A27">
        <v>13</v>
      </c>
      <c r="B27" t="s">
        <v>21</v>
      </c>
      <c r="C27">
        <v>2</v>
      </c>
      <c r="E27" t="s">
        <v>10</v>
      </c>
      <c r="F27">
        <v>324</v>
      </c>
      <c r="G27">
        <f t="shared" si="0"/>
        <v>615.01679999999999</v>
      </c>
      <c r="I27">
        <v>640</v>
      </c>
      <c r="L27">
        <v>900</v>
      </c>
      <c r="O27">
        <v>549</v>
      </c>
      <c r="R27">
        <v>663</v>
      </c>
      <c r="U27">
        <v>773</v>
      </c>
      <c r="X27">
        <v>558</v>
      </c>
      <c r="AA27">
        <v>375</v>
      </c>
      <c r="AD27">
        <v>394</v>
      </c>
      <c r="AG27">
        <v>367</v>
      </c>
      <c r="AJ27">
        <v>3.53</v>
      </c>
      <c r="AK27">
        <v>47</v>
      </c>
      <c r="AL27">
        <v>57</v>
      </c>
      <c r="AM27">
        <v>74</v>
      </c>
    </row>
    <row r="28" spans="1:39" x14ac:dyDescent="0.25">
      <c r="A28">
        <v>14</v>
      </c>
      <c r="B28" t="s">
        <v>20</v>
      </c>
      <c r="C28">
        <v>2</v>
      </c>
      <c r="E28" t="s">
        <v>11</v>
      </c>
      <c r="F28">
        <v>107</v>
      </c>
      <c r="G28">
        <f t="shared" si="0"/>
        <v>203.10740000000001</v>
      </c>
      <c r="I28">
        <v>210</v>
      </c>
      <c r="L28">
        <v>391</v>
      </c>
      <c r="O28">
        <v>445</v>
      </c>
      <c r="R28">
        <v>571</v>
      </c>
      <c r="U28">
        <v>516</v>
      </c>
      <c r="X28">
        <v>467</v>
      </c>
      <c r="AA28">
        <v>551</v>
      </c>
      <c r="AD28">
        <v>428</v>
      </c>
      <c r="AG28">
        <v>446</v>
      </c>
      <c r="AJ28">
        <v>5.14</v>
      </c>
      <c r="AK28">
        <v>12</v>
      </c>
      <c r="AL28">
        <v>14</v>
      </c>
      <c r="AM28">
        <v>18.5</v>
      </c>
    </row>
    <row r="29" spans="1:39" x14ac:dyDescent="0.25">
      <c r="A29">
        <v>14</v>
      </c>
      <c r="B29" t="s">
        <v>21</v>
      </c>
      <c r="C29">
        <v>2</v>
      </c>
      <c r="E29" t="s">
        <v>11</v>
      </c>
      <c r="F29">
        <v>176</v>
      </c>
      <c r="G29">
        <f t="shared" si="0"/>
        <v>334.08320000000003</v>
      </c>
      <c r="I29">
        <v>316</v>
      </c>
      <c r="L29">
        <v>521</v>
      </c>
      <c r="O29">
        <v>855</v>
      </c>
      <c r="R29">
        <v>613</v>
      </c>
      <c r="U29">
        <v>576</v>
      </c>
      <c r="X29">
        <v>693</v>
      </c>
      <c r="AA29">
        <v>829</v>
      </c>
      <c r="AD29">
        <v>772</v>
      </c>
      <c r="AG29">
        <v>758</v>
      </c>
      <c r="AJ29">
        <v>1.55</v>
      </c>
      <c r="AK29">
        <v>30</v>
      </c>
      <c r="AL29">
        <v>44</v>
      </c>
      <c r="AM29">
        <v>48</v>
      </c>
    </row>
    <row r="30" spans="1:39" x14ac:dyDescent="0.25">
      <c r="A30">
        <v>15</v>
      </c>
      <c r="B30" t="s">
        <v>20</v>
      </c>
      <c r="C30">
        <v>2</v>
      </c>
      <c r="E30" t="s">
        <v>12</v>
      </c>
      <c r="F30">
        <v>349</v>
      </c>
      <c r="G30">
        <f t="shared" si="0"/>
        <v>662.47180000000003</v>
      </c>
      <c r="I30">
        <v>535</v>
      </c>
      <c r="L30">
        <v>1033</v>
      </c>
      <c r="O30">
        <v>1104</v>
      </c>
      <c r="R30">
        <v>998</v>
      </c>
      <c r="U30">
        <v>1122</v>
      </c>
      <c r="X30">
        <v>785</v>
      </c>
      <c r="AA30">
        <v>663</v>
      </c>
      <c r="AD30">
        <v>684</v>
      </c>
      <c r="AG30">
        <v>754</v>
      </c>
      <c r="AJ30">
        <v>15.03</v>
      </c>
      <c r="AK30">
        <v>20</v>
      </c>
      <c r="AL30">
        <v>22</v>
      </c>
      <c r="AM30">
        <v>26.5</v>
      </c>
    </row>
    <row r="31" spans="1:39" x14ac:dyDescent="0.25">
      <c r="A31">
        <v>15</v>
      </c>
      <c r="B31" t="s">
        <v>21</v>
      </c>
      <c r="C31">
        <v>2</v>
      </c>
      <c r="E31" t="s">
        <v>12</v>
      </c>
      <c r="F31">
        <v>204</v>
      </c>
      <c r="G31">
        <f t="shared" si="0"/>
        <v>387.2328</v>
      </c>
      <c r="I31">
        <v>442</v>
      </c>
      <c r="L31">
        <v>255</v>
      </c>
      <c r="O31">
        <v>345</v>
      </c>
      <c r="R31">
        <v>388</v>
      </c>
      <c r="U31">
        <v>410</v>
      </c>
      <c r="X31">
        <v>473</v>
      </c>
      <c r="AA31">
        <v>549</v>
      </c>
      <c r="AD31">
        <v>467</v>
      </c>
      <c r="AG31">
        <v>523</v>
      </c>
      <c r="AJ31">
        <v>1.4</v>
      </c>
      <c r="AK31">
        <v>27</v>
      </c>
      <c r="AL31">
        <v>32</v>
      </c>
      <c r="AM31">
        <v>48</v>
      </c>
    </row>
    <row r="32" spans="1:39" x14ac:dyDescent="0.25">
      <c r="A32">
        <v>16</v>
      </c>
      <c r="B32" t="s">
        <v>24</v>
      </c>
      <c r="C32">
        <v>2</v>
      </c>
      <c r="E32" t="s">
        <v>10</v>
      </c>
      <c r="F32">
        <v>138</v>
      </c>
      <c r="G32">
        <f t="shared" si="0"/>
        <v>261.95160000000004</v>
      </c>
      <c r="I32">
        <v>633</v>
      </c>
      <c r="L32">
        <v>682</v>
      </c>
      <c r="O32">
        <v>569</v>
      </c>
      <c r="R32">
        <v>551</v>
      </c>
      <c r="U32">
        <v>438</v>
      </c>
      <c r="X32">
        <v>463</v>
      </c>
      <c r="AA32">
        <v>460</v>
      </c>
      <c r="AD32">
        <v>469</v>
      </c>
      <c r="AG32">
        <v>470</v>
      </c>
      <c r="AJ32">
        <v>5.24</v>
      </c>
      <c r="AK32">
        <v>36</v>
      </c>
      <c r="AL32">
        <v>49</v>
      </c>
      <c r="AM32">
        <v>83</v>
      </c>
    </row>
    <row r="33" spans="1:39" x14ac:dyDescent="0.25">
      <c r="A33">
        <v>16</v>
      </c>
      <c r="B33" t="s">
        <v>24</v>
      </c>
      <c r="C33">
        <v>2</v>
      </c>
      <c r="E33" t="s">
        <v>10</v>
      </c>
      <c r="F33">
        <v>272</v>
      </c>
      <c r="G33">
        <f t="shared" si="0"/>
        <v>516.31040000000007</v>
      </c>
      <c r="I33">
        <v>716</v>
      </c>
      <c r="L33">
        <v>750</v>
      </c>
      <c r="O33">
        <v>683</v>
      </c>
      <c r="R33">
        <v>623</v>
      </c>
      <c r="U33">
        <v>531</v>
      </c>
      <c r="X33">
        <v>561</v>
      </c>
      <c r="AA33">
        <v>480</v>
      </c>
      <c r="AD33">
        <v>581</v>
      </c>
      <c r="AG33">
        <v>705</v>
      </c>
      <c r="AJ33">
        <v>7.36</v>
      </c>
      <c r="AK33">
        <v>37</v>
      </c>
      <c r="AL33">
        <v>54</v>
      </c>
      <c r="AM33">
        <v>64</v>
      </c>
    </row>
    <row r="34" spans="1:39" x14ac:dyDescent="0.25">
      <c r="A34">
        <v>17</v>
      </c>
      <c r="B34" t="s">
        <v>24</v>
      </c>
      <c r="C34">
        <v>2</v>
      </c>
      <c r="E34" t="s">
        <v>11</v>
      </c>
      <c r="F34">
        <v>51</v>
      </c>
      <c r="G34">
        <f t="shared" si="0"/>
        <v>96.808199999999999</v>
      </c>
      <c r="I34">
        <v>108</v>
      </c>
      <c r="L34">
        <v>104</v>
      </c>
      <c r="O34">
        <v>169</v>
      </c>
      <c r="R34">
        <v>129</v>
      </c>
      <c r="U34">
        <v>136</v>
      </c>
      <c r="X34">
        <v>98</v>
      </c>
      <c r="AA34">
        <v>106</v>
      </c>
      <c r="AD34">
        <v>113</v>
      </c>
      <c r="AG34">
        <v>103</v>
      </c>
      <c r="AJ34">
        <v>3.13</v>
      </c>
      <c r="AK34">
        <v>50</v>
      </c>
      <c r="AL34">
        <v>53</v>
      </c>
      <c r="AM34">
        <v>57.5</v>
      </c>
    </row>
    <row r="35" spans="1:39" x14ac:dyDescent="0.25">
      <c r="A35">
        <v>17</v>
      </c>
      <c r="B35" t="s">
        <v>24</v>
      </c>
      <c r="C35">
        <v>2</v>
      </c>
      <c r="E35" t="s">
        <v>11</v>
      </c>
      <c r="F35">
        <v>72</v>
      </c>
      <c r="G35">
        <f t="shared" si="0"/>
        <v>136.6704</v>
      </c>
      <c r="I35">
        <v>124</v>
      </c>
      <c r="L35">
        <v>126</v>
      </c>
      <c r="O35">
        <v>223</v>
      </c>
      <c r="R35">
        <v>183</v>
      </c>
      <c r="U35">
        <v>191</v>
      </c>
      <c r="X35">
        <v>142</v>
      </c>
      <c r="AA35">
        <v>206</v>
      </c>
      <c r="AD35">
        <v>167</v>
      </c>
      <c r="AG35">
        <v>185</v>
      </c>
      <c r="AJ35">
        <v>3.71</v>
      </c>
      <c r="AK35">
        <v>37</v>
      </c>
      <c r="AL35">
        <v>40</v>
      </c>
      <c r="AM35">
        <v>42</v>
      </c>
    </row>
    <row r="36" spans="1:39" x14ac:dyDescent="0.25">
      <c r="A36">
        <v>18</v>
      </c>
      <c r="B36" t="s">
        <v>24</v>
      </c>
      <c r="C36">
        <v>2</v>
      </c>
      <c r="E36" t="s">
        <v>12</v>
      </c>
      <c r="F36">
        <v>224</v>
      </c>
      <c r="G36">
        <f t="shared" si="0"/>
        <v>425.19680000000005</v>
      </c>
      <c r="I36">
        <v>937</v>
      </c>
      <c r="L36">
        <v>752</v>
      </c>
      <c r="O36">
        <v>869</v>
      </c>
      <c r="R36">
        <v>720</v>
      </c>
      <c r="U36">
        <v>758</v>
      </c>
      <c r="X36">
        <v>573</v>
      </c>
      <c r="AA36">
        <v>449</v>
      </c>
      <c r="AD36">
        <v>472</v>
      </c>
      <c r="AG36">
        <v>379</v>
      </c>
      <c r="AJ36">
        <v>5.83</v>
      </c>
      <c r="AK36">
        <v>37.5</v>
      </c>
      <c r="AL36">
        <v>42</v>
      </c>
      <c r="AM36">
        <v>59</v>
      </c>
    </row>
    <row r="37" spans="1:39" x14ac:dyDescent="0.25">
      <c r="A37">
        <v>18</v>
      </c>
      <c r="B37" t="s">
        <v>24</v>
      </c>
      <c r="C37">
        <v>2</v>
      </c>
      <c r="E37" t="s">
        <v>12</v>
      </c>
      <c r="F37">
        <v>114</v>
      </c>
      <c r="G37">
        <f t="shared" si="0"/>
        <v>216.3948</v>
      </c>
      <c r="I37">
        <v>869</v>
      </c>
      <c r="L37">
        <v>729</v>
      </c>
      <c r="O37">
        <v>583</v>
      </c>
      <c r="R37">
        <v>954</v>
      </c>
      <c r="U37">
        <v>963</v>
      </c>
      <c r="X37">
        <v>507</v>
      </c>
      <c r="AA37">
        <v>339</v>
      </c>
      <c r="AD37">
        <v>327</v>
      </c>
      <c r="AG37">
        <v>343</v>
      </c>
      <c r="AJ37">
        <v>5.54</v>
      </c>
      <c r="AK37">
        <v>30</v>
      </c>
      <c r="AL37">
        <v>36</v>
      </c>
      <c r="AM37">
        <v>49</v>
      </c>
    </row>
    <row r="38" spans="1:39" x14ac:dyDescent="0.25">
      <c r="A38">
        <v>19</v>
      </c>
      <c r="B38" t="s">
        <v>23</v>
      </c>
      <c r="C38">
        <v>2</v>
      </c>
      <c r="E38" t="s">
        <v>10</v>
      </c>
      <c r="F38">
        <v>301</v>
      </c>
      <c r="G38">
        <f t="shared" si="0"/>
        <v>571.35820000000001</v>
      </c>
      <c r="I38">
        <v>344</v>
      </c>
      <c r="L38">
        <v>596</v>
      </c>
      <c r="O38">
        <v>492</v>
      </c>
      <c r="R38">
        <v>515</v>
      </c>
      <c r="U38">
        <v>719</v>
      </c>
      <c r="X38">
        <v>626</v>
      </c>
      <c r="AA38">
        <v>773</v>
      </c>
      <c r="AD38">
        <v>629</v>
      </c>
      <c r="AG38">
        <v>471</v>
      </c>
      <c r="AJ38">
        <v>9.17</v>
      </c>
      <c r="AK38">
        <v>15</v>
      </c>
      <c r="AL38">
        <v>18</v>
      </c>
      <c r="AM38">
        <v>22</v>
      </c>
    </row>
    <row r="39" spans="1:39" x14ac:dyDescent="0.25">
      <c r="A39">
        <v>19</v>
      </c>
      <c r="B39" t="s">
        <v>23</v>
      </c>
      <c r="C39">
        <v>2</v>
      </c>
      <c r="E39" t="s">
        <v>10</v>
      </c>
      <c r="F39">
        <v>253</v>
      </c>
      <c r="G39">
        <f t="shared" si="0"/>
        <v>480.24460000000005</v>
      </c>
      <c r="I39">
        <v>332</v>
      </c>
      <c r="L39">
        <v>774</v>
      </c>
      <c r="O39">
        <v>753</v>
      </c>
      <c r="R39">
        <v>636</v>
      </c>
      <c r="U39">
        <v>524</v>
      </c>
      <c r="X39">
        <v>384</v>
      </c>
      <c r="AA39">
        <v>232</v>
      </c>
      <c r="AD39">
        <v>664</v>
      </c>
      <c r="AG39">
        <v>970</v>
      </c>
      <c r="AJ39">
        <v>12.05</v>
      </c>
      <c r="AK39">
        <v>16</v>
      </c>
      <c r="AL39">
        <v>17.5</v>
      </c>
      <c r="AM39">
        <v>21.5</v>
      </c>
    </row>
    <row r="40" spans="1:39" x14ac:dyDescent="0.25">
      <c r="A40">
        <v>20</v>
      </c>
      <c r="B40" t="s">
        <v>23</v>
      </c>
      <c r="C40">
        <v>2</v>
      </c>
      <c r="E40" t="s">
        <v>11</v>
      </c>
      <c r="F40">
        <v>310</v>
      </c>
      <c r="G40">
        <f t="shared" si="0"/>
        <v>588.44200000000001</v>
      </c>
      <c r="I40">
        <v>493</v>
      </c>
      <c r="L40">
        <v>657</v>
      </c>
      <c r="O40">
        <v>761</v>
      </c>
      <c r="R40">
        <v>622</v>
      </c>
      <c r="U40">
        <v>532</v>
      </c>
      <c r="X40">
        <v>542</v>
      </c>
      <c r="AA40">
        <v>531</v>
      </c>
      <c r="AD40">
        <v>504</v>
      </c>
      <c r="AG40">
        <v>480</v>
      </c>
      <c r="AJ40">
        <v>3.51</v>
      </c>
      <c r="AK40">
        <v>12</v>
      </c>
      <c r="AL40">
        <v>12</v>
      </c>
      <c r="AM40">
        <v>12</v>
      </c>
    </row>
    <row r="41" spans="1:39" x14ac:dyDescent="0.25">
      <c r="A41">
        <v>20</v>
      </c>
      <c r="B41" t="s">
        <v>23</v>
      </c>
      <c r="C41">
        <v>2</v>
      </c>
      <c r="E41" t="s">
        <v>11</v>
      </c>
      <c r="F41">
        <v>102</v>
      </c>
      <c r="G41">
        <f t="shared" si="0"/>
        <v>193.6164</v>
      </c>
      <c r="I41">
        <v>176</v>
      </c>
      <c r="L41">
        <v>340</v>
      </c>
      <c r="O41">
        <v>245</v>
      </c>
      <c r="R41">
        <v>235</v>
      </c>
      <c r="U41">
        <v>191</v>
      </c>
      <c r="X41">
        <v>236</v>
      </c>
      <c r="AA41">
        <v>223</v>
      </c>
      <c r="AD41">
        <v>241</v>
      </c>
      <c r="AG41">
        <v>202</v>
      </c>
      <c r="AJ41">
        <v>4.21</v>
      </c>
      <c r="AK41">
        <v>11</v>
      </c>
      <c r="AL41">
        <v>12</v>
      </c>
      <c r="AM41">
        <v>14.5</v>
      </c>
    </row>
    <row r="42" spans="1:39" x14ac:dyDescent="0.25">
      <c r="A42">
        <v>21</v>
      </c>
      <c r="B42" t="s">
        <v>23</v>
      </c>
      <c r="C42">
        <v>2</v>
      </c>
      <c r="E42" t="s">
        <v>12</v>
      </c>
      <c r="F42">
        <v>239</v>
      </c>
      <c r="G42">
        <f t="shared" si="0"/>
        <v>453.66980000000001</v>
      </c>
      <c r="I42">
        <v>461</v>
      </c>
      <c r="L42">
        <v>648</v>
      </c>
      <c r="O42">
        <v>516</v>
      </c>
      <c r="R42">
        <v>513</v>
      </c>
      <c r="U42">
        <v>482</v>
      </c>
      <c r="X42">
        <v>572</v>
      </c>
      <c r="AA42">
        <v>731</v>
      </c>
      <c r="AD42">
        <v>574</v>
      </c>
      <c r="AG42">
        <v>542</v>
      </c>
      <c r="AJ42">
        <v>11</v>
      </c>
      <c r="AK42">
        <v>9</v>
      </c>
      <c r="AL42">
        <v>11</v>
      </c>
      <c r="AM42">
        <v>13</v>
      </c>
    </row>
    <row r="43" spans="1:39" x14ac:dyDescent="0.25">
      <c r="A43">
        <v>21</v>
      </c>
      <c r="B43" t="s">
        <v>23</v>
      </c>
      <c r="C43">
        <v>2</v>
      </c>
      <c r="E43" t="s">
        <v>12</v>
      </c>
      <c r="F43">
        <v>311</v>
      </c>
      <c r="G43">
        <f t="shared" si="0"/>
        <v>590.34019999999998</v>
      </c>
      <c r="I43">
        <v>462</v>
      </c>
      <c r="L43">
        <v>793</v>
      </c>
      <c r="O43">
        <v>1167</v>
      </c>
      <c r="R43">
        <v>987</v>
      </c>
      <c r="U43">
        <v>955</v>
      </c>
      <c r="X43">
        <v>853</v>
      </c>
      <c r="AA43">
        <v>1004</v>
      </c>
      <c r="AD43">
        <v>978</v>
      </c>
      <c r="AG43">
        <v>1060</v>
      </c>
      <c r="AJ43">
        <v>8.4700000000000006</v>
      </c>
      <c r="AK43">
        <v>16</v>
      </c>
      <c r="AL43">
        <v>19</v>
      </c>
      <c r="AM43">
        <v>20</v>
      </c>
    </row>
    <row r="44" spans="1:39" x14ac:dyDescent="0.25">
      <c r="A44">
        <v>22</v>
      </c>
      <c r="B44" t="s">
        <v>20</v>
      </c>
      <c r="C44">
        <v>2</v>
      </c>
      <c r="E44" t="s">
        <v>10</v>
      </c>
      <c r="F44">
        <v>277</v>
      </c>
      <c r="G44">
        <f t="shared" si="0"/>
        <v>525.80140000000006</v>
      </c>
      <c r="I44">
        <v>608</v>
      </c>
      <c r="L44">
        <v>833</v>
      </c>
      <c r="O44">
        <v>739</v>
      </c>
      <c r="R44">
        <v>688</v>
      </c>
      <c r="U44">
        <v>632</v>
      </c>
      <c r="X44">
        <v>621</v>
      </c>
      <c r="AA44">
        <v>550</v>
      </c>
      <c r="AD44">
        <v>462</v>
      </c>
      <c r="AG44">
        <v>427</v>
      </c>
      <c r="AJ44">
        <v>12.44</v>
      </c>
      <c r="AK44">
        <v>20.5</v>
      </c>
      <c r="AL44">
        <v>23</v>
      </c>
      <c r="AM44">
        <v>25</v>
      </c>
    </row>
    <row r="45" spans="1:39" x14ac:dyDescent="0.25">
      <c r="A45">
        <v>22</v>
      </c>
      <c r="B45" t="s">
        <v>21</v>
      </c>
      <c r="C45">
        <v>2</v>
      </c>
      <c r="E45" t="s">
        <v>10</v>
      </c>
      <c r="F45">
        <v>153</v>
      </c>
      <c r="G45">
        <f t="shared" si="0"/>
        <v>290.4246</v>
      </c>
      <c r="I45">
        <v>490</v>
      </c>
      <c r="L45">
        <v>580</v>
      </c>
      <c r="O45">
        <v>610</v>
      </c>
      <c r="R45">
        <v>735</v>
      </c>
      <c r="U45">
        <v>866</v>
      </c>
      <c r="X45">
        <v>631</v>
      </c>
      <c r="AA45">
        <v>643</v>
      </c>
      <c r="AD45">
        <v>594</v>
      </c>
      <c r="AG45">
        <v>253</v>
      </c>
      <c r="AJ45">
        <v>14.24</v>
      </c>
      <c r="AK45">
        <v>74</v>
      </c>
      <c r="AL45">
        <v>87</v>
      </c>
      <c r="AM45">
        <v>120</v>
      </c>
    </row>
    <row r="46" spans="1:39" x14ac:dyDescent="0.25">
      <c r="A46">
        <v>23</v>
      </c>
      <c r="B46" t="s">
        <v>20</v>
      </c>
      <c r="C46">
        <v>2</v>
      </c>
      <c r="E46" t="s">
        <v>11</v>
      </c>
      <c r="F46">
        <v>133</v>
      </c>
      <c r="G46">
        <f t="shared" si="0"/>
        <v>252.46060000000003</v>
      </c>
      <c r="I46">
        <v>608</v>
      </c>
      <c r="L46">
        <v>287</v>
      </c>
      <c r="O46">
        <v>397</v>
      </c>
      <c r="R46">
        <v>311</v>
      </c>
      <c r="U46">
        <v>286</v>
      </c>
      <c r="X46">
        <v>264</v>
      </c>
      <c r="AA46">
        <v>284</v>
      </c>
      <c r="AD46">
        <v>242</v>
      </c>
      <c r="AG46">
        <v>219</v>
      </c>
      <c r="AJ46">
        <v>5.74</v>
      </c>
      <c r="AK46">
        <v>14</v>
      </c>
      <c r="AL46">
        <v>15.5</v>
      </c>
      <c r="AM46">
        <v>19.5</v>
      </c>
    </row>
    <row r="47" spans="1:39" x14ac:dyDescent="0.25">
      <c r="A47">
        <v>23</v>
      </c>
      <c r="B47" t="s">
        <v>21</v>
      </c>
      <c r="C47">
        <v>2</v>
      </c>
      <c r="E47" t="s">
        <v>11</v>
      </c>
      <c r="F47">
        <v>178</v>
      </c>
      <c r="G47">
        <f t="shared" si="0"/>
        <v>337.87960000000004</v>
      </c>
      <c r="I47">
        <v>247</v>
      </c>
      <c r="L47">
        <v>59</v>
      </c>
      <c r="O47">
        <v>514</v>
      </c>
      <c r="R47">
        <v>498</v>
      </c>
      <c r="U47">
        <v>566</v>
      </c>
      <c r="X47">
        <v>486</v>
      </c>
      <c r="AA47">
        <v>519</v>
      </c>
      <c r="AD47">
        <v>504</v>
      </c>
      <c r="AG47">
        <v>404</v>
      </c>
      <c r="AJ47">
        <v>3.3</v>
      </c>
      <c r="AK47">
        <v>47</v>
      </c>
      <c r="AL47">
        <v>49</v>
      </c>
      <c r="AM47">
        <v>56</v>
      </c>
    </row>
    <row r="48" spans="1:39" x14ac:dyDescent="0.25">
      <c r="A48">
        <v>24</v>
      </c>
      <c r="B48" t="s">
        <v>20</v>
      </c>
      <c r="C48">
        <v>2</v>
      </c>
      <c r="E48" t="s">
        <v>12</v>
      </c>
      <c r="F48">
        <v>200</v>
      </c>
      <c r="G48">
        <f t="shared" si="0"/>
        <v>379.64000000000004</v>
      </c>
      <c r="I48">
        <v>650</v>
      </c>
      <c r="L48">
        <v>825</v>
      </c>
      <c r="O48">
        <v>1068</v>
      </c>
      <c r="R48">
        <v>913</v>
      </c>
      <c r="U48">
        <v>700</v>
      </c>
      <c r="X48">
        <v>682</v>
      </c>
      <c r="AA48">
        <v>502</v>
      </c>
      <c r="AD48">
        <v>479</v>
      </c>
      <c r="AG48">
        <v>580</v>
      </c>
      <c r="AJ48">
        <v>9.75</v>
      </c>
      <c r="AK48">
        <v>15.5</v>
      </c>
      <c r="AL48">
        <v>17</v>
      </c>
      <c r="AM48">
        <v>18.5</v>
      </c>
    </row>
    <row r="49" spans="1:39" x14ac:dyDescent="0.25">
      <c r="A49">
        <v>24</v>
      </c>
      <c r="B49" t="s">
        <v>21</v>
      </c>
      <c r="C49">
        <v>2</v>
      </c>
      <c r="E49" t="s">
        <v>12</v>
      </c>
      <c r="F49">
        <v>137</v>
      </c>
      <c r="G49">
        <f t="shared" si="0"/>
        <v>260.05340000000001</v>
      </c>
      <c r="I49">
        <v>554</v>
      </c>
      <c r="L49">
        <v>1044</v>
      </c>
      <c r="O49">
        <v>512</v>
      </c>
      <c r="R49">
        <v>488</v>
      </c>
      <c r="U49">
        <v>686</v>
      </c>
      <c r="X49">
        <v>535</v>
      </c>
      <c r="AA49">
        <v>404</v>
      </c>
      <c r="AD49">
        <v>436</v>
      </c>
      <c r="AG49">
        <v>420</v>
      </c>
      <c r="AJ49">
        <v>6.52</v>
      </c>
      <c r="AK49">
        <v>56.5</v>
      </c>
      <c r="AL49">
        <v>62.5</v>
      </c>
      <c r="AM49">
        <v>74</v>
      </c>
    </row>
    <row r="50" spans="1:39" x14ac:dyDescent="0.25">
      <c r="A50">
        <v>25</v>
      </c>
      <c r="B50" t="s">
        <v>24</v>
      </c>
      <c r="C50">
        <v>2</v>
      </c>
      <c r="E50" t="s">
        <v>10</v>
      </c>
      <c r="F50">
        <v>151</v>
      </c>
      <c r="G50">
        <f t="shared" si="0"/>
        <v>286.62819999999999</v>
      </c>
      <c r="I50">
        <v>653</v>
      </c>
      <c r="L50">
        <v>469</v>
      </c>
      <c r="O50">
        <v>531</v>
      </c>
      <c r="R50">
        <v>523</v>
      </c>
      <c r="U50">
        <v>540</v>
      </c>
      <c r="X50">
        <v>378</v>
      </c>
      <c r="AA50">
        <v>285</v>
      </c>
      <c r="AD50">
        <v>385</v>
      </c>
      <c r="AG50">
        <v>503</v>
      </c>
      <c r="AJ50">
        <v>4.8899999999999997</v>
      </c>
      <c r="AK50">
        <v>47</v>
      </c>
      <c r="AL50">
        <v>52</v>
      </c>
      <c r="AM50">
        <v>73</v>
      </c>
    </row>
    <row r="51" spans="1:39" x14ac:dyDescent="0.25">
      <c r="A51">
        <v>25</v>
      </c>
      <c r="B51" t="s">
        <v>24</v>
      </c>
      <c r="C51">
        <v>2</v>
      </c>
      <c r="E51" t="s">
        <v>10</v>
      </c>
      <c r="F51">
        <v>211</v>
      </c>
      <c r="G51">
        <f t="shared" si="0"/>
        <v>400.52020000000005</v>
      </c>
      <c r="I51">
        <v>381</v>
      </c>
      <c r="L51">
        <v>307</v>
      </c>
      <c r="O51">
        <v>454</v>
      </c>
      <c r="R51">
        <v>460</v>
      </c>
      <c r="U51">
        <v>380</v>
      </c>
      <c r="X51">
        <v>342</v>
      </c>
      <c r="AA51">
        <v>345</v>
      </c>
      <c r="AD51">
        <v>334</v>
      </c>
      <c r="AG51">
        <v>279</v>
      </c>
      <c r="AJ51">
        <v>8.23</v>
      </c>
      <c r="AK51">
        <v>45</v>
      </c>
      <c r="AL51">
        <v>58</v>
      </c>
      <c r="AM51">
        <v>68</v>
      </c>
    </row>
    <row r="52" spans="1:39" x14ac:dyDescent="0.25">
      <c r="A52">
        <v>26</v>
      </c>
      <c r="B52" t="s">
        <v>24</v>
      </c>
      <c r="C52">
        <v>2</v>
      </c>
      <c r="E52" t="s">
        <v>11</v>
      </c>
      <c r="F52">
        <v>73</v>
      </c>
      <c r="G52">
        <f t="shared" si="0"/>
        <v>138.5686</v>
      </c>
      <c r="I52">
        <v>100</v>
      </c>
      <c r="L52">
        <v>330</v>
      </c>
      <c r="O52">
        <v>392</v>
      </c>
      <c r="R52">
        <v>549</v>
      </c>
      <c r="U52">
        <v>642</v>
      </c>
      <c r="X52">
        <v>496</v>
      </c>
      <c r="AA52">
        <v>472</v>
      </c>
      <c r="AD52">
        <v>499</v>
      </c>
      <c r="AG52">
        <v>643</v>
      </c>
      <c r="AJ52">
        <v>2.41</v>
      </c>
      <c r="AK52">
        <v>39</v>
      </c>
      <c r="AL52">
        <v>47</v>
      </c>
      <c r="AM52">
        <v>62</v>
      </c>
    </row>
    <row r="53" spans="1:39" x14ac:dyDescent="0.25">
      <c r="A53">
        <v>26</v>
      </c>
      <c r="B53" t="s">
        <v>24</v>
      </c>
      <c r="C53">
        <v>2</v>
      </c>
      <c r="E53" t="s">
        <v>11</v>
      </c>
      <c r="F53">
        <v>59</v>
      </c>
      <c r="G53">
        <f t="shared" si="0"/>
        <v>111.99380000000001</v>
      </c>
      <c r="I53">
        <v>89</v>
      </c>
      <c r="L53">
        <v>360</v>
      </c>
      <c r="O53">
        <v>367</v>
      </c>
      <c r="R53">
        <v>477</v>
      </c>
      <c r="U53">
        <v>644</v>
      </c>
      <c r="X53">
        <v>474</v>
      </c>
      <c r="AA53">
        <v>505</v>
      </c>
      <c r="AD53">
        <v>584</v>
      </c>
      <c r="AG53">
        <v>457</v>
      </c>
      <c r="AJ53">
        <v>2.72</v>
      </c>
      <c r="AK53">
        <v>51</v>
      </c>
      <c r="AL53">
        <v>66</v>
      </c>
      <c r="AM53">
        <v>83</v>
      </c>
    </row>
    <row r="54" spans="1:39" x14ac:dyDescent="0.25">
      <c r="A54">
        <v>27</v>
      </c>
      <c r="B54" t="s">
        <v>24</v>
      </c>
      <c r="C54">
        <v>2</v>
      </c>
      <c r="E54" t="s">
        <v>12</v>
      </c>
      <c r="F54">
        <v>278</v>
      </c>
      <c r="G54">
        <f t="shared" si="0"/>
        <v>527.69960000000003</v>
      </c>
      <c r="I54">
        <v>217</v>
      </c>
      <c r="L54">
        <v>917</v>
      </c>
      <c r="O54">
        <v>1036</v>
      </c>
      <c r="R54">
        <v>1113</v>
      </c>
      <c r="U54">
        <v>1299</v>
      </c>
      <c r="X54">
        <v>956</v>
      </c>
      <c r="AA54">
        <v>1224</v>
      </c>
      <c r="AD54">
        <v>1217</v>
      </c>
      <c r="AG54">
        <v>1241</v>
      </c>
      <c r="AJ54">
        <v>4.5999999999999996</v>
      </c>
      <c r="AK54">
        <v>23</v>
      </c>
      <c r="AL54">
        <v>38</v>
      </c>
      <c r="AM54">
        <v>53</v>
      </c>
    </row>
    <row r="55" spans="1:39" x14ac:dyDescent="0.25">
      <c r="A55">
        <v>27</v>
      </c>
      <c r="B55" t="s">
        <v>24</v>
      </c>
      <c r="C55">
        <v>2</v>
      </c>
      <c r="E55" t="s">
        <v>12</v>
      </c>
      <c r="F55">
        <v>199</v>
      </c>
      <c r="G55">
        <f t="shared" si="0"/>
        <v>377.74180000000001</v>
      </c>
      <c r="I55">
        <v>85</v>
      </c>
      <c r="L55">
        <v>89</v>
      </c>
      <c r="O55">
        <v>58</v>
      </c>
      <c r="R55">
        <v>121</v>
      </c>
      <c r="U55">
        <v>160</v>
      </c>
      <c r="X55">
        <v>214</v>
      </c>
      <c r="AA55">
        <v>148</v>
      </c>
      <c r="AD55">
        <v>216</v>
      </c>
      <c r="AG55">
        <v>585</v>
      </c>
      <c r="AJ55">
        <v>6.12</v>
      </c>
      <c r="AK55">
        <v>38</v>
      </c>
      <c r="AL55">
        <v>54</v>
      </c>
      <c r="AM55">
        <v>74</v>
      </c>
    </row>
    <row r="56" spans="1:39" x14ac:dyDescent="0.25">
      <c r="A56">
        <v>28</v>
      </c>
      <c r="B56" t="s">
        <v>23</v>
      </c>
      <c r="C56">
        <v>2</v>
      </c>
      <c r="E56" t="s">
        <v>10</v>
      </c>
      <c r="F56">
        <v>330</v>
      </c>
      <c r="G56">
        <f t="shared" si="0"/>
        <v>626.40600000000006</v>
      </c>
      <c r="I56">
        <v>287</v>
      </c>
      <c r="L56">
        <v>358</v>
      </c>
      <c r="O56">
        <v>378</v>
      </c>
      <c r="R56">
        <v>301</v>
      </c>
      <c r="U56">
        <v>298</v>
      </c>
      <c r="X56">
        <v>263</v>
      </c>
      <c r="AA56">
        <v>210</v>
      </c>
      <c r="AD56">
        <v>200</v>
      </c>
      <c r="AG56">
        <v>185</v>
      </c>
      <c r="AJ56">
        <v>7.48</v>
      </c>
      <c r="AK56">
        <v>12</v>
      </c>
      <c r="AL56">
        <v>13</v>
      </c>
      <c r="AM56">
        <v>14</v>
      </c>
    </row>
    <row r="57" spans="1:39" x14ac:dyDescent="0.25">
      <c r="A57">
        <v>28</v>
      </c>
      <c r="B57" t="s">
        <v>23</v>
      </c>
      <c r="C57">
        <v>2</v>
      </c>
      <c r="E57" t="s">
        <v>10</v>
      </c>
      <c r="F57">
        <v>298</v>
      </c>
      <c r="G57">
        <f t="shared" si="0"/>
        <v>565.66360000000009</v>
      </c>
      <c r="I57">
        <v>235</v>
      </c>
      <c r="L57">
        <v>216</v>
      </c>
      <c r="O57">
        <v>306</v>
      </c>
      <c r="R57">
        <v>133</v>
      </c>
      <c r="U57">
        <v>115</v>
      </c>
      <c r="X57">
        <v>271</v>
      </c>
      <c r="AA57">
        <v>244</v>
      </c>
      <c r="AD57">
        <v>250</v>
      </c>
      <c r="AG57">
        <v>248</v>
      </c>
      <c r="AJ57">
        <v>7.66</v>
      </c>
      <c r="AK57">
        <v>21</v>
      </c>
      <c r="AL57">
        <v>22</v>
      </c>
      <c r="AM57">
        <v>24</v>
      </c>
    </row>
    <row r="58" spans="1:39" x14ac:dyDescent="0.25">
      <c r="A58">
        <v>29</v>
      </c>
      <c r="B58" t="s">
        <v>23</v>
      </c>
      <c r="C58">
        <v>2</v>
      </c>
      <c r="E58" t="s">
        <v>11</v>
      </c>
      <c r="F58">
        <v>95</v>
      </c>
      <c r="G58">
        <f t="shared" si="0"/>
        <v>180.32900000000001</v>
      </c>
      <c r="I58">
        <v>545</v>
      </c>
      <c r="L58">
        <v>675</v>
      </c>
      <c r="O58">
        <v>1272</v>
      </c>
      <c r="R58">
        <v>1089</v>
      </c>
      <c r="U58">
        <v>1148</v>
      </c>
      <c r="X58">
        <v>942</v>
      </c>
      <c r="AA58">
        <v>1138</v>
      </c>
      <c r="AD58">
        <v>854</v>
      </c>
      <c r="AG58">
        <v>780</v>
      </c>
      <c r="AJ58">
        <v>5</v>
      </c>
      <c r="AK58">
        <v>10</v>
      </c>
      <c r="AL58">
        <v>16.5</v>
      </c>
      <c r="AM58">
        <v>20</v>
      </c>
    </row>
    <row r="59" spans="1:39" x14ac:dyDescent="0.25">
      <c r="A59">
        <v>29</v>
      </c>
      <c r="B59" t="s">
        <v>23</v>
      </c>
      <c r="C59">
        <v>2</v>
      </c>
      <c r="E59" t="s">
        <v>11</v>
      </c>
      <c r="F59">
        <v>63</v>
      </c>
      <c r="G59">
        <f t="shared" si="0"/>
        <v>119.5866</v>
      </c>
      <c r="I59">
        <v>175</v>
      </c>
      <c r="L59">
        <v>182</v>
      </c>
      <c r="O59">
        <v>269</v>
      </c>
      <c r="R59">
        <v>245</v>
      </c>
      <c r="U59">
        <v>235</v>
      </c>
      <c r="X59">
        <v>251</v>
      </c>
      <c r="AA59">
        <v>222</v>
      </c>
      <c r="AD59">
        <v>186</v>
      </c>
      <c r="AG59">
        <v>197</v>
      </c>
      <c r="AJ59">
        <v>2.98</v>
      </c>
      <c r="AK59">
        <v>13.5</v>
      </c>
      <c r="AL59">
        <v>14</v>
      </c>
      <c r="AM59">
        <v>16</v>
      </c>
    </row>
    <row r="60" spans="1:39" x14ac:dyDescent="0.25">
      <c r="A60">
        <v>30</v>
      </c>
      <c r="B60" t="s">
        <v>23</v>
      </c>
      <c r="C60">
        <v>2</v>
      </c>
      <c r="E60" t="s">
        <v>12</v>
      </c>
      <c r="F60">
        <v>175</v>
      </c>
      <c r="G60">
        <f t="shared" si="0"/>
        <v>332.185</v>
      </c>
      <c r="I60">
        <v>317</v>
      </c>
      <c r="L60">
        <v>298</v>
      </c>
      <c r="O60">
        <v>289</v>
      </c>
      <c r="R60">
        <v>326</v>
      </c>
      <c r="U60">
        <v>378</v>
      </c>
      <c r="X60">
        <v>379</v>
      </c>
      <c r="AA60">
        <v>489</v>
      </c>
      <c r="AD60">
        <v>443</v>
      </c>
      <c r="AG60">
        <v>457</v>
      </c>
      <c r="AJ60">
        <v>8.02</v>
      </c>
      <c r="AK60">
        <v>21</v>
      </c>
      <c r="AL60">
        <v>22</v>
      </c>
      <c r="AM60">
        <v>22</v>
      </c>
    </row>
    <row r="61" spans="1:39" x14ac:dyDescent="0.25">
      <c r="A61">
        <v>30</v>
      </c>
      <c r="B61" t="s">
        <v>23</v>
      </c>
      <c r="C61">
        <v>2</v>
      </c>
      <c r="E61" t="s">
        <v>12</v>
      </c>
      <c r="F61">
        <v>141</v>
      </c>
      <c r="G61">
        <f t="shared" si="0"/>
        <v>267.64620000000002</v>
      </c>
      <c r="I61">
        <v>381</v>
      </c>
      <c r="L61">
        <v>392</v>
      </c>
      <c r="O61">
        <v>359</v>
      </c>
      <c r="R61">
        <v>381</v>
      </c>
      <c r="U61">
        <v>303</v>
      </c>
      <c r="X61">
        <v>436</v>
      </c>
      <c r="AA61">
        <v>401</v>
      </c>
      <c r="AD61">
        <v>410</v>
      </c>
      <c r="AG61">
        <v>390</v>
      </c>
      <c r="AJ61">
        <v>7.47</v>
      </c>
      <c r="AK61">
        <v>19</v>
      </c>
      <c r="AL61">
        <v>20</v>
      </c>
      <c r="AM61">
        <v>22</v>
      </c>
    </row>
    <row r="62" spans="1:39" x14ac:dyDescent="0.25">
      <c r="A62">
        <v>31</v>
      </c>
      <c r="B62" t="s">
        <v>20</v>
      </c>
      <c r="C62">
        <v>2</v>
      </c>
      <c r="E62" t="s">
        <v>10</v>
      </c>
      <c r="F62">
        <v>412</v>
      </c>
      <c r="G62">
        <f t="shared" si="0"/>
        <v>782.05840000000001</v>
      </c>
      <c r="I62">
        <v>301</v>
      </c>
      <c r="L62">
        <v>401</v>
      </c>
      <c r="O62">
        <v>326</v>
      </c>
      <c r="R62">
        <v>262</v>
      </c>
      <c r="U62">
        <v>352</v>
      </c>
      <c r="X62">
        <v>256</v>
      </c>
      <c r="AA62">
        <v>232</v>
      </c>
      <c r="AD62">
        <v>264</v>
      </c>
      <c r="AG62">
        <v>284</v>
      </c>
      <c r="AJ62">
        <v>32.22</v>
      </c>
      <c r="AK62">
        <v>17</v>
      </c>
      <c r="AL62">
        <v>18</v>
      </c>
      <c r="AM62">
        <v>23</v>
      </c>
    </row>
    <row r="63" spans="1:39" x14ac:dyDescent="0.25">
      <c r="A63">
        <v>31</v>
      </c>
      <c r="B63" t="s">
        <v>21</v>
      </c>
      <c r="C63">
        <v>2</v>
      </c>
      <c r="E63" t="s">
        <v>10</v>
      </c>
      <c r="F63">
        <v>314</v>
      </c>
      <c r="G63">
        <f t="shared" si="0"/>
        <v>596.03480000000002</v>
      </c>
      <c r="I63">
        <v>271</v>
      </c>
      <c r="L63">
        <v>250</v>
      </c>
      <c r="O63">
        <v>366</v>
      </c>
      <c r="R63">
        <v>312</v>
      </c>
      <c r="U63">
        <v>275</v>
      </c>
      <c r="X63">
        <v>283</v>
      </c>
      <c r="AA63">
        <v>290</v>
      </c>
      <c r="AD63">
        <v>257</v>
      </c>
      <c r="AG63">
        <v>191</v>
      </c>
      <c r="AJ63">
        <v>4.75</v>
      </c>
      <c r="AK63">
        <v>44</v>
      </c>
      <c r="AL63">
        <v>55</v>
      </c>
      <c r="AM63">
        <v>68</v>
      </c>
    </row>
    <row r="64" spans="1:39" x14ac:dyDescent="0.25">
      <c r="A64">
        <v>32</v>
      </c>
      <c r="B64" t="s">
        <v>20</v>
      </c>
      <c r="C64">
        <v>2</v>
      </c>
      <c r="E64" t="s">
        <v>11</v>
      </c>
      <c r="F64">
        <v>122</v>
      </c>
      <c r="G64">
        <f t="shared" si="0"/>
        <v>231.58040000000003</v>
      </c>
      <c r="I64">
        <v>175</v>
      </c>
      <c r="L64">
        <v>282</v>
      </c>
      <c r="O64">
        <v>262</v>
      </c>
      <c r="R64">
        <v>299</v>
      </c>
      <c r="U64">
        <v>348</v>
      </c>
      <c r="X64">
        <v>358</v>
      </c>
      <c r="AA64">
        <v>418</v>
      </c>
      <c r="AD64">
        <v>368</v>
      </c>
      <c r="AG64">
        <v>319</v>
      </c>
      <c r="AJ64">
        <v>5.69</v>
      </c>
      <c r="AK64">
        <v>15</v>
      </c>
      <c r="AL64">
        <v>16</v>
      </c>
      <c r="AM64">
        <v>17</v>
      </c>
    </row>
    <row r="65" spans="1:39" x14ac:dyDescent="0.25">
      <c r="A65">
        <v>32</v>
      </c>
      <c r="B65" t="s">
        <v>21</v>
      </c>
      <c r="C65">
        <v>2</v>
      </c>
      <c r="E65" t="s">
        <v>11</v>
      </c>
      <c r="F65">
        <v>111</v>
      </c>
      <c r="G65">
        <f t="shared" si="0"/>
        <v>210.70020000000002</v>
      </c>
      <c r="I65">
        <v>148</v>
      </c>
      <c r="L65">
        <v>65</v>
      </c>
      <c r="O65">
        <v>62</v>
      </c>
      <c r="R65">
        <v>76</v>
      </c>
      <c r="U65">
        <v>103</v>
      </c>
      <c r="X65">
        <v>137</v>
      </c>
      <c r="AA65">
        <v>191</v>
      </c>
      <c r="AD65">
        <v>150</v>
      </c>
      <c r="AG65">
        <v>183</v>
      </c>
      <c r="AJ65">
        <v>1.76</v>
      </c>
      <c r="AK65">
        <v>43</v>
      </c>
      <c r="AL65">
        <v>56</v>
      </c>
      <c r="AM65">
        <v>65</v>
      </c>
    </row>
    <row r="66" spans="1:39" x14ac:dyDescent="0.25">
      <c r="A66">
        <v>33</v>
      </c>
      <c r="B66" t="s">
        <v>20</v>
      </c>
      <c r="C66">
        <v>2</v>
      </c>
      <c r="E66" t="s">
        <v>12</v>
      </c>
      <c r="F66">
        <v>319</v>
      </c>
      <c r="G66">
        <f t="shared" si="0"/>
        <v>605.5258</v>
      </c>
      <c r="I66">
        <v>155</v>
      </c>
      <c r="L66">
        <v>99</v>
      </c>
      <c r="O66">
        <v>184</v>
      </c>
      <c r="R66">
        <v>207</v>
      </c>
      <c r="U66">
        <v>225</v>
      </c>
      <c r="X66">
        <v>273</v>
      </c>
      <c r="AA66">
        <v>325</v>
      </c>
      <c r="AD66">
        <v>361</v>
      </c>
      <c r="AG66">
        <v>298</v>
      </c>
      <c r="AJ66">
        <v>5.31</v>
      </c>
      <c r="AK66">
        <v>14.5</v>
      </c>
      <c r="AL66">
        <v>15</v>
      </c>
      <c r="AM66">
        <v>16</v>
      </c>
    </row>
    <row r="67" spans="1:39" x14ac:dyDescent="0.25">
      <c r="A67">
        <v>33</v>
      </c>
      <c r="B67" t="s">
        <v>21</v>
      </c>
      <c r="C67">
        <v>2</v>
      </c>
      <c r="E67" t="s">
        <v>12</v>
      </c>
      <c r="F67">
        <v>223</v>
      </c>
      <c r="G67">
        <f t="shared" ref="G67:G130" si="1">F67*1.8982</f>
        <v>423.29860000000002</v>
      </c>
      <c r="I67">
        <v>202</v>
      </c>
      <c r="L67">
        <v>215</v>
      </c>
      <c r="O67">
        <v>201</v>
      </c>
      <c r="R67">
        <v>225</v>
      </c>
      <c r="U67">
        <v>302</v>
      </c>
      <c r="X67">
        <v>284</v>
      </c>
      <c r="AA67">
        <v>302</v>
      </c>
      <c r="AD67">
        <v>267</v>
      </c>
      <c r="AG67">
        <v>256</v>
      </c>
      <c r="AJ67">
        <v>10.14</v>
      </c>
      <c r="AK67">
        <v>59</v>
      </c>
      <c r="AL67">
        <v>71</v>
      </c>
      <c r="AM67">
        <v>81</v>
      </c>
    </row>
    <row r="68" spans="1:39" x14ac:dyDescent="0.25">
      <c r="A68">
        <v>34</v>
      </c>
      <c r="B68" t="s">
        <v>24</v>
      </c>
      <c r="C68">
        <v>2</v>
      </c>
      <c r="E68" t="s">
        <v>10</v>
      </c>
      <c r="F68">
        <v>202</v>
      </c>
      <c r="G68">
        <f t="shared" si="1"/>
        <v>383.43640000000005</v>
      </c>
      <c r="I68">
        <v>205</v>
      </c>
      <c r="L68">
        <v>373</v>
      </c>
      <c r="O68">
        <v>442</v>
      </c>
      <c r="R68">
        <v>513</v>
      </c>
      <c r="U68">
        <v>608</v>
      </c>
      <c r="X68">
        <v>306</v>
      </c>
      <c r="AA68">
        <v>394</v>
      </c>
      <c r="AD68">
        <v>423</v>
      </c>
      <c r="AG68">
        <v>465</v>
      </c>
      <c r="AJ68">
        <v>5.36</v>
      </c>
      <c r="AK68">
        <v>43</v>
      </c>
      <c r="AL68">
        <v>62</v>
      </c>
      <c r="AM68">
        <v>77</v>
      </c>
    </row>
    <row r="69" spans="1:39" x14ac:dyDescent="0.25">
      <c r="A69">
        <v>34</v>
      </c>
      <c r="B69" t="s">
        <v>24</v>
      </c>
      <c r="C69">
        <v>2</v>
      </c>
      <c r="E69" t="s">
        <v>10</v>
      </c>
      <c r="F69">
        <v>157</v>
      </c>
      <c r="G69">
        <f t="shared" si="1"/>
        <v>298.01740000000001</v>
      </c>
      <c r="I69">
        <v>465</v>
      </c>
      <c r="L69">
        <v>669</v>
      </c>
      <c r="O69">
        <v>555</v>
      </c>
      <c r="R69">
        <v>487</v>
      </c>
      <c r="U69">
        <v>514</v>
      </c>
      <c r="X69">
        <v>481</v>
      </c>
      <c r="AA69">
        <v>502</v>
      </c>
      <c r="AD69">
        <v>478</v>
      </c>
      <c r="AG69">
        <v>462</v>
      </c>
      <c r="AJ69">
        <v>6.36</v>
      </c>
      <c r="AK69">
        <v>45</v>
      </c>
      <c r="AL69">
        <v>50</v>
      </c>
      <c r="AM69">
        <v>75.5</v>
      </c>
    </row>
    <row r="70" spans="1:39" x14ac:dyDescent="0.25">
      <c r="A70">
        <v>35</v>
      </c>
      <c r="B70" t="s">
        <v>24</v>
      </c>
      <c r="C70">
        <v>2</v>
      </c>
      <c r="E70" t="s">
        <v>11</v>
      </c>
      <c r="F70">
        <v>82</v>
      </c>
      <c r="G70">
        <f t="shared" si="1"/>
        <v>155.6524</v>
      </c>
      <c r="I70">
        <v>163</v>
      </c>
      <c r="L70">
        <v>255</v>
      </c>
      <c r="O70">
        <v>248</v>
      </c>
      <c r="R70">
        <v>319</v>
      </c>
      <c r="U70">
        <v>320</v>
      </c>
      <c r="X70">
        <v>206</v>
      </c>
      <c r="AA70">
        <v>240</v>
      </c>
      <c r="AD70">
        <v>459</v>
      </c>
      <c r="AG70">
        <v>309</v>
      </c>
      <c r="AJ70">
        <v>3.61</v>
      </c>
      <c r="AK70">
        <v>48</v>
      </c>
      <c r="AL70">
        <v>58</v>
      </c>
      <c r="AM70">
        <v>62</v>
      </c>
    </row>
    <row r="71" spans="1:39" x14ac:dyDescent="0.25">
      <c r="A71">
        <v>35</v>
      </c>
      <c r="B71" t="s">
        <v>24</v>
      </c>
      <c r="C71">
        <v>2</v>
      </c>
      <c r="E71" t="s">
        <v>11</v>
      </c>
      <c r="F71">
        <v>70</v>
      </c>
      <c r="G71">
        <f t="shared" si="1"/>
        <v>132.874</v>
      </c>
      <c r="I71">
        <v>113</v>
      </c>
      <c r="L71">
        <v>99</v>
      </c>
      <c r="O71">
        <v>277</v>
      </c>
      <c r="R71">
        <v>291</v>
      </c>
      <c r="U71">
        <v>247</v>
      </c>
      <c r="X71">
        <v>199</v>
      </c>
      <c r="AA71">
        <v>223</v>
      </c>
      <c r="AD71">
        <v>256</v>
      </c>
      <c r="AG71">
        <v>300</v>
      </c>
      <c r="AJ71">
        <v>4.76</v>
      </c>
      <c r="AK71">
        <v>38</v>
      </c>
      <c r="AL71">
        <v>59</v>
      </c>
      <c r="AM71">
        <v>85</v>
      </c>
    </row>
    <row r="72" spans="1:39" x14ac:dyDescent="0.25">
      <c r="A72">
        <v>36</v>
      </c>
      <c r="B72" t="s">
        <v>24</v>
      </c>
      <c r="C72">
        <v>2</v>
      </c>
      <c r="E72" t="s">
        <v>12</v>
      </c>
      <c r="F72">
        <v>219</v>
      </c>
      <c r="G72">
        <f t="shared" si="1"/>
        <v>415.70580000000001</v>
      </c>
      <c r="I72">
        <v>278</v>
      </c>
      <c r="L72">
        <v>373</v>
      </c>
      <c r="O72">
        <v>234</v>
      </c>
      <c r="R72">
        <v>360</v>
      </c>
      <c r="U72">
        <v>416</v>
      </c>
      <c r="X72">
        <v>438</v>
      </c>
      <c r="AA72">
        <v>503</v>
      </c>
      <c r="AD72">
        <v>492</v>
      </c>
      <c r="AG72">
        <v>302</v>
      </c>
      <c r="AJ72">
        <v>5.41</v>
      </c>
      <c r="AK72">
        <v>43</v>
      </c>
      <c r="AL72">
        <v>70</v>
      </c>
      <c r="AM72">
        <v>83</v>
      </c>
    </row>
    <row r="73" spans="1:39" x14ac:dyDescent="0.25">
      <c r="A73">
        <v>36</v>
      </c>
      <c r="B73" t="s">
        <v>24</v>
      </c>
      <c r="C73">
        <v>2</v>
      </c>
      <c r="E73" t="s">
        <v>12</v>
      </c>
      <c r="F73">
        <v>133</v>
      </c>
      <c r="G73">
        <f t="shared" si="1"/>
        <v>252.46060000000003</v>
      </c>
      <c r="I73">
        <v>328</v>
      </c>
      <c r="L73">
        <v>289</v>
      </c>
      <c r="O73">
        <v>500</v>
      </c>
      <c r="R73">
        <v>339</v>
      </c>
      <c r="U73">
        <v>269</v>
      </c>
      <c r="X73">
        <v>373</v>
      </c>
      <c r="AA73">
        <v>406</v>
      </c>
      <c r="AD73">
        <v>426</v>
      </c>
      <c r="AG73">
        <v>447</v>
      </c>
      <c r="AJ73">
        <v>3.99</v>
      </c>
      <c r="AK73">
        <v>36</v>
      </c>
      <c r="AL73">
        <v>53</v>
      </c>
      <c r="AM73">
        <v>69</v>
      </c>
    </row>
    <row r="74" spans="1:39" x14ac:dyDescent="0.25">
      <c r="A74">
        <v>37</v>
      </c>
      <c r="B74" t="s">
        <v>23</v>
      </c>
      <c r="C74">
        <v>5</v>
      </c>
      <c r="E74" t="s">
        <v>10</v>
      </c>
      <c r="F74">
        <v>312</v>
      </c>
      <c r="G74">
        <f t="shared" si="1"/>
        <v>592.23840000000007</v>
      </c>
      <c r="I74">
        <v>467</v>
      </c>
      <c r="L74">
        <v>347</v>
      </c>
      <c r="O74">
        <v>434</v>
      </c>
      <c r="R74">
        <v>450</v>
      </c>
      <c r="U74">
        <v>433</v>
      </c>
      <c r="X74">
        <v>351</v>
      </c>
      <c r="AA74">
        <v>261</v>
      </c>
      <c r="AD74">
        <v>184</v>
      </c>
      <c r="AG74">
        <v>138</v>
      </c>
      <c r="AJ74">
        <v>4.8499999999999996</v>
      </c>
      <c r="AK74">
        <v>16</v>
      </c>
      <c r="AL74">
        <v>17</v>
      </c>
      <c r="AM74">
        <v>19</v>
      </c>
    </row>
    <row r="75" spans="1:39" x14ac:dyDescent="0.25">
      <c r="A75">
        <v>37</v>
      </c>
      <c r="B75" t="s">
        <v>23</v>
      </c>
      <c r="C75">
        <v>5</v>
      </c>
      <c r="E75" t="s">
        <v>10</v>
      </c>
      <c r="F75">
        <v>71</v>
      </c>
      <c r="G75">
        <f t="shared" si="1"/>
        <v>134.7722</v>
      </c>
      <c r="I75">
        <v>189</v>
      </c>
      <c r="L75">
        <v>141</v>
      </c>
      <c r="O75">
        <v>133</v>
      </c>
      <c r="R75">
        <v>172</v>
      </c>
      <c r="U75">
        <v>140</v>
      </c>
      <c r="X75">
        <v>137</v>
      </c>
      <c r="AA75">
        <v>153</v>
      </c>
      <c r="AD75">
        <v>141</v>
      </c>
      <c r="AG75">
        <v>106</v>
      </c>
      <c r="AJ75">
        <v>4.95</v>
      </c>
      <c r="AK75">
        <v>18</v>
      </c>
      <c r="AL75">
        <v>19</v>
      </c>
      <c r="AM75">
        <v>20</v>
      </c>
    </row>
    <row r="76" spans="1:39" x14ac:dyDescent="0.25">
      <c r="A76">
        <v>38</v>
      </c>
      <c r="B76" t="s">
        <v>23</v>
      </c>
      <c r="C76">
        <v>5</v>
      </c>
      <c r="E76" t="s">
        <v>11</v>
      </c>
      <c r="F76">
        <v>87</v>
      </c>
      <c r="G76">
        <f t="shared" si="1"/>
        <v>165.14340000000001</v>
      </c>
      <c r="I76">
        <v>179</v>
      </c>
      <c r="L76">
        <v>391</v>
      </c>
      <c r="O76">
        <v>490</v>
      </c>
      <c r="R76">
        <v>557</v>
      </c>
      <c r="U76">
        <v>693</v>
      </c>
      <c r="X76">
        <v>490</v>
      </c>
      <c r="AA76">
        <v>468</v>
      </c>
      <c r="AD76">
        <v>347</v>
      </c>
      <c r="AG76">
        <v>305</v>
      </c>
      <c r="AJ76">
        <v>3.26</v>
      </c>
      <c r="AK76">
        <v>12</v>
      </c>
      <c r="AL76">
        <v>13</v>
      </c>
      <c r="AM76">
        <v>16</v>
      </c>
    </row>
    <row r="77" spans="1:39" x14ac:dyDescent="0.25">
      <c r="A77">
        <v>38</v>
      </c>
      <c r="B77" t="s">
        <v>23</v>
      </c>
      <c r="C77">
        <v>5</v>
      </c>
      <c r="E77" t="s">
        <v>11</v>
      </c>
      <c r="F77">
        <v>156</v>
      </c>
      <c r="G77">
        <f t="shared" si="1"/>
        <v>296.11920000000003</v>
      </c>
      <c r="I77">
        <v>243</v>
      </c>
      <c r="L77">
        <v>734</v>
      </c>
      <c r="O77">
        <v>1364</v>
      </c>
      <c r="R77">
        <v>1289</v>
      </c>
      <c r="U77">
        <v>1348</v>
      </c>
      <c r="X77">
        <v>921</v>
      </c>
      <c r="AA77">
        <v>859</v>
      </c>
      <c r="AD77">
        <v>886</v>
      </c>
      <c r="AG77">
        <v>875</v>
      </c>
      <c r="AJ77">
        <v>3.65</v>
      </c>
      <c r="AK77">
        <v>14</v>
      </c>
      <c r="AL77">
        <v>16</v>
      </c>
      <c r="AM77">
        <v>17.5</v>
      </c>
    </row>
    <row r="78" spans="1:39" x14ac:dyDescent="0.25">
      <c r="A78">
        <v>39</v>
      </c>
      <c r="B78" t="s">
        <v>23</v>
      </c>
      <c r="C78">
        <v>5</v>
      </c>
      <c r="E78" t="s">
        <v>12</v>
      </c>
      <c r="F78">
        <v>180</v>
      </c>
      <c r="G78">
        <f t="shared" si="1"/>
        <v>341.67600000000004</v>
      </c>
      <c r="I78">
        <v>340</v>
      </c>
      <c r="L78">
        <v>396</v>
      </c>
      <c r="O78">
        <v>609</v>
      </c>
      <c r="R78">
        <v>632</v>
      </c>
      <c r="U78">
        <v>634</v>
      </c>
      <c r="X78">
        <v>506</v>
      </c>
      <c r="AA78">
        <v>527</v>
      </c>
      <c r="AD78">
        <v>506</v>
      </c>
      <c r="AG78">
        <v>517</v>
      </c>
      <c r="AJ78">
        <v>9.42</v>
      </c>
      <c r="AK78">
        <v>19</v>
      </c>
      <c r="AL78">
        <v>19.5</v>
      </c>
      <c r="AM78">
        <v>21</v>
      </c>
    </row>
    <row r="79" spans="1:39" x14ac:dyDescent="0.25">
      <c r="A79">
        <v>39</v>
      </c>
      <c r="B79" t="s">
        <v>23</v>
      </c>
      <c r="C79">
        <v>5</v>
      </c>
      <c r="E79" t="s">
        <v>12</v>
      </c>
      <c r="F79">
        <v>172</v>
      </c>
      <c r="G79">
        <f t="shared" si="1"/>
        <v>326.49040000000002</v>
      </c>
      <c r="I79">
        <v>442</v>
      </c>
      <c r="L79">
        <v>440</v>
      </c>
      <c r="O79">
        <v>510</v>
      </c>
      <c r="R79">
        <v>617</v>
      </c>
      <c r="U79">
        <v>757</v>
      </c>
      <c r="X79">
        <v>437</v>
      </c>
      <c r="AA79">
        <v>553</v>
      </c>
      <c r="AD79">
        <v>555</v>
      </c>
      <c r="AG79">
        <v>535</v>
      </c>
      <c r="AJ79">
        <v>10.58</v>
      </c>
      <c r="AK79">
        <v>17</v>
      </c>
      <c r="AL79">
        <v>18</v>
      </c>
      <c r="AM79">
        <v>19</v>
      </c>
    </row>
    <row r="80" spans="1:39" x14ac:dyDescent="0.25">
      <c r="A80">
        <v>40</v>
      </c>
      <c r="B80" t="s">
        <v>20</v>
      </c>
      <c r="C80">
        <v>5</v>
      </c>
      <c r="E80" t="s">
        <v>10</v>
      </c>
      <c r="F80">
        <v>726</v>
      </c>
      <c r="G80">
        <f t="shared" si="1"/>
        <v>1378.0932</v>
      </c>
      <c r="I80">
        <v>1044</v>
      </c>
      <c r="L80">
        <v>942</v>
      </c>
      <c r="O80">
        <v>735</v>
      </c>
      <c r="R80">
        <v>915</v>
      </c>
      <c r="U80">
        <v>1170</v>
      </c>
      <c r="X80">
        <v>885</v>
      </c>
      <c r="AA80">
        <v>984</v>
      </c>
      <c r="AD80">
        <v>795</v>
      </c>
      <c r="AG80">
        <v>804</v>
      </c>
      <c r="AJ80">
        <v>7.08</v>
      </c>
      <c r="AK80">
        <v>18</v>
      </c>
      <c r="AL80">
        <v>18</v>
      </c>
      <c r="AM80">
        <v>19.5</v>
      </c>
    </row>
    <row r="81" spans="1:39" x14ac:dyDescent="0.25">
      <c r="A81">
        <v>40</v>
      </c>
      <c r="B81" t="s">
        <v>21</v>
      </c>
      <c r="C81">
        <v>5</v>
      </c>
      <c r="E81" t="s">
        <v>10</v>
      </c>
      <c r="F81">
        <v>734</v>
      </c>
      <c r="G81">
        <f t="shared" si="1"/>
        <v>1393.2788</v>
      </c>
      <c r="I81">
        <v>1070</v>
      </c>
      <c r="L81">
        <v>1760</v>
      </c>
      <c r="O81">
        <v>480</v>
      </c>
      <c r="R81">
        <v>821</v>
      </c>
      <c r="U81">
        <v>1511</v>
      </c>
      <c r="X81">
        <v>683</v>
      </c>
      <c r="AA81">
        <v>632</v>
      </c>
      <c r="AD81">
        <v>617</v>
      </c>
      <c r="AG81">
        <v>664</v>
      </c>
      <c r="AJ81">
        <v>7.34</v>
      </c>
      <c r="AK81">
        <v>42</v>
      </c>
      <c r="AL81">
        <v>50</v>
      </c>
      <c r="AM81">
        <v>67</v>
      </c>
    </row>
    <row r="82" spans="1:39" x14ac:dyDescent="0.25">
      <c r="A82">
        <v>41</v>
      </c>
      <c r="B82" t="s">
        <v>20</v>
      </c>
      <c r="C82">
        <v>5</v>
      </c>
      <c r="E82" t="s">
        <v>11</v>
      </c>
      <c r="F82">
        <v>165</v>
      </c>
      <c r="G82">
        <f t="shared" si="1"/>
        <v>313.20300000000003</v>
      </c>
      <c r="I82">
        <v>178</v>
      </c>
      <c r="L82">
        <v>211</v>
      </c>
      <c r="O82">
        <v>290</v>
      </c>
      <c r="R82">
        <v>256</v>
      </c>
      <c r="U82">
        <v>276</v>
      </c>
      <c r="X82">
        <v>200</v>
      </c>
      <c r="AA82">
        <v>277</v>
      </c>
      <c r="AD82">
        <v>293</v>
      </c>
      <c r="AG82">
        <v>254</v>
      </c>
      <c r="AJ82">
        <v>4.3</v>
      </c>
      <c r="AK82">
        <v>12</v>
      </c>
      <c r="AL82">
        <v>14</v>
      </c>
      <c r="AM82">
        <v>15</v>
      </c>
    </row>
    <row r="83" spans="1:39" x14ac:dyDescent="0.25">
      <c r="A83">
        <v>41</v>
      </c>
      <c r="B83" t="s">
        <v>21</v>
      </c>
      <c r="C83">
        <v>5</v>
      </c>
      <c r="E83" t="s">
        <v>11</v>
      </c>
      <c r="F83">
        <v>46</v>
      </c>
      <c r="G83">
        <f t="shared" si="1"/>
        <v>87.3172</v>
      </c>
      <c r="I83">
        <v>86</v>
      </c>
      <c r="L83">
        <v>52</v>
      </c>
      <c r="O83">
        <v>66</v>
      </c>
      <c r="R83">
        <v>75</v>
      </c>
      <c r="U83">
        <v>48</v>
      </c>
      <c r="X83">
        <v>81</v>
      </c>
      <c r="AA83">
        <v>97</v>
      </c>
      <c r="AD83">
        <v>90</v>
      </c>
      <c r="AG83">
        <v>76</v>
      </c>
      <c r="AJ83">
        <v>3.72</v>
      </c>
      <c r="AK83">
        <v>46</v>
      </c>
      <c r="AL83">
        <v>48</v>
      </c>
      <c r="AM83">
        <v>53</v>
      </c>
    </row>
    <row r="84" spans="1:39" x14ac:dyDescent="0.25">
      <c r="A84">
        <v>42</v>
      </c>
      <c r="B84" t="s">
        <v>20</v>
      </c>
      <c r="C84">
        <v>5</v>
      </c>
      <c r="E84" t="s">
        <v>12</v>
      </c>
      <c r="F84">
        <v>283</v>
      </c>
      <c r="G84">
        <f t="shared" si="1"/>
        <v>537.19060000000002</v>
      </c>
      <c r="I84">
        <v>707</v>
      </c>
      <c r="L84">
        <v>690</v>
      </c>
      <c r="O84">
        <v>509</v>
      </c>
      <c r="R84">
        <v>441</v>
      </c>
      <c r="U84">
        <v>41.6</v>
      </c>
      <c r="X84">
        <v>443</v>
      </c>
      <c r="AA84">
        <v>416</v>
      </c>
      <c r="AD84">
        <v>371</v>
      </c>
      <c r="AG84">
        <v>338</v>
      </c>
      <c r="AJ84">
        <v>14.09</v>
      </c>
      <c r="AK84">
        <v>16</v>
      </c>
      <c r="AL84">
        <v>19</v>
      </c>
      <c r="AM84">
        <v>21</v>
      </c>
    </row>
    <row r="85" spans="1:39" x14ac:dyDescent="0.25">
      <c r="A85">
        <v>42</v>
      </c>
      <c r="B85" t="s">
        <v>21</v>
      </c>
      <c r="C85">
        <v>5</v>
      </c>
      <c r="E85" t="s">
        <v>12</v>
      </c>
      <c r="F85">
        <v>64</v>
      </c>
      <c r="G85">
        <f t="shared" si="1"/>
        <v>121.48480000000001</v>
      </c>
      <c r="I85">
        <v>217</v>
      </c>
      <c r="L85">
        <v>203</v>
      </c>
      <c r="O85">
        <v>268</v>
      </c>
      <c r="R85">
        <v>283</v>
      </c>
      <c r="U85">
        <v>238</v>
      </c>
      <c r="X85">
        <v>175</v>
      </c>
      <c r="AA85">
        <v>151</v>
      </c>
      <c r="AD85">
        <v>220</v>
      </c>
      <c r="AG85">
        <v>343</v>
      </c>
      <c r="AJ85">
        <v>3.03</v>
      </c>
      <c r="AK85">
        <v>47</v>
      </c>
      <c r="AL85">
        <v>54</v>
      </c>
      <c r="AM85">
        <v>65</v>
      </c>
    </row>
    <row r="86" spans="1:39" x14ac:dyDescent="0.25">
      <c r="A86">
        <v>43</v>
      </c>
      <c r="B86" t="s">
        <v>24</v>
      </c>
      <c r="C86">
        <v>5</v>
      </c>
      <c r="E86" t="s">
        <v>10</v>
      </c>
      <c r="F86">
        <v>147</v>
      </c>
      <c r="G86">
        <f t="shared" si="1"/>
        <v>279.03540000000004</v>
      </c>
      <c r="I86">
        <v>211</v>
      </c>
      <c r="L86">
        <v>355</v>
      </c>
      <c r="O86">
        <v>454</v>
      </c>
      <c r="R86">
        <v>484</v>
      </c>
      <c r="U86">
        <v>463</v>
      </c>
      <c r="X86">
        <v>332</v>
      </c>
      <c r="AA86">
        <v>226</v>
      </c>
      <c r="AD86">
        <v>360</v>
      </c>
      <c r="AG86">
        <v>377</v>
      </c>
      <c r="AJ86">
        <v>6.13</v>
      </c>
      <c r="AK86">
        <v>42</v>
      </c>
      <c r="AL86">
        <v>65</v>
      </c>
      <c r="AM86">
        <v>73.5</v>
      </c>
    </row>
    <row r="87" spans="1:39" x14ac:dyDescent="0.25">
      <c r="A87">
        <v>43</v>
      </c>
      <c r="B87" t="s">
        <v>24</v>
      </c>
      <c r="C87">
        <v>5</v>
      </c>
      <c r="E87" t="s">
        <v>10</v>
      </c>
      <c r="F87">
        <v>221</v>
      </c>
      <c r="G87">
        <f t="shared" si="1"/>
        <v>419.50220000000002</v>
      </c>
      <c r="I87">
        <v>255</v>
      </c>
      <c r="L87">
        <v>504</v>
      </c>
      <c r="O87">
        <v>385</v>
      </c>
      <c r="R87">
        <v>404</v>
      </c>
      <c r="U87">
        <v>356</v>
      </c>
      <c r="X87">
        <v>297</v>
      </c>
      <c r="AA87">
        <v>274</v>
      </c>
      <c r="AD87">
        <v>284</v>
      </c>
      <c r="AG87">
        <v>309</v>
      </c>
      <c r="AJ87">
        <v>6.11</v>
      </c>
      <c r="AK87">
        <v>29</v>
      </c>
      <c r="AL87">
        <v>57</v>
      </c>
      <c r="AM87">
        <v>65</v>
      </c>
    </row>
    <row r="88" spans="1:39" x14ac:dyDescent="0.25">
      <c r="A88">
        <v>44</v>
      </c>
      <c r="B88" t="s">
        <v>24</v>
      </c>
      <c r="C88">
        <v>5</v>
      </c>
      <c r="E88" t="s">
        <v>11</v>
      </c>
      <c r="F88">
        <v>83</v>
      </c>
      <c r="G88">
        <f t="shared" si="1"/>
        <v>157.5506</v>
      </c>
      <c r="I88">
        <v>148</v>
      </c>
      <c r="L88">
        <v>136</v>
      </c>
      <c r="O88">
        <v>148</v>
      </c>
      <c r="R88">
        <v>132</v>
      </c>
      <c r="U88">
        <v>158</v>
      </c>
      <c r="X88">
        <v>207</v>
      </c>
      <c r="AA88">
        <v>199</v>
      </c>
      <c r="AD88">
        <v>207</v>
      </c>
      <c r="AG88">
        <v>212</v>
      </c>
      <c r="AJ88">
        <v>2.1</v>
      </c>
      <c r="AK88">
        <v>44</v>
      </c>
      <c r="AL88">
        <v>55.5</v>
      </c>
      <c r="AM88">
        <v>72</v>
      </c>
    </row>
    <row r="89" spans="1:39" x14ac:dyDescent="0.25">
      <c r="A89">
        <v>44</v>
      </c>
      <c r="B89" t="s">
        <v>24</v>
      </c>
      <c r="C89">
        <v>5</v>
      </c>
      <c r="E89" t="s">
        <v>11</v>
      </c>
      <c r="F89">
        <v>208</v>
      </c>
      <c r="G89">
        <f t="shared" si="1"/>
        <v>394.82560000000001</v>
      </c>
      <c r="I89">
        <v>488</v>
      </c>
      <c r="L89">
        <v>431</v>
      </c>
      <c r="O89">
        <v>442</v>
      </c>
      <c r="R89">
        <v>396</v>
      </c>
      <c r="U89">
        <v>421</v>
      </c>
      <c r="X89">
        <v>394</v>
      </c>
      <c r="AA89">
        <v>272</v>
      </c>
      <c r="AD89">
        <v>325</v>
      </c>
      <c r="AG89">
        <v>345</v>
      </c>
      <c r="AJ89">
        <v>3.84</v>
      </c>
      <c r="AK89">
        <v>37</v>
      </c>
      <c r="AL89">
        <v>58</v>
      </c>
      <c r="AM89">
        <v>73</v>
      </c>
    </row>
    <row r="90" spans="1:39" x14ac:dyDescent="0.25">
      <c r="A90">
        <v>45</v>
      </c>
      <c r="B90" t="s">
        <v>24</v>
      </c>
      <c r="C90">
        <v>5</v>
      </c>
      <c r="E90" t="s">
        <v>12</v>
      </c>
      <c r="F90">
        <v>78</v>
      </c>
      <c r="G90">
        <f t="shared" si="1"/>
        <v>148.05960000000002</v>
      </c>
      <c r="I90">
        <v>347</v>
      </c>
      <c r="L90">
        <v>157</v>
      </c>
      <c r="O90">
        <v>200</v>
      </c>
      <c r="R90">
        <v>177</v>
      </c>
      <c r="U90">
        <v>193</v>
      </c>
      <c r="X90">
        <v>166</v>
      </c>
      <c r="AA90">
        <v>144</v>
      </c>
      <c r="AD90">
        <v>121</v>
      </c>
      <c r="AG90">
        <v>107</v>
      </c>
      <c r="AJ90">
        <v>8.65</v>
      </c>
      <c r="AK90">
        <v>76</v>
      </c>
      <c r="AL90">
        <v>77</v>
      </c>
      <c r="AM90">
        <v>79</v>
      </c>
    </row>
    <row r="91" spans="1:39" x14ac:dyDescent="0.25">
      <c r="A91">
        <v>45</v>
      </c>
      <c r="B91" t="s">
        <v>24</v>
      </c>
      <c r="C91">
        <v>5</v>
      </c>
      <c r="E91" t="s">
        <v>12</v>
      </c>
      <c r="F91">
        <v>151</v>
      </c>
      <c r="G91">
        <f t="shared" si="1"/>
        <v>286.62819999999999</v>
      </c>
      <c r="I91">
        <v>157</v>
      </c>
      <c r="L91">
        <v>218</v>
      </c>
      <c r="O91">
        <v>153</v>
      </c>
      <c r="R91">
        <v>311</v>
      </c>
      <c r="U91">
        <v>224</v>
      </c>
      <c r="X91">
        <v>306</v>
      </c>
      <c r="AA91">
        <v>186</v>
      </c>
      <c r="AD91">
        <v>201</v>
      </c>
      <c r="AG91">
        <v>179</v>
      </c>
      <c r="AJ91">
        <v>7.56</v>
      </c>
      <c r="AK91">
        <v>62</v>
      </c>
      <c r="AL91">
        <v>66</v>
      </c>
      <c r="AM91">
        <v>71.5</v>
      </c>
    </row>
    <row r="92" spans="1:39" x14ac:dyDescent="0.25">
      <c r="A92">
        <v>46</v>
      </c>
      <c r="B92" t="s">
        <v>23</v>
      </c>
      <c r="C92">
        <v>5</v>
      </c>
      <c r="E92" t="s">
        <v>10</v>
      </c>
      <c r="F92">
        <v>290</v>
      </c>
      <c r="G92">
        <f t="shared" si="1"/>
        <v>550.47800000000007</v>
      </c>
      <c r="I92">
        <v>472</v>
      </c>
      <c r="L92">
        <v>585</v>
      </c>
      <c r="O92">
        <v>430</v>
      </c>
      <c r="R92">
        <v>462</v>
      </c>
      <c r="U92">
        <v>412</v>
      </c>
      <c r="X92">
        <v>393</v>
      </c>
      <c r="AA92">
        <v>307</v>
      </c>
      <c r="AD92">
        <v>327</v>
      </c>
      <c r="AG92">
        <v>350</v>
      </c>
      <c r="AJ92">
        <v>25.21</v>
      </c>
      <c r="AK92">
        <v>21</v>
      </c>
      <c r="AL92">
        <v>21</v>
      </c>
      <c r="AM92">
        <v>21</v>
      </c>
    </row>
    <row r="93" spans="1:39" x14ac:dyDescent="0.25">
      <c r="A93">
        <v>46</v>
      </c>
      <c r="B93" t="s">
        <v>23</v>
      </c>
      <c r="C93">
        <v>5</v>
      </c>
      <c r="E93" t="s">
        <v>10</v>
      </c>
      <c r="F93">
        <v>182</v>
      </c>
      <c r="G93">
        <f t="shared" si="1"/>
        <v>345.47239999999999</v>
      </c>
      <c r="I93">
        <v>458</v>
      </c>
      <c r="L93">
        <v>309</v>
      </c>
      <c r="O93">
        <v>353</v>
      </c>
      <c r="R93">
        <v>312</v>
      </c>
      <c r="U93">
        <v>394</v>
      </c>
      <c r="X93">
        <v>286</v>
      </c>
      <c r="AA93">
        <v>348</v>
      </c>
      <c r="AD93">
        <v>338</v>
      </c>
      <c r="AG93">
        <v>315</v>
      </c>
      <c r="AJ93">
        <v>18.690000000000001</v>
      </c>
      <c r="AK93">
        <v>12</v>
      </c>
      <c r="AL93">
        <v>13.5</v>
      </c>
      <c r="AM93">
        <v>14.5</v>
      </c>
    </row>
    <row r="94" spans="1:39" x14ac:dyDescent="0.25">
      <c r="A94">
        <v>47</v>
      </c>
      <c r="B94" t="s">
        <v>23</v>
      </c>
      <c r="C94">
        <v>5</v>
      </c>
      <c r="E94" t="s">
        <v>11</v>
      </c>
      <c r="F94">
        <v>67</v>
      </c>
      <c r="G94">
        <f t="shared" si="1"/>
        <v>127.1794</v>
      </c>
      <c r="I94">
        <v>95</v>
      </c>
      <c r="L94">
        <v>268</v>
      </c>
      <c r="O94">
        <v>327</v>
      </c>
      <c r="R94">
        <v>328</v>
      </c>
      <c r="U94">
        <v>350</v>
      </c>
      <c r="X94">
        <v>324</v>
      </c>
      <c r="AA94">
        <v>372</v>
      </c>
      <c r="AD94">
        <v>408</v>
      </c>
      <c r="AG94">
        <v>600</v>
      </c>
      <c r="AJ94">
        <v>2.95</v>
      </c>
      <c r="AK94">
        <v>12</v>
      </c>
      <c r="AL94">
        <v>14.5</v>
      </c>
      <c r="AM94">
        <v>19</v>
      </c>
    </row>
    <row r="95" spans="1:39" x14ac:dyDescent="0.25">
      <c r="A95">
        <v>47</v>
      </c>
      <c r="B95" t="s">
        <v>23</v>
      </c>
      <c r="C95">
        <v>5</v>
      </c>
      <c r="E95" t="s">
        <v>11</v>
      </c>
      <c r="F95">
        <v>115</v>
      </c>
      <c r="G95">
        <f t="shared" si="1"/>
        <v>218.29300000000001</v>
      </c>
      <c r="I95">
        <v>137</v>
      </c>
      <c r="L95">
        <v>711</v>
      </c>
      <c r="O95">
        <v>1105</v>
      </c>
      <c r="R95">
        <v>1098</v>
      </c>
      <c r="U95">
        <v>1228</v>
      </c>
      <c r="X95">
        <v>856</v>
      </c>
      <c r="AA95">
        <v>1055</v>
      </c>
      <c r="AD95">
        <v>924</v>
      </c>
      <c r="AG95">
        <v>964</v>
      </c>
      <c r="AJ95">
        <v>4.53</v>
      </c>
      <c r="AK95">
        <v>12</v>
      </c>
      <c r="AL95">
        <v>15</v>
      </c>
      <c r="AM95">
        <v>18</v>
      </c>
    </row>
    <row r="96" spans="1:39" x14ac:dyDescent="0.25">
      <c r="A96">
        <v>48</v>
      </c>
      <c r="B96" t="s">
        <v>23</v>
      </c>
      <c r="C96">
        <v>5</v>
      </c>
      <c r="E96" t="s">
        <v>12</v>
      </c>
      <c r="F96">
        <v>208</v>
      </c>
      <c r="G96">
        <f t="shared" si="1"/>
        <v>394.82560000000001</v>
      </c>
      <c r="I96">
        <v>775</v>
      </c>
      <c r="L96">
        <v>703</v>
      </c>
      <c r="O96">
        <v>904</v>
      </c>
      <c r="R96">
        <v>616</v>
      </c>
      <c r="U96">
        <v>531</v>
      </c>
      <c r="X96">
        <v>705</v>
      </c>
      <c r="AA96">
        <v>884</v>
      </c>
      <c r="AD96">
        <v>782</v>
      </c>
      <c r="AG96">
        <v>709</v>
      </c>
      <c r="AJ96">
        <v>4.33</v>
      </c>
      <c r="AK96">
        <v>11</v>
      </c>
      <c r="AL96">
        <v>13</v>
      </c>
      <c r="AM96">
        <v>15.5</v>
      </c>
    </row>
    <row r="97" spans="1:39" x14ac:dyDescent="0.25">
      <c r="A97">
        <v>48</v>
      </c>
      <c r="B97" t="s">
        <v>23</v>
      </c>
      <c r="C97">
        <v>5</v>
      </c>
      <c r="E97" t="s">
        <v>12</v>
      </c>
      <c r="F97">
        <v>797</v>
      </c>
      <c r="G97">
        <f t="shared" si="1"/>
        <v>1512.8654000000001</v>
      </c>
      <c r="I97">
        <v>832</v>
      </c>
      <c r="L97">
        <v>587</v>
      </c>
      <c r="O97">
        <v>528</v>
      </c>
      <c r="R97">
        <v>590</v>
      </c>
      <c r="U97">
        <v>623</v>
      </c>
      <c r="X97">
        <v>589</v>
      </c>
      <c r="AA97">
        <v>336</v>
      </c>
      <c r="AD97">
        <v>351</v>
      </c>
      <c r="AG97">
        <v>457</v>
      </c>
      <c r="AJ97">
        <v>3.06</v>
      </c>
      <c r="AK97">
        <v>10</v>
      </c>
      <c r="AL97">
        <v>15</v>
      </c>
      <c r="AM97">
        <v>17</v>
      </c>
    </row>
    <row r="98" spans="1:39" x14ac:dyDescent="0.25">
      <c r="A98">
        <v>49</v>
      </c>
      <c r="B98" t="s">
        <v>20</v>
      </c>
      <c r="C98">
        <v>5</v>
      </c>
      <c r="E98" t="s">
        <v>10</v>
      </c>
      <c r="F98">
        <v>218</v>
      </c>
      <c r="G98">
        <f t="shared" si="1"/>
        <v>413.80760000000004</v>
      </c>
      <c r="I98">
        <v>527</v>
      </c>
      <c r="L98">
        <v>560</v>
      </c>
      <c r="O98">
        <v>737</v>
      </c>
      <c r="R98">
        <v>636</v>
      </c>
      <c r="U98">
        <v>589</v>
      </c>
      <c r="X98">
        <v>586</v>
      </c>
      <c r="AA98">
        <v>618</v>
      </c>
      <c r="AD98">
        <v>561</v>
      </c>
      <c r="AG98">
        <v>448</v>
      </c>
      <c r="AJ98">
        <v>21.08</v>
      </c>
      <c r="AK98">
        <v>17</v>
      </c>
      <c r="AL98">
        <v>20</v>
      </c>
      <c r="AM98">
        <v>23</v>
      </c>
    </row>
    <row r="99" spans="1:39" x14ac:dyDescent="0.25">
      <c r="A99">
        <v>49</v>
      </c>
      <c r="B99" t="s">
        <v>21</v>
      </c>
      <c r="C99">
        <v>5</v>
      </c>
      <c r="E99" t="s">
        <v>10</v>
      </c>
      <c r="F99">
        <v>192</v>
      </c>
      <c r="G99">
        <f t="shared" si="1"/>
        <v>364.45440000000002</v>
      </c>
      <c r="I99">
        <v>506</v>
      </c>
      <c r="L99">
        <v>396</v>
      </c>
      <c r="O99">
        <v>423</v>
      </c>
      <c r="R99">
        <v>459</v>
      </c>
      <c r="U99">
        <v>334</v>
      </c>
      <c r="X99">
        <v>374</v>
      </c>
      <c r="AA99">
        <v>286</v>
      </c>
      <c r="AD99">
        <v>226</v>
      </c>
      <c r="AG99">
        <v>248</v>
      </c>
      <c r="AJ99">
        <v>2.8</v>
      </c>
      <c r="AK99">
        <v>21</v>
      </c>
      <c r="AL99">
        <v>25.5</v>
      </c>
      <c r="AM99">
        <v>33</v>
      </c>
    </row>
    <row r="100" spans="1:39" x14ac:dyDescent="0.25">
      <c r="A100">
        <v>50</v>
      </c>
      <c r="B100" t="s">
        <v>20</v>
      </c>
      <c r="C100">
        <v>5</v>
      </c>
      <c r="E100" t="s">
        <v>11</v>
      </c>
      <c r="F100">
        <v>533</v>
      </c>
      <c r="G100">
        <f t="shared" si="1"/>
        <v>1011.7406000000001</v>
      </c>
      <c r="I100">
        <v>668</v>
      </c>
      <c r="L100">
        <v>425</v>
      </c>
      <c r="O100">
        <v>600</v>
      </c>
      <c r="R100">
        <v>559</v>
      </c>
      <c r="U100">
        <v>398</v>
      </c>
      <c r="X100">
        <v>483</v>
      </c>
      <c r="AA100">
        <v>354</v>
      </c>
      <c r="AD100">
        <v>319</v>
      </c>
      <c r="AG100">
        <v>337</v>
      </c>
      <c r="AJ100">
        <v>6.87</v>
      </c>
      <c r="AK100">
        <v>11</v>
      </c>
      <c r="AL100">
        <v>13</v>
      </c>
      <c r="AM100">
        <v>17</v>
      </c>
    </row>
    <row r="101" spans="1:39" x14ac:dyDescent="0.25">
      <c r="A101">
        <v>50</v>
      </c>
      <c r="B101" t="s">
        <v>21</v>
      </c>
      <c r="C101">
        <v>5</v>
      </c>
      <c r="E101" t="s">
        <v>11</v>
      </c>
      <c r="F101">
        <v>141</v>
      </c>
      <c r="G101">
        <f t="shared" si="1"/>
        <v>267.64620000000002</v>
      </c>
      <c r="I101">
        <v>275</v>
      </c>
      <c r="L101">
        <v>445</v>
      </c>
      <c r="O101">
        <v>437</v>
      </c>
      <c r="R101">
        <v>368</v>
      </c>
      <c r="U101">
        <v>376</v>
      </c>
      <c r="X101">
        <v>391</v>
      </c>
      <c r="AA101">
        <v>403</v>
      </c>
      <c r="AD101">
        <v>356</v>
      </c>
      <c r="AG101">
        <v>329</v>
      </c>
      <c r="AJ101">
        <v>1.6</v>
      </c>
      <c r="AK101">
        <v>30</v>
      </c>
      <c r="AL101">
        <v>31</v>
      </c>
      <c r="AM101">
        <v>32</v>
      </c>
    </row>
    <row r="102" spans="1:39" x14ac:dyDescent="0.25">
      <c r="A102">
        <v>51</v>
      </c>
      <c r="B102" t="s">
        <v>20</v>
      </c>
      <c r="C102">
        <v>5</v>
      </c>
      <c r="E102" t="s">
        <v>12</v>
      </c>
      <c r="F102">
        <v>303</v>
      </c>
      <c r="G102">
        <f t="shared" si="1"/>
        <v>575.15460000000007</v>
      </c>
      <c r="I102">
        <v>812</v>
      </c>
      <c r="L102">
        <v>874</v>
      </c>
      <c r="O102">
        <v>745</v>
      </c>
      <c r="R102">
        <v>715</v>
      </c>
      <c r="U102">
        <v>617</v>
      </c>
      <c r="X102">
        <v>616</v>
      </c>
      <c r="AA102">
        <v>544</v>
      </c>
      <c r="AD102">
        <v>462</v>
      </c>
      <c r="AG102">
        <v>388</v>
      </c>
      <c r="AJ102">
        <v>3.32</v>
      </c>
      <c r="AK102">
        <v>10</v>
      </c>
      <c r="AL102">
        <v>14</v>
      </c>
      <c r="AM102">
        <v>18.5</v>
      </c>
    </row>
    <row r="103" spans="1:39" x14ac:dyDescent="0.25">
      <c r="A103">
        <v>51</v>
      </c>
      <c r="B103" t="s">
        <v>21</v>
      </c>
      <c r="C103">
        <v>5</v>
      </c>
      <c r="E103" t="s">
        <v>12</v>
      </c>
      <c r="F103">
        <v>217</v>
      </c>
      <c r="G103">
        <f t="shared" si="1"/>
        <v>411.90940000000001</v>
      </c>
      <c r="I103">
        <v>554</v>
      </c>
      <c r="L103">
        <v>502</v>
      </c>
      <c r="O103">
        <v>540</v>
      </c>
      <c r="R103">
        <v>509</v>
      </c>
      <c r="U103">
        <v>554</v>
      </c>
      <c r="X103">
        <v>384</v>
      </c>
      <c r="AA103">
        <v>257</v>
      </c>
      <c r="AD103">
        <v>356</v>
      </c>
      <c r="AG103">
        <v>419</v>
      </c>
      <c r="AJ103">
        <v>11.04</v>
      </c>
      <c r="AK103">
        <v>45</v>
      </c>
      <c r="AL103">
        <v>60</v>
      </c>
      <c r="AM103">
        <v>71</v>
      </c>
    </row>
    <row r="104" spans="1:39" x14ac:dyDescent="0.25">
      <c r="A104">
        <v>52</v>
      </c>
      <c r="B104" t="s">
        <v>24</v>
      </c>
      <c r="C104">
        <v>5</v>
      </c>
      <c r="E104" t="s">
        <v>10</v>
      </c>
      <c r="F104">
        <v>316</v>
      </c>
      <c r="G104">
        <f t="shared" si="1"/>
        <v>599.83120000000008</v>
      </c>
      <c r="I104">
        <v>576</v>
      </c>
      <c r="L104">
        <v>597</v>
      </c>
      <c r="O104">
        <v>735</v>
      </c>
      <c r="R104">
        <v>622</v>
      </c>
      <c r="U104">
        <v>568</v>
      </c>
      <c r="X104">
        <v>482</v>
      </c>
      <c r="AA104">
        <v>296</v>
      </c>
      <c r="AD104">
        <v>274</v>
      </c>
      <c r="AG104">
        <v>276</v>
      </c>
      <c r="AJ104">
        <v>7.71</v>
      </c>
      <c r="AK104">
        <v>49</v>
      </c>
      <c r="AL104">
        <v>59</v>
      </c>
      <c r="AM104">
        <v>85</v>
      </c>
    </row>
    <row r="105" spans="1:39" x14ac:dyDescent="0.25">
      <c r="A105">
        <v>52</v>
      </c>
      <c r="B105" t="s">
        <v>24</v>
      </c>
      <c r="C105">
        <v>5</v>
      </c>
      <c r="E105" t="s">
        <v>10</v>
      </c>
      <c r="F105">
        <v>548</v>
      </c>
      <c r="G105">
        <f t="shared" si="1"/>
        <v>1040.2136</v>
      </c>
      <c r="I105">
        <v>498</v>
      </c>
      <c r="L105">
        <v>715</v>
      </c>
      <c r="O105">
        <v>592</v>
      </c>
      <c r="R105">
        <v>283</v>
      </c>
      <c r="U105">
        <v>521</v>
      </c>
      <c r="X105">
        <v>409</v>
      </c>
      <c r="AA105">
        <v>465</v>
      </c>
      <c r="AD105">
        <v>426</v>
      </c>
      <c r="AG105">
        <v>357</v>
      </c>
      <c r="AJ105">
        <v>5.94</v>
      </c>
      <c r="AK105">
        <v>36</v>
      </c>
      <c r="AL105">
        <v>43</v>
      </c>
      <c r="AM105">
        <v>59</v>
      </c>
    </row>
    <row r="106" spans="1:39" x14ac:dyDescent="0.25">
      <c r="A106">
        <v>53</v>
      </c>
      <c r="B106" t="s">
        <v>24</v>
      </c>
      <c r="C106">
        <v>5</v>
      </c>
      <c r="E106" t="s">
        <v>11</v>
      </c>
      <c r="F106">
        <v>157</v>
      </c>
      <c r="G106">
        <f t="shared" si="1"/>
        <v>298.01740000000001</v>
      </c>
      <c r="I106">
        <v>414</v>
      </c>
      <c r="L106">
        <v>360</v>
      </c>
      <c r="O106">
        <v>451</v>
      </c>
      <c r="R106">
        <v>463</v>
      </c>
      <c r="U106">
        <v>491</v>
      </c>
      <c r="X106">
        <v>274</v>
      </c>
      <c r="AA106">
        <v>183</v>
      </c>
      <c r="AD106">
        <v>281</v>
      </c>
      <c r="AG106">
        <v>336</v>
      </c>
      <c r="AJ106">
        <v>3.33</v>
      </c>
      <c r="AK106">
        <v>38</v>
      </c>
      <c r="AL106">
        <v>41</v>
      </c>
      <c r="AM106">
        <v>48</v>
      </c>
    </row>
    <row r="107" spans="1:39" x14ac:dyDescent="0.25">
      <c r="A107">
        <v>53</v>
      </c>
      <c r="B107" t="s">
        <v>24</v>
      </c>
      <c r="C107">
        <v>5</v>
      </c>
      <c r="E107" t="s">
        <v>11</v>
      </c>
      <c r="F107">
        <v>84</v>
      </c>
      <c r="G107">
        <f t="shared" si="1"/>
        <v>159.44880000000001</v>
      </c>
      <c r="I107">
        <v>132</v>
      </c>
      <c r="L107">
        <v>375</v>
      </c>
      <c r="O107">
        <v>319</v>
      </c>
      <c r="R107">
        <v>339</v>
      </c>
      <c r="U107">
        <v>342</v>
      </c>
      <c r="X107">
        <v>352</v>
      </c>
      <c r="AA107">
        <v>384</v>
      </c>
      <c r="AD107">
        <v>256</v>
      </c>
      <c r="AG107">
        <v>187</v>
      </c>
      <c r="AJ107">
        <v>3.44</v>
      </c>
      <c r="AK107">
        <v>45</v>
      </c>
      <c r="AL107">
        <v>49</v>
      </c>
      <c r="AM107">
        <v>55</v>
      </c>
    </row>
    <row r="108" spans="1:39" x14ac:dyDescent="0.25">
      <c r="A108">
        <v>54</v>
      </c>
      <c r="B108" t="s">
        <v>24</v>
      </c>
      <c r="C108">
        <v>5</v>
      </c>
      <c r="E108" t="s">
        <v>12</v>
      </c>
      <c r="F108">
        <v>270</v>
      </c>
      <c r="G108">
        <f t="shared" si="1"/>
        <v>512.51400000000001</v>
      </c>
      <c r="I108">
        <v>372</v>
      </c>
      <c r="L108">
        <v>470</v>
      </c>
      <c r="O108">
        <v>339</v>
      </c>
      <c r="R108">
        <v>411</v>
      </c>
      <c r="U108">
        <v>420</v>
      </c>
      <c r="X108">
        <v>439</v>
      </c>
      <c r="AA108">
        <v>380</v>
      </c>
      <c r="AD108">
        <v>394</v>
      </c>
      <c r="AG108">
        <v>345</v>
      </c>
      <c r="AJ108">
        <v>5.85</v>
      </c>
      <c r="AK108">
        <v>48</v>
      </c>
      <c r="AL108">
        <v>56</v>
      </c>
      <c r="AM108">
        <v>65</v>
      </c>
    </row>
    <row r="109" spans="1:39" x14ac:dyDescent="0.25">
      <c r="A109">
        <v>54</v>
      </c>
      <c r="B109" t="s">
        <v>24</v>
      </c>
      <c r="C109">
        <v>5</v>
      </c>
      <c r="E109" t="s">
        <v>12</v>
      </c>
      <c r="F109">
        <v>98</v>
      </c>
      <c r="G109">
        <f t="shared" si="1"/>
        <v>186.02360000000002</v>
      </c>
      <c r="I109">
        <v>78</v>
      </c>
      <c r="L109">
        <v>166</v>
      </c>
      <c r="O109">
        <v>111</v>
      </c>
      <c r="R109">
        <v>122</v>
      </c>
      <c r="U109">
        <v>156</v>
      </c>
      <c r="X109">
        <v>231</v>
      </c>
      <c r="AA109">
        <v>326</v>
      </c>
      <c r="AD109">
        <v>215</v>
      </c>
      <c r="AG109">
        <v>65</v>
      </c>
      <c r="AJ109">
        <v>5.98</v>
      </c>
      <c r="AK109">
        <v>32</v>
      </c>
      <c r="AL109">
        <v>43</v>
      </c>
      <c r="AM109">
        <v>57</v>
      </c>
    </row>
    <row r="110" spans="1:39" x14ac:dyDescent="0.25">
      <c r="A110">
        <v>55</v>
      </c>
      <c r="B110" t="s">
        <v>23</v>
      </c>
      <c r="C110">
        <v>5</v>
      </c>
      <c r="E110" t="s">
        <v>10</v>
      </c>
      <c r="F110">
        <v>178</v>
      </c>
      <c r="G110">
        <f t="shared" si="1"/>
        <v>337.87960000000004</v>
      </c>
      <c r="I110">
        <v>589</v>
      </c>
      <c r="L110">
        <v>503</v>
      </c>
      <c r="O110">
        <v>603</v>
      </c>
      <c r="R110">
        <v>561</v>
      </c>
      <c r="U110">
        <v>456</v>
      </c>
      <c r="X110">
        <v>428</v>
      </c>
      <c r="AA110">
        <v>314</v>
      </c>
      <c r="AD110">
        <v>461</v>
      </c>
      <c r="AG110">
        <v>488</v>
      </c>
      <c r="AJ110">
        <v>6.92</v>
      </c>
      <c r="AK110">
        <v>18</v>
      </c>
      <c r="AL110">
        <v>20</v>
      </c>
      <c r="AM110">
        <v>23</v>
      </c>
    </row>
    <row r="111" spans="1:39" x14ac:dyDescent="0.25">
      <c r="A111">
        <v>55</v>
      </c>
      <c r="B111" t="s">
        <v>23</v>
      </c>
      <c r="C111">
        <v>5</v>
      </c>
      <c r="E111" t="s">
        <v>10</v>
      </c>
      <c r="F111">
        <v>239</v>
      </c>
      <c r="G111">
        <f t="shared" si="1"/>
        <v>453.66980000000001</v>
      </c>
      <c r="I111">
        <v>182</v>
      </c>
      <c r="L111">
        <v>296</v>
      </c>
      <c r="O111">
        <v>280</v>
      </c>
      <c r="R111">
        <v>292</v>
      </c>
      <c r="U111">
        <v>342</v>
      </c>
      <c r="X111">
        <v>335</v>
      </c>
      <c r="AA111">
        <v>369</v>
      </c>
      <c r="AD111">
        <v>342</v>
      </c>
      <c r="AG111">
        <v>307</v>
      </c>
      <c r="AJ111">
        <v>3.66</v>
      </c>
      <c r="AK111">
        <v>16.5</v>
      </c>
      <c r="AL111">
        <v>17</v>
      </c>
      <c r="AM111">
        <v>20</v>
      </c>
    </row>
    <row r="112" spans="1:39" x14ac:dyDescent="0.25">
      <c r="A112">
        <v>56</v>
      </c>
      <c r="B112" t="s">
        <v>23</v>
      </c>
      <c r="C112">
        <v>5</v>
      </c>
      <c r="E112" t="s">
        <v>11</v>
      </c>
      <c r="F112">
        <v>266</v>
      </c>
      <c r="G112">
        <f t="shared" si="1"/>
        <v>504.92120000000006</v>
      </c>
      <c r="I112">
        <v>469</v>
      </c>
      <c r="L112">
        <v>740</v>
      </c>
      <c r="O112">
        <v>678</v>
      </c>
      <c r="R112">
        <v>645</v>
      </c>
      <c r="U112">
        <v>667</v>
      </c>
      <c r="X112">
        <v>632</v>
      </c>
      <c r="AA112">
        <v>684</v>
      </c>
      <c r="AD112">
        <v>632</v>
      </c>
      <c r="AG112">
        <v>557</v>
      </c>
      <c r="AJ112">
        <v>4.91</v>
      </c>
      <c r="AK112">
        <v>15</v>
      </c>
      <c r="AL112">
        <v>17.5</v>
      </c>
      <c r="AM112">
        <v>22</v>
      </c>
    </row>
    <row r="113" spans="1:39" x14ac:dyDescent="0.25">
      <c r="A113">
        <v>56</v>
      </c>
      <c r="B113" t="s">
        <v>23</v>
      </c>
      <c r="C113">
        <v>5</v>
      </c>
      <c r="E113" t="s">
        <v>11</v>
      </c>
      <c r="F113">
        <v>198</v>
      </c>
      <c r="G113">
        <f t="shared" si="1"/>
        <v>375.84360000000004</v>
      </c>
      <c r="I113">
        <v>512</v>
      </c>
      <c r="L113">
        <v>399</v>
      </c>
      <c r="O113">
        <v>330</v>
      </c>
      <c r="R113">
        <v>388</v>
      </c>
      <c r="U113">
        <v>422</v>
      </c>
      <c r="X113">
        <v>385</v>
      </c>
      <c r="AA113">
        <v>360</v>
      </c>
      <c r="AD113">
        <v>286</v>
      </c>
      <c r="AG113">
        <v>200</v>
      </c>
      <c r="AJ113">
        <v>5.67</v>
      </c>
      <c r="AK113">
        <v>5</v>
      </c>
      <c r="AL113">
        <v>5</v>
      </c>
      <c r="AM113">
        <v>6</v>
      </c>
    </row>
    <row r="114" spans="1:39" x14ac:dyDescent="0.25">
      <c r="A114">
        <v>57</v>
      </c>
      <c r="B114" t="s">
        <v>23</v>
      </c>
      <c r="C114">
        <v>5</v>
      </c>
      <c r="E114" t="s">
        <v>12</v>
      </c>
      <c r="F114">
        <v>231</v>
      </c>
      <c r="G114">
        <f t="shared" si="1"/>
        <v>438.48420000000004</v>
      </c>
      <c r="I114">
        <v>242</v>
      </c>
      <c r="L114">
        <v>242</v>
      </c>
      <c r="O114">
        <v>452</v>
      </c>
      <c r="R114">
        <v>413</v>
      </c>
      <c r="U114">
        <v>379</v>
      </c>
      <c r="X114">
        <v>316</v>
      </c>
      <c r="AA114">
        <v>337</v>
      </c>
      <c r="AD114">
        <v>308</v>
      </c>
      <c r="AG114">
        <v>285</v>
      </c>
      <c r="AJ114">
        <v>11.12</v>
      </c>
      <c r="AK114">
        <v>12.5</v>
      </c>
      <c r="AL114">
        <v>13</v>
      </c>
      <c r="AM114">
        <v>15</v>
      </c>
    </row>
    <row r="115" spans="1:39" x14ac:dyDescent="0.25">
      <c r="A115">
        <v>57</v>
      </c>
      <c r="B115" t="s">
        <v>23</v>
      </c>
      <c r="C115">
        <v>5</v>
      </c>
      <c r="E115" t="s">
        <v>12</v>
      </c>
      <c r="F115">
        <v>236</v>
      </c>
      <c r="G115">
        <f t="shared" si="1"/>
        <v>447.97520000000003</v>
      </c>
      <c r="I115">
        <v>486</v>
      </c>
      <c r="L115">
        <v>638</v>
      </c>
      <c r="O115">
        <v>560</v>
      </c>
      <c r="R115">
        <v>619</v>
      </c>
      <c r="U115">
        <v>673</v>
      </c>
      <c r="X115">
        <v>593</v>
      </c>
      <c r="AA115">
        <v>669</v>
      </c>
      <c r="AD115">
        <v>506</v>
      </c>
      <c r="AG115">
        <v>413</v>
      </c>
      <c r="AJ115">
        <v>8.67</v>
      </c>
      <c r="AK115">
        <v>17</v>
      </c>
      <c r="AL115">
        <v>18.5</v>
      </c>
      <c r="AM115">
        <v>20</v>
      </c>
    </row>
    <row r="116" spans="1:39" x14ac:dyDescent="0.25">
      <c r="A116">
        <v>58</v>
      </c>
      <c r="B116" t="s">
        <v>20</v>
      </c>
      <c r="C116">
        <v>5</v>
      </c>
      <c r="E116" t="s">
        <v>10</v>
      </c>
      <c r="F116">
        <v>308</v>
      </c>
      <c r="G116">
        <f t="shared" si="1"/>
        <v>584.64560000000006</v>
      </c>
      <c r="I116">
        <v>351</v>
      </c>
      <c r="L116">
        <v>201</v>
      </c>
      <c r="O116">
        <v>201</v>
      </c>
      <c r="R116">
        <v>341</v>
      </c>
      <c r="U116">
        <v>163</v>
      </c>
      <c r="X116">
        <v>188</v>
      </c>
      <c r="AA116">
        <v>239</v>
      </c>
      <c r="AD116">
        <v>216</v>
      </c>
      <c r="AG116">
        <v>194</v>
      </c>
      <c r="AJ116">
        <v>6.39</v>
      </c>
      <c r="AK116">
        <v>16</v>
      </c>
      <c r="AL116">
        <v>16</v>
      </c>
      <c r="AM116">
        <v>17.5</v>
      </c>
    </row>
    <row r="117" spans="1:39" x14ac:dyDescent="0.25">
      <c r="A117">
        <v>58</v>
      </c>
      <c r="B117" t="s">
        <v>21</v>
      </c>
      <c r="C117">
        <v>5</v>
      </c>
      <c r="E117" t="s">
        <v>10</v>
      </c>
      <c r="F117">
        <v>166</v>
      </c>
      <c r="G117">
        <f t="shared" si="1"/>
        <v>315.10120000000001</v>
      </c>
      <c r="I117">
        <v>472</v>
      </c>
      <c r="L117">
        <v>319</v>
      </c>
      <c r="O117">
        <v>135</v>
      </c>
      <c r="R117">
        <v>162</v>
      </c>
      <c r="U117">
        <v>170</v>
      </c>
      <c r="X117">
        <v>202</v>
      </c>
      <c r="AA117">
        <v>138</v>
      </c>
      <c r="AD117">
        <v>151</v>
      </c>
      <c r="AG117">
        <v>87</v>
      </c>
      <c r="AJ117">
        <v>11.84</v>
      </c>
      <c r="AK117">
        <v>83</v>
      </c>
      <c r="AL117">
        <v>99</v>
      </c>
      <c r="AM117">
        <v>109</v>
      </c>
    </row>
    <row r="118" spans="1:39" x14ac:dyDescent="0.25">
      <c r="A118">
        <v>59</v>
      </c>
      <c r="B118" t="s">
        <v>20</v>
      </c>
      <c r="C118">
        <v>5</v>
      </c>
      <c r="E118" t="s">
        <v>11</v>
      </c>
      <c r="F118">
        <v>325</v>
      </c>
      <c r="G118">
        <f t="shared" si="1"/>
        <v>616.91500000000008</v>
      </c>
      <c r="I118">
        <v>441</v>
      </c>
      <c r="L118">
        <v>478</v>
      </c>
      <c r="O118">
        <v>485</v>
      </c>
      <c r="R118">
        <v>415</v>
      </c>
      <c r="U118">
        <v>356</v>
      </c>
      <c r="X118">
        <v>365</v>
      </c>
      <c r="AA118">
        <v>281</v>
      </c>
      <c r="AD118">
        <v>268</v>
      </c>
      <c r="AG118">
        <v>251</v>
      </c>
      <c r="AJ118">
        <v>5.96</v>
      </c>
      <c r="AK118">
        <v>12</v>
      </c>
      <c r="AL118">
        <v>14</v>
      </c>
      <c r="AM118">
        <v>17</v>
      </c>
    </row>
    <row r="119" spans="1:39" x14ac:dyDescent="0.25">
      <c r="A119">
        <v>59</v>
      </c>
      <c r="B119" t="s">
        <v>21</v>
      </c>
      <c r="C119">
        <v>5</v>
      </c>
      <c r="E119" t="s">
        <v>11</v>
      </c>
      <c r="F119">
        <v>185</v>
      </c>
      <c r="G119">
        <f t="shared" si="1"/>
        <v>351.16700000000003</v>
      </c>
      <c r="I119">
        <v>192</v>
      </c>
      <c r="L119">
        <v>279</v>
      </c>
      <c r="O119">
        <v>328</v>
      </c>
      <c r="R119">
        <v>278</v>
      </c>
      <c r="U119">
        <v>382</v>
      </c>
      <c r="X119">
        <v>317</v>
      </c>
      <c r="AA119">
        <v>367</v>
      </c>
      <c r="AD119">
        <v>258</v>
      </c>
      <c r="AG119">
        <v>201</v>
      </c>
      <c r="AJ119">
        <v>3.5</v>
      </c>
      <c r="AK119">
        <v>57</v>
      </c>
      <c r="AL119">
        <v>60</v>
      </c>
      <c r="AM119">
        <v>62</v>
      </c>
    </row>
    <row r="120" spans="1:39" x14ac:dyDescent="0.25">
      <c r="A120">
        <v>60</v>
      </c>
      <c r="B120" t="s">
        <v>20</v>
      </c>
      <c r="C120">
        <v>5</v>
      </c>
      <c r="E120" t="s">
        <v>12</v>
      </c>
      <c r="F120">
        <v>277</v>
      </c>
      <c r="G120">
        <f t="shared" si="1"/>
        <v>525.80140000000006</v>
      </c>
      <c r="I120">
        <v>715</v>
      </c>
      <c r="L120">
        <v>826</v>
      </c>
      <c r="O120">
        <v>936</v>
      </c>
      <c r="R120">
        <v>713</v>
      </c>
      <c r="U120">
        <v>501</v>
      </c>
      <c r="X120">
        <v>606</v>
      </c>
      <c r="AA120">
        <v>656</v>
      </c>
      <c r="AD120">
        <v>579</v>
      </c>
      <c r="AG120">
        <v>549</v>
      </c>
      <c r="AJ120">
        <v>11.69</v>
      </c>
      <c r="AK120">
        <v>18</v>
      </c>
      <c r="AL120">
        <v>18</v>
      </c>
      <c r="AM120">
        <v>20</v>
      </c>
    </row>
    <row r="121" spans="1:39" x14ac:dyDescent="0.25">
      <c r="A121">
        <v>60</v>
      </c>
      <c r="B121" t="s">
        <v>21</v>
      </c>
      <c r="C121">
        <v>5</v>
      </c>
      <c r="E121" t="s">
        <v>12</v>
      </c>
      <c r="F121">
        <v>132</v>
      </c>
      <c r="G121">
        <f t="shared" si="1"/>
        <v>250.56240000000003</v>
      </c>
      <c r="I121">
        <v>164</v>
      </c>
      <c r="L121">
        <v>202</v>
      </c>
      <c r="O121">
        <v>271</v>
      </c>
      <c r="R121">
        <v>263</v>
      </c>
      <c r="U121">
        <v>221</v>
      </c>
      <c r="X121">
        <v>172</v>
      </c>
      <c r="AA121">
        <v>192</v>
      </c>
      <c r="AD121">
        <v>255</v>
      </c>
      <c r="AG121">
        <v>273</v>
      </c>
      <c r="AJ121">
        <v>5.03</v>
      </c>
      <c r="AK121">
        <v>65</v>
      </c>
      <c r="AL121">
        <v>70</v>
      </c>
      <c r="AM121">
        <v>78</v>
      </c>
    </row>
    <row r="122" spans="1:39" x14ac:dyDescent="0.25">
      <c r="A122">
        <v>61</v>
      </c>
      <c r="B122" t="s">
        <v>24</v>
      </c>
      <c r="C122">
        <v>5</v>
      </c>
      <c r="E122" t="s">
        <v>10</v>
      </c>
      <c r="F122">
        <v>171</v>
      </c>
      <c r="G122">
        <f t="shared" si="1"/>
        <v>324.59219999999999</v>
      </c>
      <c r="I122">
        <v>650</v>
      </c>
      <c r="L122">
        <v>900</v>
      </c>
      <c r="O122">
        <v>521</v>
      </c>
      <c r="R122">
        <v>485</v>
      </c>
      <c r="U122">
        <v>460</v>
      </c>
      <c r="X122">
        <v>438</v>
      </c>
      <c r="AA122">
        <v>339</v>
      </c>
      <c r="AD122">
        <v>295</v>
      </c>
      <c r="AG122">
        <v>220</v>
      </c>
      <c r="AJ122">
        <v>10</v>
      </c>
      <c r="AK122">
        <v>51.5</v>
      </c>
      <c r="AL122">
        <v>79</v>
      </c>
      <c r="AM122">
        <v>105</v>
      </c>
    </row>
    <row r="123" spans="1:39" x14ac:dyDescent="0.25">
      <c r="A123">
        <v>61</v>
      </c>
      <c r="B123" t="s">
        <v>24</v>
      </c>
      <c r="C123">
        <v>5</v>
      </c>
      <c r="E123" t="s">
        <v>10</v>
      </c>
      <c r="F123">
        <v>229</v>
      </c>
      <c r="G123">
        <f t="shared" si="1"/>
        <v>434.68780000000004</v>
      </c>
      <c r="I123">
        <v>215</v>
      </c>
      <c r="L123">
        <v>325</v>
      </c>
      <c r="O123">
        <v>230</v>
      </c>
      <c r="R123">
        <v>267</v>
      </c>
      <c r="U123">
        <v>281</v>
      </c>
      <c r="X123">
        <v>245</v>
      </c>
      <c r="AA123">
        <v>173</v>
      </c>
      <c r="AD123">
        <v>183</v>
      </c>
      <c r="AG123">
        <v>275</v>
      </c>
      <c r="AJ123">
        <v>7.43</v>
      </c>
      <c r="AK123">
        <v>51</v>
      </c>
      <c r="AL123">
        <v>64</v>
      </c>
      <c r="AM123">
        <v>83</v>
      </c>
    </row>
    <row r="124" spans="1:39" x14ac:dyDescent="0.25">
      <c r="A124">
        <v>62</v>
      </c>
      <c r="B124" t="s">
        <v>24</v>
      </c>
      <c r="C124">
        <v>5</v>
      </c>
      <c r="E124" t="s">
        <v>11</v>
      </c>
      <c r="F124">
        <v>97</v>
      </c>
      <c r="G124">
        <f t="shared" si="1"/>
        <v>184.12540000000001</v>
      </c>
      <c r="I124">
        <v>102</v>
      </c>
      <c r="L124">
        <v>114</v>
      </c>
      <c r="O124">
        <v>42</v>
      </c>
      <c r="R124">
        <v>69</v>
      </c>
      <c r="U124">
        <v>98</v>
      </c>
      <c r="X124">
        <v>79</v>
      </c>
      <c r="AA124">
        <v>96</v>
      </c>
      <c r="AD124">
        <v>87</v>
      </c>
      <c r="AG124">
        <v>91</v>
      </c>
      <c r="AJ124">
        <v>2.98</v>
      </c>
      <c r="AK124">
        <v>35</v>
      </c>
      <c r="AL124">
        <v>51</v>
      </c>
      <c r="AM124">
        <v>73</v>
      </c>
    </row>
    <row r="125" spans="1:39" x14ac:dyDescent="0.25">
      <c r="A125">
        <v>62</v>
      </c>
      <c r="B125" t="s">
        <v>24</v>
      </c>
      <c r="C125">
        <v>5</v>
      </c>
      <c r="E125" t="s">
        <v>11</v>
      </c>
      <c r="F125">
        <v>75</v>
      </c>
      <c r="G125">
        <f t="shared" si="1"/>
        <v>142.36500000000001</v>
      </c>
      <c r="I125">
        <v>150</v>
      </c>
      <c r="L125">
        <v>417</v>
      </c>
      <c r="O125">
        <v>350</v>
      </c>
      <c r="R125">
        <v>271</v>
      </c>
      <c r="U125">
        <v>490</v>
      </c>
      <c r="X125">
        <v>352</v>
      </c>
      <c r="AA125">
        <v>478</v>
      </c>
      <c r="AD125">
        <v>318</v>
      </c>
      <c r="AG125">
        <v>362</v>
      </c>
      <c r="AJ125">
        <v>2.94</v>
      </c>
      <c r="AK125">
        <v>58</v>
      </c>
      <c r="AL125">
        <v>59</v>
      </c>
      <c r="AM125">
        <v>61</v>
      </c>
    </row>
    <row r="126" spans="1:39" x14ac:dyDescent="0.25">
      <c r="A126">
        <v>63</v>
      </c>
      <c r="B126" t="s">
        <v>24</v>
      </c>
      <c r="C126">
        <v>5</v>
      </c>
      <c r="E126" t="s">
        <v>12</v>
      </c>
      <c r="F126">
        <v>223</v>
      </c>
      <c r="G126">
        <f t="shared" si="1"/>
        <v>423.29860000000002</v>
      </c>
      <c r="I126">
        <v>633</v>
      </c>
      <c r="L126">
        <v>946</v>
      </c>
      <c r="O126">
        <v>705</v>
      </c>
      <c r="R126">
        <v>691</v>
      </c>
      <c r="U126">
        <v>628</v>
      </c>
      <c r="X126">
        <v>596</v>
      </c>
      <c r="AA126">
        <v>543</v>
      </c>
      <c r="AD126">
        <v>476</v>
      </c>
      <c r="AG126">
        <v>419</v>
      </c>
      <c r="AJ126">
        <v>7.18</v>
      </c>
      <c r="AK126">
        <v>51</v>
      </c>
      <c r="AL126">
        <v>62</v>
      </c>
      <c r="AM126">
        <v>76</v>
      </c>
    </row>
    <row r="127" spans="1:39" x14ac:dyDescent="0.25">
      <c r="A127">
        <v>63</v>
      </c>
      <c r="B127" t="s">
        <v>24</v>
      </c>
      <c r="C127">
        <v>5</v>
      </c>
      <c r="E127" t="s">
        <v>12</v>
      </c>
      <c r="F127">
        <v>335</v>
      </c>
      <c r="G127">
        <f t="shared" si="1"/>
        <v>635.89700000000005</v>
      </c>
      <c r="I127">
        <v>450</v>
      </c>
      <c r="L127">
        <v>516</v>
      </c>
      <c r="O127">
        <v>478</v>
      </c>
      <c r="R127">
        <v>686</v>
      </c>
      <c r="U127">
        <v>615</v>
      </c>
      <c r="X127">
        <v>469</v>
      </c>
      <c r="AA127">
        <v>426</v>
      </c>
      <c r="AD127">
        <v>472</v>
      </c>
      <c r="AG127">
        <v>453</v>
      </c>
      <c r="AJ127">
        <v>6.62</v>
      </c>
      <c r="AK127">
        <v>59</v>
      </c>
      <c r="AL127">
        <v>75</v>
      </c>
      <c r="AM127">
        <v>88</v>
      </c>
    </row>
    <row r="128" spans="1:39" x14ac:dyDescent="0.25">
      <c r="A128">
        <v>64</v>
      </c>
      <c r="B128" t="s">
        <v>23</v>
      </c>
      <c r="C128">
        <v>5</v>
      </c>
      <c r="E128" t="s">
        <v>10</v>
      </c>
      <c r="F128">
        <v>354</v>
      </c>
      <c r="G128">
        <f t="shared" si="1"/>
        <v>671.96280000000002</v>
      </c>
      <c r="I128">
        <v>369</v>
      </c>
      <c r="L128">
        <v>235</v>
      </c>
      <c r="O128">
        <v>245</v>
      </c>
      <c r="R128">
        <v>313</v>
      </c>
      <c r="U128">
        <v>437</v>
      </c>
      <c r="X128">
        <v>251</v>
      </c>
      <c r="AA128">
        <v>227</v>
      </c>
      <c r="AD128">
        <v>217</v>
      </c>
      <c r="AG128">
        <v>235</v>
      </c>
      <c r="AJ128">
        <v>5.51</v>
      </c>
      <c r="AK128">
        <v>15</v>
      </c>
      <c r="AL128">
        <v>15</v>
      </c>
      <c r="AM128">
        <v>15.5</v>
      </c>
    </row>
    <row r="129" spans="1:39" x14ac:dyDescent="0.25">
      <c r="A129">
        <v>64</v>
      </c>
      <c r="B129" t="s">
        <v>23</v>
      </c>
      <c r="C129">
        <v>5</v>
      </c>
      <c r="E129" t="s">
        <v>10</v>
      </c>
      <c r="F129">
        <v>263</v>
      </c>
      <c r="G129">
        <f t="shared" si="1"/>
        <v>499.22660000000002</v>
      </c>
      <c r="I129">
        <v>876</v>
      </c>
      <c r="L129">
        <v>792</v>
      </c>
      <c r="O129">
        <v>815</v>
      </c>
      <c r="R129">
        <v>766</v>
      </c>
      <c r="U129">
        <v>567</v>
      </c>
      <c r="X129">
        <v>611</v>
      </c>
      <c r="AA129">
        <v>548</v>
      </c>
      <c r="AD129">
        <v>509</v>
      </c>
      <c r="AG129">
        <v>418</v>
      </c>
      <c r="AJ129">
        <v>8.43</v>
      </c>
      <c r="AK129">
        <v>21</v>
      </c>
      <c r="AL129">
        <v>22</v>
      </c>
      <c r="AM129">
        <v>24</v>
      </c>
    </row>
    <row r="130" spans="1:39" x14ac:dyDescent="0.25">
      <c r="A130">
        <v>65</v>
      </c>
      <c r="B130" t="s">
        <v>23</v>
      </c>
      <c r="C130">
        <v>5</v>
      </c>
      <c r="E130" t="s">
        <v>11</v>
      </c>
      <c r="F130">
        <v>103</v>
      </c>
      <c r="G130">
        <f t="shared" si="1"/>
        <v>195.5146</v>
      </c>
      <c r="I130">
        <v>354</v>
      </c>
      <c r="L130">
        <v>305</v>
      </c>
      <c r="O130">
        <v>635</v>
      </c>
      <c r="R130">
        <v>609</v>
      </c>
      <c r="U130">
        <v>775</v>
      </c>
      <c r="X130">
        <v>541</v>
      </c>
      <c r="AA130">
        <v>974</v>
      </c>
      <c r="AD130">
        <v>528</v>
      </c>
      <c r="AG130">
        <v>650</v>
      </c>
      <c r="AJ130">
        <v>4.03</v>
      </c>
      <c r="AK130">
        <v>13</v>
      </c>
      <c r="AL130">
        <v>16</v>
      </c>
      <c r="AM130">
        <v>19</v>
      </c>
    </row>
    <row r="131" spans="1:39" x14ac:dyDescent="0.25">
      <c r="A131">
        <v>65</v>
      </c>
      <c r="B131" t="s">
        <v>23</v>
      </c>
      <c r="C131">
        <v>5</v>
      </c>
      <c r="E131" t="s">
        <v>11</v>
      </c>
      <c r="F131">
        <v>121</v>
      </c>
      <c r="G131">
        <f t="shared" ref="G131:G145" si="2">F131*1.8982</f>
        <v>229.68220000000002</v>
      </c>
      <c r="I131">
        <v>115</v>
      </c>
      <c r="L131">
        <v>242</v>
      </c>
      <c r="O131">
        <v>295</v>
      </c>
      <c r="R131">
        <v>452</v>
      </c>
      <c r="U131">
        <v>750</v>
      </c>
      <c r="X131">
        <v>538</v>
      </c>
      <c r="AA131">
        <v>588</v>
      </c>
      <c r="AD131">
        <v>569</v>
      </c>
      <c r="AG131">
        <v>604</v>
      </c>
      <c r="AJ131">
        <v>5.0599999999999996</v>
      </c>
      <c r="AK131">
        <v>28</v>
      </c>
      <c r="AL131">
        <v>34</v>
      </c>
      <c r="AM131">
        <v>45</v>
      </c>
    </row>
    <row r="132" spans="1:39" x14ac:dyDescent="0.25">
      <c r="A132">
        <v>66</v>
      </c>
      <c r="B132" t="s">
        <v>23</v>
      </c>
      <c r="C132">
        <v>5</v>
      </c>
      <c r="E132" t="s">
        <v>12</v>
      </c>
      <c r="F132">
        <v>241</v>
      </c>
      <c r="G132">
        <f t="shared" si="2"/>
        <v>457.46620000000001</v>
      </c>
      <c r="I132">
        <v>679</v>
      </c>
      <c r="L132">
        <v>665</v>
      </c>
      <c r="O132">
        <v>740</v>
      </c>
      <c r="R132">
        <v>772</v>
      </c>
      <c r="U132">
        <v>823</v>
      </c>
      <c r="X132">
        <v>549</v>
      </c>
      <c r="AA132">
        <v>515</v>
      </c>
      <c r="AD132">
        <v>508</v>
      </c>
      <c r="AG132">
        <v>510</v>
      </c>
      <c r="AJ132">
        <v>6.21</v>
      </c>
      <c r="AK132">
        <v>14</v>
      </c>
      <c r="AL132">
        <v>15</v>
      </c>
      <c r="AM132">
        <v>19</v>
      </c>
    </row>
    <row r="133" spans="1:39" x14ac:dyDescent="0.25">
      <c r="A133">
        <v>66</v>
      </c>
      <c r="B133" t="s">
        <v>23</v>
      </c>
      <c r="C133">
        <v>5</v>
      </c>
      <c r="E133" t="s">
        <v>12</v>
      </c>
      <c r="F133">
        <v>199</v>
      </c>
      <c r="G133">
        <f t="shared" si="2"/>
        <v>377.74180000000001</v>
      </c>
      <c r="I133">
        <v>362</v>
      </c>
      <c r="L133">
        <v>458</v>
      </c>
      <c r="O133">
        <v>719</v>
      </c>
      <c r="R133">
        <v>694</v>
      </c>
      <c r="U133">
        <v>501</v>
      </c>
      <c r="X133">
        <v>442</v>
      </c>
      <c r="AA133">
        <v>555</v>
      </c>
      <c r="AD133">
        <v>463</v>
      </c>
      <c r="AG133">
        <v>458</v>
      </c>
      <c r="AJ133">
        <v>7.93</v>
      </c>
      <c r="AK133">
        <v>15</v>
      </c>
      <c r="AL133">
        <v>16.5</v>
      </c>
      <c r="AM133">
        <v>21.5</v>
      </c>
    </row>
    <row r="134" spans="1:39" x14ac:dyDescent="0.25">
      <c r="A134">
        <v>67</v>
      </c>
      <c r="B134" t="s">
        <v>20</v>
      </c>
      <c r="C134">
        <v>5</v>
      </c>
      <c r="E134" t="s">
        <v>10</v>
      </c>
      <c r="F134">
        <v>412</v>
      </c>
      <c r="G134">
        <f t="shared" si="2"/>
        <v>782.05840000000001</v>
      </c>
      <c r="I134">
        <v>619</v>
      </c>
      <c r="L134">
        <v>418</v>
      </c>
      <c r="O134">
        <v>382</v>
      </c>
      <c r="R134">
        <v>370</v>
      </c>
      <c r="U134">
        <v>283</v>
      </c>
      <c r="X134">
        <v>285</v>
      </c>
      <c r="AA134">
        <v>379</v>
      </c>
      <c r="AD134">
        <v>349</v>
      </c>
      <c r="AG134">
        <v>272</v>
      </c>
      <c r="AJ134">
        <v>6.51</v>
      </c>
      <c r="AK134">
        <v>18</v>
      </c>
      <c r="AL134">
        <v>19</v>
      </c>
      <c r="AM134">
        <v>20</v>
      </c>
    </row>
    <row r="135" spans="1:39" x14ac:dyDescent="0.25">
      <c r="A135">
        <v>67</v>
      </c>
      <c r="B135" t="s">
        <v>21</v>
      </c>
      <c r="C135">
        <v>5</v>
      </c>
      <c r="E135" t="s">
        <v>10</v>
      </c>
      <c r="F135">
        <v>370</v>
      </c>
      <c r="G135">
        <f t="shared" si="2"/>
        <v>702.33400000000006</v>
      </c>
      <c r="I135">
        <v>473</v>
      </c>
      <c r="L135">
        <v>726</v>
      </c>
      <c r="O135">
        <v>655</v>
      </c>
      <c r="R135">
        <v>761</v>
      </c>
      <c r="U135">
        <v>812</v>
      </c>
      <c r="X135">
        <v>583</v>
      </c>
      <c r="AA135">
        <v>494</v>
      </c>
      <c r="AD135">
        <v>426</v>
      </c>
      <c r="AG135">
        <v>363</v>
      </c>
      <c r="AJ135">
        <v>5.67</v>
      </c>
      <c r="AK135">
        <v>50</v>
      </c>
      <c r="AL135">
        <v>63</v>
      </c>
      <c r="AM135">
        <v>83</v>
      </c>
    </row>
    <row r="136" spans="1:39" x14ac:dyDescent="0.25">
      <c r="A136">
        <v>68</v>
      </c>
      <c r="B136" t="s">
        <v>20</v>
      </c>
      <c r="C136">
        <v>5</v>
      </c>
      <c r="E136" t="s">
        <v>11</v>
      </c>
      <c r="F136">
        <v>147</v>
      </c>
      <c r="G136">
        <f t="shared" si="2"/>
        <v>279.03540000000004</v>
      </c>
      <c r="I136">
        <v>311</v>
      </c>
      <c r="L136">
        <v>438</v>
      </c>
      <c r="O136">
        <v>685</v>
      </c>
      <c r="R136">
        <v>637</v>
      </c>
      <c r="U136">
        <v>615</v>
      </c>
      <c r="X136">
        <v>561</v>
      </c>
      <c r="AA136">
        <v>414</v>
      </c>
      <c r="AD136">
        <v>382</v>
      </c>
      <c r="AG136">
        <v>378</v>
      </c>
      <c r="AJ136">
        <v>6.44</v>
      </c>
      <c r="AK136">
        <v>12.5</v>
      </c>
      <c r="AL136">
        <v>15</v>
      </c>
      <c r="AM136">
        <v>17.5</v>
      </c>
    </row>
    <row r="137" spans="1:39" x14ac:dyDescent="0.25">
      <c r="A137">
        <v>68</v>
      </c>
      <c r="B137" t="s">
        <v>21</v>
      </c>
      <c r="C137">
        <v>5</v>
      </c>
      <c r="E137" t="s">
        <v>11</v>
      </c>
      <c r="F137">
        <v>88</v>
      </c>
      <c r="G137">
        <f t="shared" si="2"/>
        <v>167.04160000000002</v>
      </c>
      <c r="I137">
        <v>109</v>
      </c>
      <c r="L137">
        <v>118</v>
      </c>
      <c r="O137">
        <v>136</v>
      </c>
      <c r="R137">
        <v>181</v>
      </c>
      <c r="U137">
        <v>286</v>
      </c>
      <c r="X137">
        <v>174</v>
      </c>
      <c r="AA137">
        <v>291</v>
      </c>
      <c r="AD137">
        <v>275</v>
      </c>
      <c r="AG137">
        <v>242</v>
      </c>
      <c r="AJ137">
        <v>1.1599999999999999</v>
      </c>
      <c r="AK137">
        <v>24</v>
      </c>
      <c r="AL137">
        <v>38</v>
      </c>
      <c r="AM137">
        <v>41</v>
      </c>
    </row>
    <row r="138" spans="1:39" x14ac:dyDescent="0.25">
      <c r="A138">
        <v>69</v>
      </c>
      <c r="B138" t="s">
        <v>20</v>
      </c>
      <c r="C138">
        <v>5</v>
      </c>
      <c r="E138" t="s">
        <v>12</v>
      </c>
      <c r="F138">
        <v>292</v>
      </c>
      <c r="G138">
        <f t="shared" si="2"/>
        <v>554.27440000000001</v>
      </c>
      <c r="I138">
        <v>476</v>
      </c>
      <c r="L138">
        <v>536</v>
      </c>
      <c r="O138">
        <v>614</v>
      </c>
      <c r="R138">
        <v>657</v>
      </c>
      <c r="U138">
        <v>652</v>
      </c>
      <c r="X138">
        <v>614</v>
      </c>
      <c r="AA138">
        <v>597</v>
      </c>
      <c r="AD138">
        <v>423</v>
      </c>
      <c r="AG138">
        <v>308</v>
      </c>
      <c r="AJ138">
        <v>4.33</v>
      </c>
      <c r="AK138">
        <v>13</v>
      </c>
      <c r="AL138">
        <v>17</v>
      </c>
      <c r="AM138">
        <v>19</v>
      </c>
    </row>
    <row r="139" spans="1:39" x14ac:dyDescent="0.25">
      <c r="A139">
        <v>69</v>
      </c>
      <c r="B139" t="s">
        <v>21</v>
      </c>
      <c r="C139">
        <v>5</v>
      </c>
      <c r="E139" t="s">
        <v>12</v>
      </c>
      <c r="F139">
        <v>321</v>
      </c>
      <c r="G139">
        <f t="shared" si="2"/>
        <v>609.32220000000007</v>
      </c>
      <c r="I139">
        <v>441</v>
      </c>
      <c r="L139">
        <v>379</v>
      </c>
      <c r="O139">
        <v>897</v>
      </c>
      <c r="R139">
        <v>711</v>
      </c>
      <c r="U139">
        <v>601</v>
      </c>
      <c r="X139">
        <v>484</v>
      </c>
      <c r="AA139">
        <v>399</v>
      </c>
      <c r="AD139">
        <v>364</v>
      </c>
      <c r="AG139">
        <v>290</v>
      </c>
      <c r="AJ139">
        <v>3.15</v>
      </c>
      <c r="AK139">
        <v>31</v>
      </c>
      <c r="AL139">
        <v>54</v>
      </c>
      <c r="AM139">
        <v>67</v>
      </c>
    </row>
    <row r="140" spans="1:39" x14ac:dyDescent="0.25">
      <c r="A140">
        <v>70</v>
      </c>
      <c r="B140" t="s">
        <v>24</v>
      </c>
      <c r="C140">
        <v>5</v>
      </c>
      <c r="E140" t="s">
        <v>10</v>
      </c>
      <c r="F140">
        <v>158</v>
      </c>
      <c r="G140">
        <f t="shared" si="2"/>
        <v>299.91560000000004</v>
      </c>
      <c r="I140">
        <v>286</v>
      </c>
      <c r="L140">
        <v>598</v>
      </c>
      <c r="O140">
        <v>615</v>
      </c>
      <c r="R140">
        <v>618</v>
      </c>
      <c r="U140">
        <v>578</v>
      </c>
      <c r="X140">
        <v>506</v>
      </c>
      <c r="AA140">
        <v>608</v>
      </c>
      <c r="AD140">
        <v>461</v>
      </c>
      <c r="AG140">
        <v>269</v>
      </c>
      <c r="AJ140">
        <v>9.33</v>
      </c>
      <c r="AK140">
        <v>60</v>
      </c>
      <c r="AL140">
        <v>71</v>
      </c>
      <c r="AM140">
        <v>88</v>
      </c>
    </row>
    <row r="141" spans="1:39" x14ac:dyDescent="0.25">
      <c r="A141">
        <v>70</v>
      </c>
      <c r="B141" t="s">
        <v>24</v>
      </c>
      <c r="C141">
        <v>5</v>
      </c>
      <c r="E141" t="s">
        <v>10</v>
      </c>
      <c r="F141">
        <v>118</v>
      </c>
      <c r="G141">
        <f t="shared" si="2"/>
        <v>223.98760000000001</v>
      </c>
      <c r="I141">
        <v>292</v>
      </c>
      <c r="L141">
        <v>226</v>
      </c>
      <c r="O141">
        <v>307</v>
      </c>
      <c r="R141">
        <v>362</v>
      </c>
      <c r="U141">
        <v>331</v>
      </c>
      <c r="X141">
        <v>296</v>
      </c>
      <c r="AA141">
        <v>386</v>
      </c>
      <c r="AD141">
        <v>372</v>
      </c>
      <c r="AG141">
        <v>204</v>
      </c>
      <c r="AJ141">
        <v>7.66</v>
      </c>
      <c r="AK141">
        <v>40</v>
      </c>
      <c r="AL141">
        <v>58</v>
      </c>
      <c r="AM141">
        <v>91</v>
      </c>
    </row>
    <row r="142" spans="1:39" x14ac:dyDescent="0.25">
      <c r="A142">
        <v>71</v>
      </c>
      <c r="B142" t="s">
        <v>24</v>
      </c>
      <c r="C142">
        <v>5</v>
      </c>
      <c r="E142" t="s">
        <v>11</v>
      </c>
      <c r="F142">
        <v>115</v>
      </c>
      <c r="G142">
        <f t="shared" si="2"/>
        <v>218.29300000000001</v>
      </c>
      <c r="I142">
        <v>139</v>
      </c>
      <c r="L142">
        <v>152</v>
      </c>
      <c r="O142">
        <v>151</v>
      </c>
      <c r="R142">
        <v>187</v>
      </c>
      <c r="U142">
        <v>126</v>
      </c>
      <c r="X142">
        <v>167</v>
      </c>
      <c r="AA142">
        <v>159</v>
      </c>
      <c r="AD142">
        <v>170</v>
      </c>
      <c r="AG142">
        <v>169</v>
      </c>
      <c r="AJ142">
        <v>3.61</v>
      </c>
      <c r="AK142">
        <v>60</v>
      </c>
      <c r="AL142">
        <v>65.5</v>
      </c>
      <c r="AM142">
        <v>69</v>
      </c>
    </row>
    <row r="143" spans="1:39" x14ac:dyDescent="0.25">
      <c r="A143">
        <v>71</v>
      </c>
      <c r="B143" t="s">
        <v>24</v>
      </c>
      <c r="C143">
        <v>5</v>
      </c>
      <c r="E143" t="s">
        <v>11</v>
      </c>
      <c r="F143">
        <v>75</v>
      </c>
      <c r="G143">
        <f t="shared" si="2"/>
        <v>142.36500000000001</v>
      </c>
      <c r="I143">
        <v>75</v>
      </c>
      <c r="L143">
        <v>89</v>
      </c>
      <c r="O143">
        <v>117</v>
      </c>
      <c r="R143">
        <v>126</v>
      </c>
      <c r="U143">
        <v>121</v>
      </c>
      <c r="X143">
        <v>153</v>
      </c>
      <c r="AA143">
        <v>203</v>
      </c>
      <c r="AD143">
        <v>154</v>
      </c>
      <c r="AG143">
        <v>118</v>
      </c>
      <c r="AJ143">
        <v>4.88</v>
      </c>
      <c r="AK143">
        <v>50</v>
      </c>
      <c r="AL143">
        <v>57</v>
      </c>
      <c r="AM143">
        <v>60</v>
      </c>
    </row>
    <row r="144" spans="1:39" x14ac:dyDescent="0.25">
      <c r="A144">
        <v>72</v>
      </c>
      <c r="B144" t="s">
        <v>24</v>
      </c>
      <c r="C144">
        <v>5</v>
      </c>
      <c r="E144" t="s">
        <v>12</v>
      </c>
      <c r="F144">
        <v>228</v>
      </c>
      <c r="G144">
        <f t="shared" si="2"/>
        <v>432.78960000000001</v>
      </c>
      <c r="I144">
        <v>292</v>
      </c>
      <c r="L144">
        <v>261</v>
      </c>
      <c r="O144">
        <v>218</v>
      </c>
      <c r="R144">
        <v>195</v>
      </c>
      <c r="U144">
        <v>166</v>
      </c>
      <c r="X144">
        <v>189</v>
      </c>
      <c r="AA144">
        <v>278</v>
      </c>
      <c r="AD144">
        <v>219</v>
      </c>
      <c r="AG144">
        <v>203</v>
      </c>
      <c r="AJ144">
        <v>7.1</v>
      </c>
      <c r="AK144">
        <v>57</v>
      </c>
      <c r="AL144">
        <v>67</v>
      </c>
      <c r="AM144">
        <v>75</v>
      </c>
    </row>
    <row r="145" spans="1:39" x14ac:dyDescent="0.25">
      <c r="A145">
        <v>72</v>
      </c>
      <c r="B145" t="s">
        <v>24</v>
      </c>
      <c r="C145">
        <v>5</v>
      </c>
      <c r="E145" t="s">
        <v>12</v>
      </c>
      <c r="F145">
        <v>300</v>
      </c>
      <c r="G145">
        <f t="shared" si="2"/>
        <v>569.46</v>
      </c>
      <c r="I145">
        <v>178</v>
      </c>
      <c r="L145">
        <v>205</v>
      </c>
      <c r="O145">
        <v>207</v>
      </c>
      <c r="R145">
        <v>244</v>
      </c>
      <c r="U145">
        <v>280</v>
      </c>
      <c r="X145">
        <v>176</v>
      </c>
      <c r="AA145">
        <v>149</v>
      </c>
      <c r="AD145">
        <v>137</v>
      </c>
      <c r="AG145">
        <v>128</v>
      </c>
      <c r="AJ145">
        <v>9.25</v>
      </c>
      <c r="AK145">
        <v>58</v>
      </c>
      <c r="AL145">
        <v>69</v>
      </c>
      <c r="AM145">
        <v>78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31" workbookViewId="0">
      <selection activeCell="M52" sqref="M52"/>
    </sheetView>
  </sheetViews>
  <sheetFormatPr defaultRowHeight="15" x14ac:dyDescent="0.25"/>
  <cols>
    <col min="7" max="7" width="14.5703125" customWidth="1"/>
    <col min="13" max="13" width="12" bestFit="1" customWidth="1"/>
  </cols>
  <sheetData>
    <row r="1" spans="1:1" x14ac:dyDescent="0.25">
      <c r="A1" t="s">
        <v>531</v>
      </c>
    </row>
    <row r="3" spans="1:1" x14ac:dyDescent="0.25">
      <c r="A3" t="s">
        <v>532</v>
      </c>
    </row>
    <row r="5" spans="1:1" x14ac:dyDescent="0.25">
      <c r="A5" t="s">
        <v>533</v>
      </c>
    </row>
    <row r="6" spans="1:1" x14ac:dyDescent="0.25">
      <c r="A6" t="s">
        <v>534</v>
      </c>
    </row>
    <row r="7" spans="1:1" x14ac:dyDescent="0.25">
      <c r="A7" t="s">
        <v>535</v>
      </c>
    </row>
    <row r="8" spans="1:1" x14ac:dyDescent="0.25">
      <c r="A8" t="s">
        <v>536</v>
      </c>
    </row>
    <row r="9" spans="1:1" x14ac:dyDescent="0.25">
      <c r="A9" t="s">
        <v>537</v>
      </c>
    </row>
    <row r="12" spans="1:1" x14ac:dyDescent="0.25">
      <c r="A12" t="s">
        <v>538</v>
      </c>
    </row>
    <row r="14" spans="1:1" x14ac:dyDescent="0.25">
      <c r="A14" t="s">
        <v>539</v>
      </c>
    </row>
    <row r="15" spans="1:1" x14ac:dyDescent="0.25">
      <c r="A15" t="s">
        <v>540</v>
      </c>
    </row>
    <row r="16" spans="1:1" x14ac:dyDescent="0.25">
      <c r="A16" t="s">
        <v>541</v>
      </c>
    </row>
    <row r="17" spans="1:1" x14ac:dyDescent="0.25">
      <c r="A17" t="s">
        <v>542</v>
      </c>
    </row>
    <row r="18" spans="1:1" x14ac:dyDescent="0.25">
      <c r="A18" t="s">
        <v>543</v>
      </c>
    </row>
    <row r="19" spans="1:1" x14ac:dyDescent="0.25">
      <c r="A19" t="s">
        <v>544</v>
      </c>
    </row>
    <row r="20" spans="1:1" x14ac:dyDescent="0.25">
      <c r="A20" t="s">
        <v>545</v>
      </c>
    </row>
    <row r="21" spans="1:1" x14ac:dyDescent="0.25">
      <c r="A21" t="s">
        <v>546</v>
      </c>
    </row>
    <row r="22" spans="1:1" x14ac:dyDescent="0.25">
      <c r="A22" t="s">
        <v>547</v>
      </c>
    </row>
    <row r="23" spans="1:1" x14ac:dyDescent="0.25">
      <c r="A23" t="s">
        <v>548</v>
      </c>
    </row>
    <row r="26" spans="1:1" x14ac:dyDescent="0.25">
      <c r="A26" t="s">
        <v>549</v>
      </c>
    </row>
    <row r="28" spans="1:1" x14ac:dyDescent="0.25">
      <c r="A28" t="s">
        <v>550</v>
      </c>
    </row>
    <row r="29" spans="1:1" x14ac:dyDescent="0.25">
      <c r="A29" t="s">
        <v>551</v>
      </c>
    </row>
    <row r="30" spans="1:1" x14ac:dyDescent="0.25">
      <c r="A30" t="s">
        <v>552</v>
      </c>
    </row>
    <row r="32" spans="1:1" x14ac:dyDescent="0.25">
      <c r="A32" t="s">
        <v>553</v>
      </c>
    </row>
    <row r="33" spans="1:14" x14ac:dyDescent="0.25">
      <c r="A33" t="s">
        <v>554</v>
      </c>
    </row>
    <row r="34" spans="1:14" x14ac:dyDescent="0.25">
      <c r="A34" t="s">
        <v>555</v>
      </c>
    </row>
    <row r="35" spans="1:14" x14ac:dyDescent="0.25">
      <c r="A35" t="s">
        <v>556</v>
      </c>
    </row>
    <row r="38" spans="1:14" x14ac:dyDescent="0.25">
      <c r="A38" t="s">
        <v>557</v>
      </c>
    </row>
    <row r="40" spans="1:14" x14ac:dyDescent="0.25">
      <c r="A40" t="s">
        <v>558</v>
      </c>
    </row>
    <row r="41" spans="1:14" x14ac:dyDescent="0.25">
      <c r="A41" t="s">
        <v>559</v>
      </c>
    </row>
    <row r="42" spans="1:14" x14ac:dyDescent="0.25">
      <c r="A42" t="s">
        <v>560</v>
      </c>
    </row>
    <row r="45" spans="1:14" x14ac:dyDescent="0.25">
      <c r="N45" s="9" t="s">
        <v>561</v>
      </c>
    </row>
    <row r="46" spans="1:14" x14ac:dyDescent="0.25">
      <c r="A46" t="s">
        <v>562</v>
      </c>
      <c r="N46" s="9" t="s">
        <v>563</v>
      </c>
    </row>
    <row r="47" spans="1:14" x14ac:dyDescent="0.25">
      <c r="A47" s="10" t="s">
        <v>564</v>
      </c>
      <c r="B47" s="10" t="s">
        <v>565</v>
      </c>
      <c r="C47" s="10" t="s">
        <v>566</v>
      </c>
      <c r="D47" s="10" t="s">
        <v>567</v>
      </c>
      <c r="E47" s="10" t="s">
        <v>568</v>
      </c>
      <c r="F47" s="10" t="s">
        <v>569</v>
      </c>
      <c r="G47" s="10" t="s">
        <v>570</v>
      </c>
      <c r="H47" s="10" t="s">
        <v>571</v>
      </c>
      <c r="I47" s="10" t="s">
        <v>572</v>
      </c>
    </row>
    <row r="48" spans="1:14" x14ac:dyDescent="0.25">
      <c r="A48" s="10">
        <v>1</v>
      </c>
      <c r="B48" s="10">
        <v>1</v>
      </c>
      <c r="C48" s="10">
        <v>1590531</v>
      </c>
      <c r="D48" s="10">
        <v>1563992</v>
      </c>
      <c r="E48" s="10">
        <v>1039.93</v>
      </c>
      <c r="F48" s="10">
        <v>551.62</v>
      </c>
      <c r="G48" s="11">
        <v>43073</v>
      </c>
      <c r="H48" s="10">
        <v>8</v>
      </c>
      <c r="I48" s="10" t="s">
        <v>573</v>
      </c>
    </row>
    <row r="49" spans="1:15" x14ac:dyDescent="0.25">
      <c r="A49" s="10">
        <v>2</v>
      </c>
      <c r="B49" s="10">
        <v>1</v>
      </c>
      <c r="C49" s="10">
        <v>1515377</v>
      </c>
      <c r="D49" s="10">
        <v>1489686</v>
      </c>
      <c r="E49" s="10">
        <v>1015.35</v>
      </c>
      <c r="F49" s="10">
        <v>535.41999999999996</v>
      </c>
      <c r="G49" s="11">
        <v>43073</v>
      </c>
      <c r="H49" s="10">
        <v>8</v>
      </c>
      <c r="I49" s="10"/>
      <c r="K49">
        <f>26.37*31/136.09</f>
        <v>6.0068337129840543</v>
      </c>
      <c r="L49" t="s">
        <v>588</v>
      </c>
    </row>
    <row r="50" spans="1:15" x14ac:dyDescent="0.25">
      <c r="A50" s="10">
        <v>3</v>
      </c>
      <c r="B50" s="10">
        <v>1</v>
      </c>
      <c r="C50" s="10">
        <v>1582632</v>
      </c>
      <c r="D50" s="10">
        <v>1555754</v>
      </c>
      <c r="E50" s="10">
        <v>1026.67</v>
      </c>
      <c r="F50" s="10">
        <v>533.62</v>
      </c>
      <c r="G50" s="11">
        <v>43073</v>
      </c>
      <c r="H50" s="10">
        <v>8</v>
      </c>
      <c r="I50" s="10"/>
      <c r="K50">
        <f>K49*1000</f>
        <v>6006.8337129840547</v>
      </c>
      <c r="L50" t="s">
        <v>589</v>
      </c>
    </row>
    <row r="51" spans="1:15" x14ac:dyDescent="0.25">
      <c r="C51">
        <f>AVERAGE(C48:C50)</f>
        <v>1562846.6666666667</v>
      </c>
      <c r="D51">
        <f>AVERAGE(D48:D50)</f>
        <v>1536477.3333333333</v>
      </c>
      <c r="K51">
        <f>K50*0.1/500</f>
        <v>1.2013667425968111</v>
      </c>
      <c r="L51" t="s">
        <v>590</v>
      </c>
    </row>
    <row r="52" spans="1:15" ht="15.75" thickBot="1" x14ac:dyDescent="0.3"/>
    <row r="53" spans="1:15" ht="15.75" thickTop="1" x14ac:dyDescent="0.25">
      <c r="B53" s="12"/>
      <c r="C53" s="13"/>
      <c r="D53" s="13"/>
      <c r="E53" s="13"/>
      <c r="F53" s="14"/>
    </row>
    <row r="54" spans="1:15" x14ac:dyDescent="0.25">
      <c r="B54" s="15" t="s">
        <v>574</v>
      </c>
      <c r="C54" s="16"/>
      <c r="D54" s="16"/>
      <c r="E54" s="16" t="s">
        <v>575</v>
      </c>
      <c r="F54" s="17"/>
      <c r="K54" s="22">
        <f>60*0.1/5</f>
        <v>1.2</v>
      </c>
      <c r="L54" t="s">
        <v>583</v>
      </c>
    </row>
    <row r="55" spans="1:15" x14ac:dyDescent="0.25">
      <c r="B55" s="15" t="s">
        <v>576</v>
      </c>
      <c r="C55" s="16"/>
      <c r="D55" s="16"/>
      <c r="E55" s="16"/>
      <c r="F55" s="17"/>
      <c r="N55">
        <f>D51/60</f>
        <v>25607.955555555553</v>
      </c>
      <c r="O55" t="s">
        <v>584</v>
      </c>
    </row>
    <row r="56" spans="1:15" x14ac:dyDescent="0.25">
      <c r="B56" s="15" t="s">
        <v>577</v>
      </c>
      <c r="C56" s="16"/>
      <c r="D56" s="16"/>
      <c r="E56" s="16"/>
      <c r="F56" s="17"/>
      <c r="K56">
        <f>K54/N56</f>
        <v>4.6860437468217345E-2</v>
      </c>
      <c r="L56" t="s">
        <v>586</v>
      </c>
      <c r="M56" t="s">
        <v>585</v>
      </c>
      <c r="N56">
        <f>N55/1000</f>
        <v>25.607955555555552</v>
      </c>
      <c r="O56" t="s">
        <v>587</v>
      </c>
    </row>
    <row r="57" spans="1:15" ht="15.75" thickBot="1" x14ac:dyDescent="0.3">
      <c r="B57" s="18"/>
      <c r="C57" s="19"/>
      <c r="D57" s="19"/>
      <c r="E57" s="19"/>
      <c r="F57" s="20"/>
    </row>
    <row r="58" spans="1:1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5"/>
  <sheetViews>
    <sheetView topLeftCell="AG1" zoomScale="105" zoomScaleNormal="115" workbookViewId="0">
      <selection activeCell="B1" sqref="B1:B1048576"/>
    </sheetView>
  </sheetViews>
  <sheetFormatPr defaultRowHeight="15" x14ac:dyDescent="0.25"/>
  <cols>
    <col min="2" max="2" width="21.7109375" customWidth="1"/>
    <col min="24" max="24" width="9.140625" customWidth="1"/>
    <col min="30" max="30" width="8.85546875" style="30"/>
    <col min="31" max="33" width="8.85546875" style="29"/>
    <col min="34" max="35" width="8.85546875" style="30"/>
    <col min="38" max="38" width="10.85546875" customWidth="1"/>
  </cols>
  <sheetData>
    <row r="1" spans="1:56" x14ac:dyDescent="0.25"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3"/>
      <c r="Y1" s="3"/>
      <c r="Z1" s="4"/>
      <c r="AA1" s="4"/>
      <c r="AB1" s="4"/>
      <c r="AC1" s="4"/>
      <c r="AD1" s="25"/>
      <c r="AE1" s="27"/>
      <c r="AF1" s="27"/>
      <c r="AG1" s="27"/>
      <c r="AH1" s="25"/>
      <c r="AI1" s="25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x14ac:dyDescent="0.25">
      <c r="F2" s="3"/>
      <c r="G2" s="3"/>
      <c r="H2" s="3"/>
      <c r="I2" s="3"/>
      <c r="J2" s="3"/>
      <c r="K2" s="4"/>
      <c r="L2" s="4"/>
      <c r="M2" s="5" t="s">
        <v>25</v>
      </c>
      <c r="N2" s="4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4"/>
      <c r="AA2" s="4"/>
      <c r="AB2" s="4"/>
      <c r="AC2" s="4"/>
      <c r="AD2" s="25"/>
      <c r="AE2" s="27"/>
      <c r="AF2" s="27"/>
      <c r="AG2" s="27"/>
      <c r="AH2" s="25"/>
      <c r="AI2" s="25"/>
      <c r="AJ2" s="4"/>
      <c r="AK2" s="4"/>
      <c r="AL2" s="4"/>
      <c r="AM2" s="4"/>
      <c r="AN2" s="4"/>
      <c r="AO2" s="4"/>
      <c r="AP2" s="4"/>
      <c r="AQ2" s="4"/>
      <c r="AR2" s="4"/>
      <c r="AS2" s="5" t="s">
        <v>26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x14ac:dyDescent="0.25"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  <c r="Y3" s="3"/>
      <c r="Z3" s="4"/>
      <c r="AA3" s="4"/>
      <c r="AB3" s="4"/>
      <c r="AC3" s="28"/>
      <c r="AD3" s="24"/>
      <c r="AE3" s="27"/>
      <c r="AF3" s="27"/>
      <c r="AG3" s="27"/>
      <c r="AH3" s="25"/>
      <c r="AI3" s="25"/>
      <c r="AJ3" s="28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30" x14ac:dyDescent="0.25">
      <c r="F4" s="3"/>
      <c r="G4" s="3"/>
      <c r="H4" s="3"/>
      <c r="I4" s="3"/>
      <c r="J4" s="3"/>
      <c r="K4" s="3" t="s">
        <v>27</v>
      </c>
      <c r="L4" s="3" t="s">
        <v>28</v>
      </c>
      <c r="M4" s="3" t="s">
        <v>29</v>
      </c>
      <c r="N4" s="3" t="s">
        <v>30</v>
      </c>
      <c r="O4" s="3" t="s">
        <v>31</v>
      </c>
      <c r="P4" s="3" t="s">
        <v>32</v>
      </c>
      <c r="Q4" s="3" t="s">
        <v>33</v>
      </c>
      <c r="R4" s="3" t="s">
        <v>34</v>
      </c>
      <c r="S4" s="3" t="s">
        <v>35</v>
      </c>
      <c r="T4" s="3" t="s">
        <v>36</v>
      </c>
      <c r="U4" s="3" t="s">
        <v>37</v>
      </c>
      <c r="V4" s="3" t="s">
        <v>38</v>
      </c>
      <c r="W4" s="6" t="s">
        <v>39</v>
      </c>
      <c r="X4" s="6" t="s">
        <v>578</v>
      </c>
      <c r="Y4" s="6" t="s">
        <v>579</v>
      </c>
      <c r="Z4" s="4" t="s">
        <v>581</v>
      </c>
      <c r="AA4" s="4" t="s">
        <v>582</v>
      </c>
      <c r="AB4" s="4" t="s">
        <v>591</v>
      </c>
      <c r="AC4" s="23" t="s">
        <v>592</v>
      </c>
      <c r="AE4" s="27"/>
      <c r="AF4" s="27"/>
      <c r="AG4" s="27"/>
      <c r="AH4" s="25"/>
      <c r="AI4" s="25"/>
      <c r="AJ4" s="4"/>
      <c r="AK4" s="4"/>
      <c r="AL4" s="4"/>
      <c r="AM4" s="4"/>
      <c r="AN4" s="4"/>
      <c r="AO4" s="4"/>
      <c r="AP4" s="4"/>
      <c r="AQ4" s="3" t="s">
        <v>27</v>
      </c>
      <c r="AR4" s="3" t="s">
        <v>28</v>
      </c>
      <c r="AS4" s="3" t="s">
        <v>29</v>
      </c>
      <c r="AT4" s="3" t="s">
        <v>30</v>
      </c>
      <c r="AU4" s="3" t="s">
        <v>31</v>
      </c>
      <c r="AV4" s="3" t="s">
        <v>32</v>
      </c>
      <c r="AW4" s="3" t="s">
        <v>33</v>
      </c>
      <c r="AX4" s="3" t="s">
        <v>34</v>
      </c>
      <c r="AY4" s="3" t="s">
        <v>35</v>
      </c>
      <c r="AZ4" s="3" t="s">
        <v>36</v>
      </c>
      <c r="BA4" s="3" t="s">
        <v>37</v>
      </c>
      <c r="BB4" s="3" t="s">
        <v>38</v>
      </c>
      <c r="BC4" s="4"/>
      <c r="BD4" s="4"/>
    </row>
    <row r="5" spans="1:56" ht="60" x14ac:dyDescent="0.25">
      <c r="A5" t="s">
        <v>0</v>
      </c>
      <c r="B5" t="s">
        <v>2</v>
      </c>
      <c r="C5" s="1" t="s">
        <v>13</v>
      </c>
      <c r="E5" s="1" t="s">
        <v>1</v>
      </c>
      <c r="F5" s="7" t="s">
        <v>40</v>
      </c>
      <c r="G5" s="7" t="s">
        <v>41</v>
      </c>
      <c r="H5" s="7" t="s">
        <v>42</v>
      </c>
      <c r="I5" s="7" t="s">
        <v>43</v>
      </c>
      <c r="J5" s="7"/>
      <c r="K5" s="3" t="s">
        <v>44</v>
      </c>
      <c r="L5" s="3" t="s">
        <v>44</v>
      </c>
      <c r="M5" s="3" t="s">
        <v>44</v>
      </c>
      <c r="N5" s="3" t="s">
        <v>44</v>
      </c>
      <c r="O5" s="3" t="s">
        <v>44</v>
      </c>
      <c r="P5" s="3" t="s">
        <v>44</v>
      </c>
      <c r="Q5" s="3" t="s">
        <v>44</v>
      </c>
      <c r="R5" s="3" t="s">
        <v>44</v>
      </c>
      <c r="S5" s="3" t="s">
        <v>44</v>
      </c>
      <c r="T5" s="3" t="s">
        <v>44</v>
      </c>
      <c r="U5" s="3" t="s">
        <v>44</v>
      </c>
      <c r="V5" s="3" t="s">
        <v>44</v>
      </c>
      <c r="W5" s="6" t="s">
        <v>45</v>
      </c>
      <c r="X5" s="6"/>
      <c r="Y5" s="6" t="s">
        <v>580</v>
      </c>
      <c r="Z5" s="4"/>
      <c r="AA5" s="4"/>
      <c r="AB5" s="4"/>
      <c r="AC5" s="4"/>
      <c r="AD5" s="24" t="s">
        <v>596</v>
      </c>
      <c r="AE5" s="28" t="s">
        <v>593</v>
      </c>
      <c r="AF5" s="28" t="s">
        <v>595</v>
      </c>
      <c r="AG5" s="28" t="s">
        <v>599</v>
      </c>
      <c r="AH5" s="24" t="s">
        <v>597</v>
      </c>
      <c r="AI5" s="24" t="s">
        <v>598</v>
      </c>
      <c r="AJ5" s="24"/>
      <c r="AK5" s="24" t="s">
        <v>594</v>
      </c>
      <c r="AL5" s="24"/>
      <c r="AM5" s="24"/>
      <c r="AN5" s="24"/>
      <c r="AO5" s="4"/>
      <c r="AP5" s="4"/>
      <c r="AQ5" s="3" t="s">
        <v>46</v>
      </c>
      <c r="AR5" s="3" t="s">
        <v>46</v>
      </c>
      <c r="AS5" s="3" t="s">
        <v>47</v>
      </c>
      <c r="AT5" s="3" t="s">
        <v>46</v>
      </c>
      <c r="AU5" s="3" t="s">
        <v>46</v>
      </c>
      <c r="AV5" s="3" t="s">
        <v>47</v>
      </c>
      <c r="AW5" s="3" t="s">
        <v>47</v>
      </c>
      <c r="AX5" s="3" t="s">
        <v>46</v>
      </c>
      <c r="AY5" s="3" t="s">
        <v>46</v>
      </c>
      <c r="AZ5" s="3" t="s">
        <v>47</v>
      </c>
      <c r="BA5" s="3" t="s">
        <v>47</v>
      </c>
      <c r="BB5" s="3" t="s">
        <v>46</v>
      </c>
      <c r="BC5" s="4"/>
      <c r="BD5" s="4"/>
    </row>
    <row r="6" spans="1:56" x14ac:dyDescent="0.25">
      <c r="A6">
        <v>1</v>
      </c>
      <c r="B6" t="s">
        <v>603</v>
      </c>
      <c r="C6">
        <v>2</v>
      </c>
      <c r="E6" t="s">
        <v>600</v>
      </c>
      <c r="F6" s="3" t="s">
        <v>48</v>
      </c>
      <c r="G6" s="3" t="s">
        <v>49</v>
      </c>
      <c r="H6" s="3" t="s">
        <v>50</v>
      </c>
      <c r="I6" s="3" t="s">
        <v>51</v>
      </c>
      <c r="J6" s="3">
        <f>H6/I6</f>
        <v>8.0200000000000011E-3</v>
      </c>
      <c r="K6" s="3">
        <v>16.986999999999998</v>
      </c>
      <c r="L6" s="3">
        <v>0.65754000000000001</v>
      </c>
      <c r="M6" s="3">
        <v>22.44</v>
      </c>
      <c r="N6" s="3">
        <v>7.0650000000000004E-2</v>
      </c>
      <c r="O6" s="3">
        <v>13.648999999999999</v>
      </c>
      <c r="P6" s="3">
        <v>212.62</v>
      </c>
      <c r="Q6" s="3">
        <v>17.736999999999998</v>
      </c>
      <c r="R6" s="3">
        <v>1.6362000000000001</v>
      </c>
      <c r="S6" s="3">
        <v>3.8687</v>
      </c>
      <c r="T6" s="3">
        <v>7.2032999999999996</v>
      </c>
      <c r="U6" s="3">
        <v>9.1763999999999992</v>
      </c>
      <c r="V6" s="3">
        <v>0.40755999999999998</v>
      </c>
      <c r="W6" s="3" t="s">
        <v>52</v>
      </c>
      <c r="X6" s="21">
        <f>W6/0.1178</f>
        <v>7037.3514431239391</v>
      </c>
      <c r="Y6" s="3">
        <f>X6/60</f>
        <v>117.28919071873231</v>
      </c>
      <c r="Z6" s="4">
        <f>Y6*I6/3</f>
        <v>977.40992265610259</v>
      </c>
      <c r="AA6" s="4">
        <f>Z6/H6</f>
        <v>4874.8624571376686</v>
      </c>
      <c r="AB6" s="4">
        <f>AA6/1000</f>
        <v>4.8748624571376684</v>
      </c>
      <c r="AC6" s="4">
        <f>AB6*0.0469</f>
        <v>0.22863104923975663</v>
      </c>
      <c r="AD6" s="25">
        <f>AC6*AK6</f>
        <v>3.4866235009062887</v>
      </c>
      <c r="AE6" s="27">
        <f>AZ6*10</f>
        <v>0.89816708229426423</v>
      </c>
      <c r="AF6" s="27">
        <f>AE6*AK6</f>
        <v>13.697048004987529</v>
      </c>
      <c r="AG6" s="27">
        <f>AC6/AE6*100</f>
        <v>25.455291531698641</v>
      </c>
      <c r="AH6" s="25">
        <f>AG6/100*AF6</f>
        <v>3.4866235009062883</v>
      </c>
      <c r="AI6" s="25">
        <f>AH6/60*100</f>
        <v>5.8110391681771469</v>
      </c>
      <c r="AJ6" s="25"/>
      <c r="AK6" s="26">
        <v>15.25</v>
      </c>
      <c r="AL6" s="25"/>
      <c r="AM6" s="25"/>
      <c r="AN6" s="25"/>
      <c r="AO6" s="4"/>
      <c r="AP6" s="4"/>
      <c r="AQ6" s="3">
        <f t="shared" ref="AQ6:AQ37" si="0">((K6-K$185)*25)/($H6)</f>
        <v>2106.3634096576734</v>
      </c>
      <c r="AR6" s="3">
        <f t="shared" ref="AR6:AR37" si="1">((L6-L$185)*25)/($H6)</f>
        <v>33.2205849013829</v>
      </c>
      <c r="AS6" s="3">
        <f t="shared" ref="AS6:AS37" si="2">((M6-M$185)*25)/($H6*10000)</f>
        <v>0.27980049875311719</v>
      </c>
      <c r="AT6" s="3">
        <f t="shared" ref="AT6:AT37" si="3">((N6-N$185)*25)/($H6)</f>
        <v>8.809226932668329</v>
      </c>
      <c r="AU6" s="3">
        <f t="shared" ref="AU6:AU37" si="4">((O6-O$185)*25)/($H6)</f>
        <v>1701.8703241895259</v>
      </c>
      <c r="AV6" s="3">
        <f t="shared" ref="AV6:AV37" si="5">((P6-P$185)*25)/($H6*10000)</f>
        <v>2.6477056336431648</v>
      </c>
      <c r="AW6" s="3">
        <f t="shared" ref="AW6:AW37" si="6">((Q6-Q$185)*25)/($H6*10000)</f>
        <v>0.2211596009975062</v>
      </c>
      <c r="AX6" s="3">
        <f t="shared" ref="AX6:AX37" si="7">((R6-R$185)*25)/($H6)</f>
        <v>204.0149625935162</v>
      </c>
      <c r="AY6" s="3">
        <v>0</v>
      </c>
      <c r="AZ6" s="3">
        <f t="shared" ref="AZ6:AZ37" si="8">((T6-T$185)*25)/($H6*10000)</f>
        <v>8.9816708229426417E-2</v>
      </c>
      <c r="BA6" s="3">
        <f t="shared" ref="BA6:BA37" si="9">((U6-U$185)*25)/($H6*10000)</f>
        <v>0.11441895261845383</v>
      </c>
      <c r="BB6" s="3">
        <f t="shared" ref="BB6:BB37" si="10">((V6-V$185)*25)/($H6)</f>
        <v>50.817955112219451</v>
      </c>
      <c r="BC6" s="4"/>
      <c r="BD6" s="4"/>
    </row>
    <row r="7" spans="1:56" x14ac:dyDescent="0.25">
      <c r="A7">
        <v>1</v>
      </c>
      <c r="B7" t="s">
        <v>603</v>
      </c>
      <c r="C7">
        <v>2</v>
      </c>
      <c r="E7" t="s">
        <v>600</v>
      </c>
      <c r="F7" s="3" t="s">
        <v>53</v>
      </c>
      <c r="G7" s="3" t="s">
        <v>54</v>
      </c>
      <c r="H7" s="3" t="s">
        <v>55</v>
      </c>
      <c r="I7" s="3" t="s">
        <v>51</v>
      </c>
      <c r="J7" s="3">
        <f t="shared" ref="J7:J70" si="11">H7/I7</f>
        <v>8.0239999999999999E-3</v>
      </c>
      <c r="K7" s="3">
        <v>12.016</v>
      </c>
      <c r="L7" s="3">
        <v>0.61363999999999996</v>
      </c>
      <c r="M7" s="3">
        <v>24.623999999999999</v>
      </c>
      <c r="N7" s="3">
        <v>6.3039999999999999E-2</v>
      </c>
      <c r="O7" s="3">
        <v>10.069000000000001</v>
      </c>
      <c r="P7" s="3">
        <v>168.81</v>
      </c>
      <c r="Q7" s="3">
        <v>16.940999999999999</v>
      </c>
      <c r="R7" s="3">
        <v>1.3436999999999999</v>
      </c>
      <c r="S7" s="3">
        <v>3.6880999999999999</v>
      </c>
      <c r="T7" s="3">
        <v>6.1898</v>
      </c>
      <c r="U7" s="3">
        <v>7.7587000000000002</v>
      </c>
      <c r="V7" s="3">
        <v>0.29332999999999998</v>
      </c>
      <c r="W7" s="3" t="s">
        <v>56</v>
      </c>
      <c r="X7" s="21">
        <f t="shared" ref="X7:X70" si="12">W7/0.1178</f>
        <v>4575.5517826825126</v>
      </c>
      <c r="Y7" s="3">
        <f t="shared" ref="Y7:Y70" si="13">X7/60</f>
        <v>76.259196378041878</v>
      </c>
      <c r="Z7" s="4">
        <f t="shared" ref="Z7:Z70" si="14">Y7*I7/3</f>
        <v>635.49330315034899</v>
      </c>
      <c r="AA7" s="4">
        <f t="shared" ref="AA7:AA70" si="15">Z7/H7</f>
        <v>3167.9626278681403</v>
      </c>
      <c r="AB7" s="4">
        <f t="shared" ref="AB7:AB70" si="16">AA7/1000</f>
        <v>3.1679626278681403</v>
      </c>
      <c r="AC7" s="4">
        <f t="shared" ref="AC7:AC70" si="17">AB7*0.0469</f>
        <v>0.14857744724701577</v>
      </c>
      <c r="AD7" s="25">
        <f t="shared" ref="AD7:AD70" si="18">AC7*AK7</f>
        <v>2.4039830964567153</v>
      </c>
      <c r="AE7" s="27">
        <f t="shared" ref="AE7:AE70" si="19">AZ7*10</f>
        <v>0.77141076769690931</v>
      </c>
      <c r="AF7" s="27">
        <f t="shared" ref="AF7:AF70" si="20">AE7*AK7</f>
        <v>12.481426221335992</v>
      </c>
      <c r="AG7" s="27">
        <f t="shared" ref="AG7:AG70" si="21">AC7/AE7*100</f>
        <v>19.260483968949796</v>
      </c>
      <c r="AH7" s="25">
        <f t="shared" ref="AH7:AH70" si="22">AG7/100*AF7</f>
        <v>2.4039830964567148</v>
      </c>
      <c r="AI7" s="25">
        <f t="shared" ref="AI7:AI70" si="23">AH7/60*100</f>
        <v>4.006638494094525</v>
      </c>
      <c r="AJ7" s="25"/>
      <c r="AK7" s="26">
        <v>16.18</v>
      </c>
      <c r="AL7" s="25"/>
      <c r="AM7" s="25"/>
      <c r="AN7" s="25"/>
      <c r="AO7" s="4"/>
      <c r="AP7" s="4"/>
      <c r="AQ7" s="3">
        <f t="shared" si="0"/>
        <v>1485.7969273996193</v>
      </c>
      <c r="AR7" s="3">
        <f t="shared" si="1"/>
        <v>27.732937550983408</v>
      </c>
      <c r="AS7" s="3">
        <f t="shared" si="2"/>
        <v>0.30687936191425724</v>
      </c>
      <c r="AT7" s="3">
        <f t="shared" si="3"/>
        <v>7.8564307078763713</v>
      </c>
      <c r="AU7" s="3">
        <f t="shared" si="4"/>
        <v>1254.8604187437688</v>
      </c>
      <c r="AV7" s="3">
        <f t="shared" si="5"/>
        <v>2.1003987016224057</v>
      </c>
      <c r="AW7" s="3">
        <f t="shared" si="6"/>
        <v>0.21112911266201395</v>
      </c>
      <c r="AX7" s="3">
        <f t="shared" si="7"/>
        <v>167.46011964107674</v>
      </c>
      <c r="AY7" s="3">
        <v>0</v>
      </c>
      <c r="AZ7" s="3">
        <f t="shared" si="8"/>
        <v>7.7141076769690925E-2</v>
      </c>
      <c r="BA7" s="3">
        <f t="shared" si="9"/>
        <v>9.669366899302094E-2</v>
      </c>
      <c r="BB7" s="3">
        <f t="shared" si="10"/>
        <v>36.556580259222329</v>
      </c>
      <c r="BC7" s="4"/>
      <c r="BD7" s="4"/>
    </row>
    <row r="8" spans="1:56" x14ac:dyDescent="0.25">
      <c r="A8">
        <v>2</v>
      </c>
      <c r="B8" t="s">
        <v>603</v>
      </c>
      <c r="C8">
        <v>2</v>
      </c>
      <c r="E8" t="s">
        <v>601</v>
      </c>
      <c r="F8" s="3" t="s">
        <v>57</v>
      </c>
      <c r="G8" s="3" t="s">
        <v>58</v>
      </c>
      <c r="H8" s="3" t="s">
        <v>59</v>
      </c>
      <c r="I8" s="3" t="s">
        <v>51</v>
      </c>
      <c r="J8" s="3">
        <f t="shared" si="11"/>
        <v>8.0040000000000007E-3</v>
      </c>
      <c r="K8" s="3">
        <v>1.1681999999999999</v>
      </c>
      <c r="L8" s="3">
        <v>0.71067000000000002</v>
      </c>
      <c r="M8" s="3">
        <v>41.552</v>
      </c>
      <c r="N8" s="3">
        <v>8.0589999999999995E-2</v>
      </c>
      <c r="O8" s="3">
        <v>2.7480000000000002</v>
      </c>
      <c r="P8" s="3">
        <v>258.95</v>
      </c>
      <c r="Q8" s="3">
        <v>29.536999999999999</v>
      </c>
      <c r="R8" s="3">
        <v>2.5769000000000002</v>
      </c>
      <c r="S8" s="3">
        <v>4.0243000000000002</v>
      </c>
      <c r="T8" s="3">
        <v>8.2051999999999996</v>
      </c>
      <c r="U8" s="3">
        <v>15.914999999999999</v>
      </c>
      <c r="V8" s="3">
        <v>1.7139</v>
      </c>
      <c r="W8" s="3" t="s">
        <v>60</v>
      </c>
      <c r="X8" s="21">
        <f t="shared" si="12"/>
        <v>4906.6213921901526</v>
      </c>
      <c r="Y8" s="3">
        <f t="shared" si="13"/>
        <v>81.777023203169207</v>
      </c>
      <c r="Z8" s="4">
        <f t="shared" si="14"/>
        <v>681.47519335974346</v>
      </c>
      <c r="AA8" s="4">
        <f t="shared" si="15"/>
        <v>3405.6731302336007</v>
      </c>
      <c r="AB8" s="4">
        <f t="shared" si="16"/>
        <v>3.4056731302336005</v>
      </c>
      <c r="AC8" s="4">
        <f t="shared" si="17"/>
        <v>0.15972606980795587</v>
      </c>
      <c r="AD8" s="25">
        <f t="shared" si="18"/>
        <v>0.53827685525281133</v>
      </c>
      <c r="AE8" s="27">
        <f t="shared" si="19"/>
        <v>1.0251374312843577</v>
      </c>
      <c r="AF8" s="27">
        <f t="shared" si="20"/>
        <v>3.4547131434282856</v>
      </c>
      <c r="AG8" s="27">
        <f t="shared" si="21"/>
        <v>15.580942118935296</v>
      </c>
      <c r="AH8" s="25">
        <f t="shared" si="22"/>
        <v>0.53827685525281133</v>
      </c>
      <c r="AI8" s="25">
        <f t="shared" si="23"/>
        <v>0.8971280920880188</v>
      </c>
      <c r="AJ8" s="25"/>
      <c r="AK8" s="26">
        <v>3.37</v>
      </c>
      <c r="AL8" s="25"/>
      <c r="AM8" s="25"/>
      <c r="AN8" s="25"/>
      <c r="AO8" s="4"/>
      <c r="AP8" s="4"/>
      <c r="AQ8" s="3">
        <f t="shared" si="0"/>
        <v>134.21221207578029</v>
      </c>
      <c r="AR8" s="3">
        <f t="shared" si="1"/>
        <v>39.924923901685524</v>
      </c>
      <c r="AS8" s="3">
        <f t="shared" si="2"/>
        <v>0.51914042978510744</v>
      </c>
      <c r="AT8" s="3">
        <f t="shared" si="3"/>
        <v>10.06871564217891</v>
      </c>
      <c r="AU8" s="3">
        <f t="shared" si="4"/>
        <v>343.32833583208395</v>
      </c>
      <c r="AV8" s="3">
        <f t="shared" si="5"/>
        <v>3.2318339807369041</v>
      </c>
      <c r="AW8" s="3">
        <f t="shared" si="6"/>
        <v>0.36902798600699649</v>
      </c>
      <c r="AX8" s="3">
        <f t="shared" si="7"/>
        <v>321.95152423788107</v>
      </c>
      <c r="AY8" s="3">
        <f t="shared" ref="AY8:AY46" si="24">((S8-S$185)*25)/($H8)</f>
        <v>13.648857389487143</v>
      </c>
      <c r="AZ8" s="3">
        <f t="shared" si="8"/>
        <v>0.10251374312843578</v>
      </c>
      <c r="BA8" s="3">
        <f t="shared" si="9"/>
        <v>0.19883808095952024</v>
      </c>
      <c r="BB8" s="3">
        <f t="shared" si="10"/>
        <v>214.13043478260869</v>
      </c>
      <c r="BC8" s="4"/>
      <c r="BD8" s="4"/>
    </row>
    <row r="9" spans="1:56" x14ac:dyDescent="0.25">
      <c r="A9">
        <v>2</v>
      </c>
      <c r="B9" t="s">
        <v>603</v>
      </c>
      <c r="C9">
        <v>2</v>
      </c>
      <c r="E9" t="s">
        <v>601</v>
      </c>
      <c r="F9" s="3" t="s">
        <v>61</v>
      </c>
      <c r="G9" s="3">
        <v>55</v>
      </c>
      <c r="H9" s="3" t="s">
        <v>62</v>
      </c>
      <c r="I9" s="3" t="s">
        <v>51</v>
      </c>
      <c r="J9" s="3">
        <f t="shared" si="11"/>
        <v>8.0359999999999997E-3</v>
      </c>
      <c r="K9" s="3">
        <v>0.44392999999999999</v>
      </c>
      <c r="L9" s="3">
        <v>0.68230000000000002</v>
      </c>
      <c r="M9" s="3">
        <v>40.567</v>
      </c>
      <c r="N9" s="3">
        <v>9.5799999999999996E-2</v>
      </c>
      <c r="O9" s="3">
        <v>2.7353999999999998</v>
      </c>
      <c r="P9" s="3">
        <v>307.58</v>
      </c>
      <c r="Q9" s="3">
        <v>29.882999999999999</v>
      </c>
      <c r="R9" s="3">
        <v>2.6126999999999998</v>
      </c>
      <c r="S9" s="3">
        <v>3.9607999999999999</v>
      </c>
      <c r="T9" s="3">
        <v>12.797000000000001</v>
      </c>
      <c r="U9" s="3">
        <v>17.79</v>
      </c>
      <c r="V9" s="3">
        <v>1.5854999999999999</v>
      </c>
      <c r="W9" s="3" t="s">
        <v>63</v>
      </c>
      <c r="X9" s="21">
        <f t="shared" si="12"/>
        <v>11400.679117147707</v>
      </c>
      <c r="Y9" s="3">
        <f t="shared" si="13"/>
        <v>190.01131861912845</v>
      </c>
      <c r="Z9" s="4">
        <f t="shared" si="14"/>
        <v>1583.4276551594037</v>
      </c>
      <c r="AA9" s="4">
        <f t="shared" si="15"/>
        <v>7881.6707573887688</v>
      </c>
      <c r="AB9" s="4">
        <f t="shared" si="16"/>
        <v>7.8816707573887692</v>
      </c>
      <c r="AC9" s="4">
        <f t="shared" si="17"/>
        <v>0.36965035852153327</v>
      </c>
      <c r="AD9" s="25">
        <f t="shared" si="18"/>
        <v>1.5377454914495785</v>
      </c>
      <c r="AE9" s="27">
        <f t="shared" si="19"/>
        <v>1.5924589347934295</v>
      </c>
      <c r="AF9" s="27">
        <f t="shared" si="20"/>
        <v>6.6246291687406664</v>
      </c>
      <c r="AG9" s="27">
        <f t="shared" si="21"/>
        <v>23.212552012808015</v>
      </c>
      <c r="AH9" s="25">
        <f t="shared" si="22"/>
        <v>1.5377454914495785</v>
      </c>
      <c r="AI9" s="25">
        <f t="shared" si="23"/>
        <v>2.5629091524159642</v>
      </c>
      <c r="AJ9" s="25"/>
      <c r="AK9" s="26">
        <v>4.16</v>
      </c>
      <c r="AL9" s="25"/>
      <c r="AM9" s="25"/>
      <c r="AN9" s="25"/>
      <c r="AO9" s="4"/>
      <c r="AP9" s="4"/>
      <c r="AQ9" s="3">
        <f t="shared" si="0"/>
        <v>43.549595004298837</v>
      </c>
      <c r="AR9" s="3">
        <f t="shared" si="1"/>
        <v>36.235576270419472</v>
      </c>
      <c r="AS9" s="3">
        <f t="shared" si="2"/>
        <v>0.50481582877053255</v>
      </c>
      <c r="AT9" s="3">
        <f t="shared" si="3"/>
        <v>11.921353907416625</v>
      </c>
      <c r="AU9" s="3">
        <f t="shared" si="4"/>
        <v>340.39323046291685</v>
      </c>
      <c r="AV9" s="3">
        <f t="shared" si="5"/>
        <v>3.824116374044074</v>
      </c>
      <c r="AW9" s="3">
        <f t="shared" si="6"/>
        <v>0.37186411149825782</v>
      </c>
      <c r="AX9" s="3">
        <f t="shared" si="7"/>
        <v>325.12444001991037</v>
      </c>
      <c r="AY9" s="3">
        <f t="shared" si="24"/>
        <v>5.6925652744468342</v>
      </c>
      <c r="AZ9" s="3">
        <f t="shared" si="8"/>
        <v>0.15924589347934295</v>
      </c>
      <c r="BA9" s="3">
        <f t="shared" si="9"/>
        <v>0.22137879542060726</v>
      </c>
      <c r="BB9" s="3">
        <f t="shared" si="10"/>
        <v>197.29965156794424</v>
      </c>
      <c r="BC9" s="4"/>
      <c r="BD9" s="4"/>
    </row>
    <row r="10" spans="1:56" x14ac:dyDescent="0.25">
      <c r="A10">
        <v>3</v>
      </c>
      <c r="B10" t="s">
        <v>603</v>
      </c>
      <c r="C10">
        <v>2</v>
      </c>
      <c r="E10" t="s">
        <v>602</v>
      </c>
      <c r="F10" s="3" t="s">
        <v>64</v>
      </c>
      <c r="G10" s="3" t="s">
        <v>65</v>
      </c>
      <c r="H10" s="3" t="s">
        <v>66</v>
      </c>
      <c r="I10" s="3" t="s">
        <v>51</v>
      </c>
      <c r="J10" s="3">
        <f t="shared" si="11"/>
        <v>8.0600000000000012E-3</v>
      </c>
      <c r="K10" s="3">
        <v>3.8915000000000002</v>
      </c>
      <c r="L10" s="3">
        <v>0.74380999999999997</v>
      </c>
      <c r="M10" s="3">
        <v>29.126000000000001</v>
      </c>
      <c r="N10" s="3">
        <v>9.3920000000000003E-2</v>
      </c>
      <c r="O10" s="3">
        <v>2.8892000000000002</v>
      </c>
      <c r="P10" s="3">
        <v>357.67</v>
      </c>
      <c r="Q10" s="3">
        <v>24.481999999999999</v>
      </c>
      <c r="R10" s="3">
        <v>1.5511999999999999</v>
      </c>
      <c r="S10" s="3">
        <v>4.1798000000000002</v>
      </c>
      <c r="T10" s="3">
        <v>14.279</v>
      </c>
      <c r="U10" s="3">
        <v>16.021000000000001</v>
      </c>
      <c r="V10" s="3">
        <v>0.98040000000000005</v>
      </c>
      <c r="W10" s="3" t="s">
        <v>67</v>
      </c>
      <c r="X10" s="21">
        <f t="shared" si="12"/>
        <v>18769.100169779285</v>
      </c>
      <c r="Y10" s="3">
        <f t="shared" si="13"/>
        <v>312.81833616298809</v>
      </c>
      <c r="Z10" s="4">
        <f t="shared" si="14"/>
        <v>2606.8194680249007</v>
      </c>
      <c r="AA10" s="4">
        <f t="shared" si="15"/>
        <v>12937.069320222832</v>
      </c>
      <c r="AB10" s="4">
        <f t="shared" si="16"/>
        <v>12.937069320222832</v>
      </c>
      <c r="AC10" s="4">
        <f t="shared" si="17"/>
        <v>0.60674855111845083</v>
      </c>
      <c r="AD10" s="25">
        <f t="shared" si="18"/>
        <v>3.773975987956764</v>
      </c>
      <c r="AE10" s="27">
        <f t="shared" si="19"/>
        <v>1.7715880893300249</v>
      </c>
      <c r="AF10" s="27">
        <f t="shared" si="20"/>
        <v>11.019277915632754</v>
      </c>
      <c r="AG10" s="27">
        <f t="shared" si="21"/>
        <v>34.248850213703435</v>
      </c>
      <c r="AH10" s="25">
        <f t="shared" si="22"/>
        <v>3.773975987956764</v>
      </c>
      <c r="AI10" s="25">
        <f t="shared" si="23"/>
        <v>6.2899599799279411</v>
      </c>
      <c r="AJ10" s="25"/>
      <c r="AK10" s="26">
        <v>6.22</v>
      </c>
      <c r="AL10" s="25"/>
      <c r="AM10" s="25"/>
      <c r="AN10" s="25"/>
      <c r="AO10" s="4"/>
      <c r="AP10" s="4"/>
      <c r="AQ10" s="3">
        <f t="shared" si="0"/>
        <v>471.15813219039029</v>
      </c>
      <c r="AR10" s="3">
        <f t="shared" si="1"/>
        <v>43.759192420482741</v>
      </c>
      <c r="AS10" s="3">
        <f t="shared" si="2"/>
        <v>0.36136476426799002</v>
      </c>
      <c r="AT10" s="3">
        <f t="shared" si="3"/>
        <v>11.652605459057071</v>
      </c>
      <c r="AU10" s="3">
        <f t="shared" si="4"/>
        <v>358.46153846153845</v>
      </c>
      <c r="AV10" s="3">
        <f t="shared" si="5"/>
        <v>4.434193446875704</v>
      </c>
      <c r="AW10" s="3">
        <f t="shared" si="6"/>
        <v>0.30374689826302725</v>
      </c>
      <c r="AX10" s="3">
        <f t="shared" si="7"/>
        <v>192.45657568238212</v>
      </c>
      <c r="AY10" s="3">
        <f t="shared" si="24"/>
        <v>32.846830588766132</v>
      </c>
      <c r="AZ10" s="3">
        <f t="shared" si="8"/>
        <v>0.17715880893300248</v>
      </c>
      <c r="BA10" s="3">
        <f t="shared" si="9"/>
        <v>0.19877171215880893</v>
      </c>
      <c r="BB10" s="3">
        <f t="shared" si="10"/>
        <v>121.6377171215881</v>
      </c>
      <c r="BC10" s="4"/>
      <c r="BD10" s="4"/>
    </row>
    <row r="11" spans="1:56" x14ac:dyDescent="0.25">
      <c r="A11">
        <v>3</v>
      </c>
      <c r="B11" t="s">
        <v>603</v>
      </c>
      <c r="C11">
        <v>2</v>
      </c>
      <c r="E11" t="s">
        <v>602</v>
      </c>
      <c r="F11" s="3" t="s">
        <v>68</v>
      </c>
      <c r="G11" s="3" t="s">
        <v>69</v>
      </c>
      <c r="H11" s="3" t="s">
        <v>70</v>
      </c>
      <c r="I11" s="3" t="s">
        <v>51</v>
      </c>
      <c r="J11" s="3">
        <f t="shared" si="11"/>
        <v>8.0400000000000003E-3</v>
      </c>
      <c r="K11" s="3">
        <v>1.6252</v>
      </c>
      <c r="L11" s="3">
        <v>0.86460000000000004</v>
      </c>
      <c r="M11" s="3">
        <v>26.716999999999999</v>
      </c>
      <c r="N11" s="3">
        <v>9.0990000000000001E-2</v>
      </c>
      <c r="O11" s="3">
        <v>2.9087999999999998</v>
      </c>
      <c r="P11" s="3">
        <v>372.52</v>
      </c>
      <c r="Q11" s="3">
        <v>23.984000000000002</v>
      </c>
      <c r="R11" s="3">
        <v>1.544</v>
      </c>
      <c r="S11" s="3">
        <v>5.5938999999999997</v>
      </c>
      <c r="T11" s="3">
        <v>14.307</v>
      </c>
      <c r="U11" s="3">
        <v>15.664</v>
      </c>
      <c r="V11" s="3">
        <v>0.9466</v>
      </c>
      <c r="W11" s="3" t="s">
        <v>71</v>
      </c>
      <c r="X11" s="21">
        <f t="shared" si="12"/>
        <v>17792.869269949068</v>
      </c>
      <c r="Y11" s="3">
        <f t="shared" si="13"/>
        <v>296.54782116581777</v>
      </c>
      <c r="Z11" s="4">
        <f t="shared" si="14"/>
        <v>2471.2318430484816</v>
      </c>
      <c r="AA11" s="4">
        <f t="shared" si="15"/>
        <v>12294.685786310853</v>
      </c>
      <c r="AB11" s="4">
        <f t="shared" si="16"/>
        <v>12.294685786310852</v>
      </c>
      <c r="AC11" s="4">
        <f t="shared" si="17"/>
        <v>0.57662076337797896</v>
      </c>
      <c r="AD11" s="25">
        <f t="shared" si="18"/>
        <v>4.9128089039803804</v>
      </c>
      <c r="AE11" s="27">
        <f t="shared" si="19"/>
        <v>1.7794776119402984</v>
      </c>
      <c r="AF11" s="27">
        <f t="shared" si="20"/>
        <v>15.161149253731342</v>
      </c>
      <c r="AG11" s="27">
        <f t="shared" si="21"/>
        <v>32.403934700209348</v>
      </c>
      <c r="AH11" s="25">
        <f t="shared" si="22"/>
        <v>4.9128089039803804</v>
      </c>
      <c r="AI11" s="25">
        <f t="shared" si="23"/>
        <v>8.1880148399673001</v>
      </c>
      <c r="AJ11" s="25"/>
      <c r="AK11" s="26">
        <v>8.52</v>
      </c>
      <c r="AL11" s="25"/>
      <c r="AM11" s="25"/>
      <c r="AN11" s="25"/>
      <c r="AO11" s="4"/>
      <c r="AP11" s="4"/>
      <c r="AQ11" s="3">
        <f t="shared" si="0"/>
        <v>190.45205789235641</v>
      </c>
      <c r="AR11" s="3">
        <f t="shared" si="1"/>
        <v>58.891677973767521</v>
      </c>
      <c r="AS11" s="3">
        <f t="shared" si="2"/>
        <v>0.33230099502487553</v>
      </c>
      <c r="AT11" s="3">
        <f t="shared" si="3"/>
        <v>11.317164179104477</v>
      </c>
      <c r="AU11" s="3">
        <f t="shared" si="4"/>
        <v>361.79104477611935</v>
      </c>
      <c r="AV11" s="3">
        <f t="shared" si="5"/>
        <v>4.6299252713704195</v>
      </c>
      <c r="AW11" s="3">
        <f t="shared" si="6"/>
        <v>0.29830845771144276</v>
      </c>
      <c r="AX11" s="3">
        <f t="shared" si="7"/>
        <v>192.03980099502488</v>
      </c>
      <c r="AY11" s="3">
        <f t="shared" si="24"/>
        <v>208.81162369968337</v>
      </c>
      <c r="AZ11" s="3">
        <f t="shared" si="8"/>
        <v>0.17794776119402983</v>
      </c>
      <c r="BA11" s="3">
        <f t="shared" si="9"/>
        <v>0.19482587064676612</v>
      </c>
      <c r="BB11" s="3">
        <f t="shared" si="10"/>
        <v>117.73631840796018</v>
      </c>
      <c r="BC11" s="4"/>
      <c r="BD11" s="4"/>
    </row>
    <row r="12" spans="1:56" x14ac:dyDescent="0.25">
      <c r="A12">
        <v>4</v>
      </c>
      <c r="B12" t="s">
        <v>606</v>
      </c>
      <c r="C12">
        <v>2</v>
      </c>
      <c r="E12" t="s">
        <v>600</v>
      </c>
      <c r="F12" s="3" t="s">
        <v>72</v>
      </c>
      <c r="G12" s="3" t="s">
        <v>73</v>
      </c>
      <c r="H12" s="3" t="s">
        <v>74</v>
      </c>
      <c r="I12" s="3" t="s">
        <v>51</v>
      </c>
      <c r="J12" s="3">
        <f t="shared" si="11"/>
        <v>8.012E-3</v>
      </c>
      <c r="K12" s="3">
        <v>0.74292000000000002</v>
      </c>
      <c r="L12" s="3">
        <v>0.81074000000000002</v>
      </c>
      <c r="M12" s="3">
        <v>33.957999999999998</v>
      </c>
      <c r="N12" s="3">
        <v>9.919E-2</v>
      </c>
      <c r="O12" s="3">
        <v>1.0105</v>
      </c>
      <c r="P12" s="3">
        <v>431.78</v>
      </c>
      <c r="Q12" s="3">
        <v>28.18</v>
      </c>
      <c r="R12" s="3">
        <v>2.1516000000000002</v>
      </c>
      <c r="S12" s="3">
        <v>4.7512999999999996</v>
      </c>
      <c r="T12" s="3">
        <v>15.385</v>
      </c>
      <c r="U12" s="3">
        <v>25.329000000000001</v>
      </c>
      <c r="V12" s="3">
        <v>0.52759</v>
      </c>
      <c r="W12" s="3" t="s">
        <v>75</v>
      </c>
      <c r="X12" s="21">
        <f t="shared" si="12"/>
        <v>17096.774193548386</v>
      </c>
      <c r="Y12" s="3">
        <f t="shared" si="13"/>
        <v>284.94623655913978</v>
      </c>
      <c r="Z12" s="4">
        <f t="shared" si="14"/>
        <v>2374.5519713261647</v>
      </c>
      <c r="AA12" s="4">
        <f t="shared" si="15"/>
        <v>11854.977390545006</v>
      </c>
      <c r="AB12" s="4">
        <f t="shared" si="16"/>
        <v>11.854977390545006</v>
      </c>
      <c r="AC12" s="4">
        <f t="shared" si="17"/>
        <v>0.5559984396165607</v>
      </c>
      <c r="AD12" s="25">
        <f t="shared" si="18"/>
        <v>8.0063775304784741</v>
      </c>
      <c r="AE12" s="27">
        <f t="shared" si="19"/>
        <v>1.9202446330504244</v>
      </c>
      <c r="AF12" s="27">
        <f t="shared" si="20"/>
        <v>27.651522715926113</v>
      </c>
      <c r="AG12" s="27">
        <f t="shared" si="21"/>
        <v>28.954562874279393</v>
      </c>
      <c r="AH12" s="25">
        <f t="shared" si="22"/>
        <v>8.0063775304784759</v>
      </c>
      <c r="AI12" s="25">
        <f t="shared" si="23"/>
        <v>13.343962550797459</v>
      </c>
      <c r="AJ12" s="25"/>
      <c r="AK12" s="26">
        <v>14.4</v>
      </c>
      <c r="AL12" s="25"/>
      <c r="AM12" s="25"/>
      <c r="AN12" s="25"/>
      <c r="AO12" s="4"/>
      <c r="AP12" s="4"/>
      <c r="AQ12" s="3">
        <f t="shared" si="0"/>
        <v>80.997821449643709</v>
      </c>
      <c r="AR12" s="3">
        <f t="shared" si="1"/>
        <v>52.375073753006845</v>
      </c>
      <c r="AS12" s="3">
        <f t="shared" si="2"/>
        <v>0.42383924113829252</v>
      </c>
      <c r="AT12" s="3">
        <f t="shared" si="3"/>
        <v>12.380179730404393</v>
      </c>
      <c r="AU12" s="3">
        <f t="shared" si="4"/>
        <v>126.1233150274588</v>
      </c>
      <c r="AV12" s="3">
        <f t="shared" si="5"/>
        <v>5.3857462783098073</v>
      </c>
      <c r="AW12" s="3">
        <f t="shared" si="6"/>
        <v>0.35172241637543683</v>
      </c>
      <c r="AX12" s="3">
        <f t="shared" si="7"/>
        <v>268.54717923115328</v>
      </c>
      <c r="AY12" s="3">
        <f t="shared" si="24"/>
        <v>104.37412063722597</v>
      </c>
      <c r="AZ12" s="3">
        <f t="shared" si="8"/>
        <v>0.19202446330504244</v>
      </c>
      <c r="BA12" s="3">
        <f t="shared" si="9"/>
        <v>0.31613829256115827</v>
      </c>
      <c r="BB12" s="3">
        <f t="shared" si="10"/>
        <v>65.849975037443826</v>
      </c>
      <c r="BC12" s="4"/>
      <c r="BD12" s="4"/>
    </row>
    <row r="13" spans="1:56" x14ac:dyDescent="0.25">
      <c r="A13">
        <v>4</v>
      </c>
      <c r="B13" t="s">
        <v>605</v>
      </c>
      <c r="C13">
        <v>2</v>
      </c>
      <c r="E13" t="s">
        <v>600</v>
      </c>
      <c r="F13" s="3" t="s">
        <v>76</v>
      </c>
      <c r="G13" s="3" t="s">
        <v>77</v>
      </c>
      <c r="H13" s="3" t="s">
        <v>78</v>
      </c>
      <c r="I13" s="3" t="s">
        <v>51</v>
      </c>
      <c r="J13" s="3">
        <f t="shared" si="11"/>
        <v>7.9679999999999994E-3</v>
      </c>
      <c r="K13" s="3">
        <v>2.8043</v>
      </c>
      <c r="L13" s="3">
        <v>1.0906</v>
      </c>
      <c r="M13" s="3">
        <v>135.34</v>
      </c>
      <c r="N13" s="3">
        <v>5.0439999999999999E-2</v>
      </c>
      <c r="O13" s="3">
        <v>2.3738999999999999</v>
      </c>
      <c r="P13" s="3">
        <v>209.08</v>
      </c>
      <c r="Q13" s="3">
        <v>47.517000000000003</v>
      </c>
      <c r="R13" s="3">
        <v>3.0200999999999998</v>
      </c>
      <c r="S13" s="3">
        <v>4.2214999999999998</v>
      </c>
      <c r="T13" s="3">
        <v>15.904999999999999</v>
      </c>
      <c r="U13" s="3">
        <v>19.878</v>
      </c>
      <c r="V13" s="3">
        <v>0.30103000000000002</v>
      </c>
      <c r="W13" s="3" t="s">
        <v>79</v>
      </c>
      <c r="X13" s="21">
        <f t="shared" si="12"/>
        <v>9057.7249575551778</v>
      </c>
      <c r="Y13" s="3">
        <f t="shared" si="13"/>
        <v>150.96208262591963</v>
      </c>
      <c r="Z13" s="4">
        <f t="shared" si="14"/>
        <v>1258.017355215997</v>
      </c>
      <c r="AA13" s="4">
        <f t="shared" si="15"/>
        <v>6315.3481687550056</v>
      </c>
      <c r="AB13" s="4">
        <f t="shared" si="16"/>
        <v>6.3153481687550057</v>
      </c>
      <c r="AC13" s="4">
        <f t="shared" si="17"/>
        <v>0.29618982911460973</v>
      </c>
      <c r="AD13" s="25">
        <f t="shared" si="18"/>
        <v>1.1847593164584389</v>
      </c>
      <c r="AE13" s="27">
        <f t="shared" si="19"/>
        <v>1.996109437751004</v>
      </c>
      <c r="AF13" s="27">
        <f t="shared" si="20"/>
        <v>7.9844377510040161</v>
      </c>
      <c r="AG13" s="27">
        <f t="shared" si="21"/>
        <v>14.838356230023328</v>
      </c>
      <c r="AH13" s="25">
        <f t="shared" si="22"/>
        <v>1.1847593164584389</v>
      </c>
      <c r="AI13" s="25">
        <f t="shared" si="23"/>
        <v>1.9745988607640648</v>
      </c>
      <c r="AJ13" s="25"/>
      <c r="AK13" s="26">
        <v>4</v>
      </c>
      <c r="AL13" s="25"/>
      <c r="AM13" s="25"/>
      <c r="AN13" s="25"/>
      <c r="AO13" s="4"/>
      <c r="AP13" s="4"/>
      <c r="AQ13" s="3">
        <f t="shared" si="0"/>
        <v>340.1524278933918</v>
      </c>
      <c r="AR13" s="3">
        <f t="shared" si="1"/>
        <v>87.787285505659014</v>
      </c>
      <c r="AS13" s="3">
        <f t="shared" si="2"/>
        <v>1.6985441767068274</v>
      </c>
      <c r="AT13" s="3">
        <f t="shared" si="3"/>
        <v>6.3303212851405624</v>
      </c>
      <c r="AU13" s="3">
        <f t="shared" si="4"/>
        <v>297.9292168674699</v>
      </c>
      <c r="AV13" s="3">
        <f t="shared" si="5"/>
        <v>2.6205571262322018</v>
      </c>
      <c r="AW13" s="3">
        <f t="shared" si="6"/>
        <v>0.59634789156626522</v>
      </c>
      <c r="AX13" s="3">
        <f t="shared" si="7"/>
        <v>379.02861445783134</v>
      </c>
      <c r="AY13" s="3">
        <f t="shared" si="24"/>
        <v>38.459519897772928</v>
      </c>
      <c r="AZ13" s="3">
        <f t="shared" si="8"/>
        <v>0.19961094377510041</v>
      </c>
      <c r="BA13" s="3">
        <f t="shared" si="9"/>
        <v>0.24947289156626509</v>
      </c>
      <c r="BB13" s="3">
        <f t="shared" si="10"/>
        <v>37.779869477911653</v>
      </c>
      <c r="BC13" s="4"/>
      <c r="BD13" s="4"/>
    </row>
    <row r="14" spans="1:56" x14ac:dyDescent="0.25">
      <c r="A14">
        <v>5</v>
      </c>
      <c r="B14" t="s">
        <v>606</v>
      </c>
      <c r="C14">
        <v>2</v>
      </c>
      <c r="E14" t="s">
        <v>601</v>
      </c>
      <c r="F14" s="3" t="s">
        <v>80</v>
      </c>
      <c r="G14" s="3" t="s">
        <v>81</v>
      </c>
      <c r="H14" s="3" t="s">
        <v>82</v>
      </c>
      <c r="I14" s="3" t="s">
        <v>51</v>
      </c>
      <c r="J14" s="3">
        <f t="shared" si="11"/>
        <v>7.9959999999999996E-3</v>
      </c>
      <c r="K14" s="3">
        <v>4.0225</v>
      </c>
      <c r="L14" s="3">
        <v>0.84545000000000003</v>
      </c>
      <c r="M14" s="3">
        <v>38.917000000000002</v>
      </c>
      <c r="N14" s="3">
        <v>0.11938</v>
      </c>
      <c r="O14" s="3">
        <v>5.3212000000000002</v>
      </c>
      <c r="P14" s="3">
        <v>365.29</v>
      </c>
      <c r="Q14" s="3">
        <v>34.084000000000003</v>
      </c>
      <c r="R14" s="3">
        <v>2.2313000000000001</v>
      </c>
      <c r="S14" s="3">
        <v>4.9095000000000004</v>
      </c>
      <c r="T14" s="3">
        <v>18.111999999999998</v>
      </c>
      <c r="U14" s="3">
        <v>18.846</v>
      </c>
      <c r="V14" s="3">
        <v>1.7010000000000001</v>
      </c>
      <c r="W14" s="3" t="s">
        <v>83</v>
      </c>
      <c r="X14" s="21">
        <f t="shared" si="12"/>
        <v>9235.9932088285223</v>
      </c>
      <c r="Y14" s="3">
        <f t="shared" si="13"/>
        <v>153.93322014714204</v>
      </c>
      <c r="Z14" s="4">
        <f t="shared" si="14"/>
        <v>1282.7768345595171</v>
      </c>
      <c r="AA14" s="4">
        <f t="shared" si="15"/>
        <v>6417.0927191571636</v>
      </c>
      <c r="AB14" s="4">
        <f t="shared" si="16"/>
        <v>6.4170927191571634</v>
      </c>
      <c r="AC14" s="4">
        <f t="shared" si="17"/>
        <v>0.30096164852847096</v>
      </c>
      <c r="AD14" s="25">
        <f t="shared" si="18"/>
        <v>0.80958683454158686</v>
      </c>
      <c r="AE14" s="27">
        <f t="shared" si="19"/>
        <v>2.2651325662831416</v>
      </c>
      <c r="AF14" s="27">
        <f t="shared" si="20"/>
        <v>6.0932066033016508</v>
      </c>
      <c r="AG14" s="27">
        <f t="shared" si="21"/>
        <v>13.286712354426092</v>
      </c>
      <c r="AH14" s="25">
        <f t="shared" si="22"/>
        <v>0.80958683454158686</v>
      </c>
      <c r="AI14" s="25">
        <f t="shared" si="23"/>
        <v>1.3493113909026446</v>
      </c>
      <c r="AJ14" s="25"/>
      <c r="AK14" s="26">
        <v>2.69</v>
      </c>
      <c r="AL14" s="25"/>
      <c r="AM14" s="25"/>
      <c r="AN14" s="25"/>
      <c r="AO14" s="4"/>
      <c r="AP14" s="4"/>
      <c r="AQ14" s="3">
        <f t="shared" si="0"/>
        <v>491.31247441902769</v>
      </c>
      <c r="AR14" s="3">
        <f t="shared" si="1"/>
        <v>56.820796762017373</v>
      </c>
      <c r="AS14" s="3">
        <f t="shared" si="2"/>
        <v>0.48670585292646329</v>
      </c>
      <c r="AT14" s="3">
        <f t="shared" si="3"/>
        <v>14.929964982491247</v>
      </c>
      <c r="AU14" s="3">
        <f t="shared" si="4"/>
        <v>665.4827413706854</v>
      </c>
      <c r="AV14" s="3">
        <f t="shared" si="5"/>
        <v>4.5649823889217336</v>
      </c>
      <c r="AW14" s="3">
        <f t="shared" si="6"/>
        <v>0.42626313156578294</v>
      </c>
      <c r="AX14" s="3">
        <f t="shared" si="7"/>
        <v>279.05202601300653</v>
      </c>
      <c r="AY14" s="3">
        <f t="shared" si="24"/>
        <v>124.36786575105745</v>
      </c>
      <c r="AZ14" s="3">
        <f t="shared" si="8"/>
        <v>0.22651325662831415</v>
      </c>
      <c r="BA14" s="3">
        <f t="shared" si="9"/>
        <v>0.23569284642321159</v>
      </c>
      <c r="BB14" s="3">
        <f t="shared" si="10"/>
        <v>212.73136568284141</v>
      </c>
      <c r="BC14" s="4"/>
      <c r="BD14" s="4"/>
    </row>
    <row r="15" spans="1:56" x14ac:dyDescent="0.25">
      <c r="A15">
        <v>5</v>
      </c>
      <c r="B15" t="s">
        <v>605</v>
      </c>
      <c r="C15">
        <v>2</v>
      </c>
      <c r="E15" t="s">
        <v>601</v>
      </c>
      <c r="F15" s="3" t="s">
        <v>84</v>
      </c>
      <c r="G15" s="3" t="s">
        <v>85</v>
      </c>
      <c r="H15" s="3" t="s">
        <v>86</v>
      </c>
      <c r="I15" s="3" t="s">
        <v>51</v>
      </c>
      <c r="J15" s="3">
        <f t="shared" si="11"/>
        <v>7.9920000000000008E-3</v>
      </c>
      <c r="K15" s="3">
        <v>0.70418999999999998</v>
      </c>
      <c r="L15" s="3">
        <v>1.0849</v>
      </c>
      <c r="M15" s="3">
        <v>109.54</v>
      </c>
      <c r="N15" s="3">
        <v>4.2689999999999999E-2</v>
      </c>
      <c r="O15" s="3">
        <v>0.68740999999999997</v>
      </c>
      <c r="P15" s="3">
        <v>203.26</v>
      </c>
      <c r="Q15" s="3">
        <v>49.795000000000002</v>
      </c>
      <c r="R15" s="3">
        <v>2.1713</v>
      </c>
      <c r="S15" s="3">
        <v>4.6195000000000004</v>
      </c>
      <c r="T15" s="3">
        <v>16.120999999999999</v>
      </c>
      <c r="U15" s="3">
        <v>15.326000000000001</v>
      </c>
      <c r="V15" s="3">
        <v>0.40888000000000002</v>
      </c>
      <c r="W15" s="3" t="s">
        <v>87</v>
      </c>
      <c r="X15" s="21">
        <f t="shared" si="12"/>
        <v>6952.4617996604411</v>
      </c>
      <c r="Y15" s="3">
        <f t="shared" si="13"/>
        <v>115.87436332767402</v>
      </c>
      <c r="Z15" s="4">
        <f t="shared" si="14"/>
        <v>965.61969439728352</v>
      </c>
      <c r="AA15" s="4">
        <f t="shared" si="15"/>
        <v>4832.9314033898072</v>
      </c>
      <c r="AB15" s="4">
        <f t="shared" si="16"/>
        <v>4.8329314033898072</v>
      </c>
      <c r="AC15" s="4">
        <f t="shared" si="17"/>
        <v>0.22666448281898194</v>
      </c>
      <c r="AD15" s="25">
        <f t="shared" si="18"/>
        <v>0.88625812782221947</v>
      </c>
      <c r="AE15" s="27">
        <f t="shared" si="19"/>
        <v>2.0171421421421423</v>
      </c>
      <c r="AF15" s="27">
        <f t="shared" si="20"/>
        <v>7.8870257757757765</v>
      </c>
      <c r="AG15" s="27">
        <f t="shared" si="21"/>
        <v>11.236911771535906</v>
      </c>
      <c r="AH15" s="25">
        <f t="shared" si="22"/>
        <v>0.88625812782221935</v>
      </c>
      <c r="AI15" s="25">
        <f t="shared" si="23"/>
        <v>1.477096879703699</v>
      </c>
      <c r="AJ15" s="25"/>
      <c r="AK15" s="26">
        <v>3.91</v>
      </c>
      <c r="AL15" s="25"/>
      <c r="AM15" s="25"/>
      <c r="AN15" s="25"/>
      <c r="AO15" s="4"/>
      <c r="AP15" s="4"/>
      <c r="AQ15" s="3">
        <f t="shared" si="0"/>
        <v>76.354422604422595</v>
      </c>
      <c r="AR15" s="3">
        <f t="shared" si="1"/>
        <v>86.810446810446805</v>
      </c>
      <c r="AS15" s="3">
        <f t="shared" si="2"/>
        <v>1.3706206206206206</v>
      </c>
      <c r="AT15" s="3">
        <f t="shared" si="3"/>
        <v>5.3415915915915919</v>
      </c>
      <c r="AU15" s="3">
        <f t="shared" si="4"/>
        <v>86.012262262262254</v>
      </c>
      <c r="AV15" s="3">
        <f t="shared" si="5"/>
        <v>2.5398647624897626</v>
      </c>
      <c r="AW15" s="3">
        <f t="shared" si="6"/>
        <v>0.62306056056056058</v>
      </c>
      <c r="AX15" s="3">
        <f t="shared" si="7"/>
        <v>271.68418418418418</v>
      </c>
      <c r="AY15" s="3">
        <f t="shared" si="24"/>
        <v>88.143825643825735</v>
      </c>
      <c r="AZ15" s="3">
        <f t="shared" si="8"/>
        <v>0.2017142142142142</v>
      </c>
      <c r="BA15" s="3">
        <f t="shared" si="9"/>
        <v>0.19176676676676679</v>
      </c>
      <c r="BB15" s="3">
        <f t="shared" si="10"/>
        <v>51.161161161161168</v>
      </c>
      <c r="BC15" s="4"/>
      <c r="BD15" s="4"/>
    </row>
    <row r="16" spans="1:56" x14ac:dyDescent="0.25">
      <c r="A16">
        <v>6</v>
      </c>
      <c r="B16" t="s">
        <v>606</v>
      </c>
      <c r="C16">
        <v>2</v>
      </c>
      <c r="E16" t="s">
        <v>602</v>
      </c>
      <c r="F16" s="3" t="s">
        <v>88</v>
      </c>
      <c r="G16" s="3" t="s">
        <v>89</v>
      </c>
      <c r="H16" s="3" t="s">
        <v>55</v>
      </c>
      <c r="I16" s="3" t="s">
        <v>51</v>
      </c>
      <c r="J16" s="3">
        <f t="shared" si="11"/>
        <v>8.0239999999999999E-3</v>
      </c>
      <c r="K16" s="3">
        <v>1.0218</v>
      </c>
      <c r="L16" s="3">
        <v>0.79405000000000003</v>
      </c>
      <c r="M16" s="3">
        <v>29.635000000000002</v>
      </c>
      <c r="N16" s="3">
        <v>8.0769999999999995E-2</v>
      </c>
      <c r="O16" s="3">
        <v>1.4785999999999999</v>
      </c>
      <c r="P16" s="3">
        <v>308</v>
      </c>
      <c r="Q16" s="3">
        <v>21.989000000000001</v>
      </c>
      <c r="R16" s="3">
        <v>1.8251999999999999</v>
      </c>
      <c r="S16" s="3">
        <v>4.5654000000000003</v>
      </c>
      <c r="T16" s="3">
        <v>10.651</v>
      </c>
      <c r="U16" s="3">
        <v>13.507</v>
      </c>
      <c r="V16" s="3">
        <v>1.0476000000000001</v>
      </c>
      <c r="W16" s="3" t="s">
        <v>90</v>
      </c>
      <c r="X16" s="21">
        <f t="shared" si="12"/>
        <v>7597.6230899830216</v>
      </c>
      <c r="Y16" s="3">
        <f t="shared" si="13"/>
        <v>126.62705149971703</v>
      </c>
      <c r="Z16" s="4">
        <f t="shared" si="14"/>
        <v>1055.2254291643085</v>
      </c>
      <c r="AA16" s="4">
        <f t="shared" si="15"/>
        <v>5260.3461074990455</v>
      </c>
      <c r="AB16" s="4">
        <f t="shared" si="16"/>
        <v>5.2603461074990454</v>
      </c>
      <c r="AC16" s="4">
        <f t="shared" si="17"/>
        <v>0.2467102324417052</v>
      </c>
      <c r="AD16" s="25">
        <f t="shared" si="18"/>
        <v>2.3215432872764459</v>
      </c>
      <c r="AE16" s="27">
        <f t="shared" si="19"/>
        <v>1.3273928215353936</v>
      </c>
      <c r="AF16" s="27">
        <f t="shared" si="20"/>
        <v>12.490766450648055</v>
      </c>
      <c r="AG16" s="27">
        <f t="shared" si="21"/>
        <v>18.586075533867643</v>
      </c>
      <c r="AH16" s="25">
        <f t="shared" si="22"/>
        <v>2.3215432872764459</v>
      </c>
      <c r="AI16" s="25">
        <f t="shared" si="23"/>
        <v>3.8692388121274095</v>
      </c>
      <c r="AJ16" s="25"/>
      <c r="AK16" s="26">
        <v>9.41</v>
      </c>
      <c r="AL16" s="25"/>
      <c r="AM16" s="25"/>
      <c r="AN16" s="25"/>
      <c r="AO16" s="4"/>
      <c r="AP16" s="4"/>
      <c r="AQ16" s="3">
        <f t="shared" si="0"/>
        <v>115.632420919061</v>
      </c>
      <c r="AR16" s="3">
        <f t="shared" si="1"/>
        <v>50.21673615517085</v>
      </c>
      <c r="AS16" s="3">
        <f t="shared" si="2"/>
        <v>0.36932951146560317</v>
      </c>
      <c r="AT16" s="3">
        <f t="shared" si="3"/>
        <v>10.0660518444666</v>
      </c>
      <c r="AU16" s="3">
        <f t="shared" si="4"/>
        <v>184.27218344965104</v>
      </c>
      <c r="AV16" s="3">
        <f t="shared" si="5"/>
        <v>3.8350696886612887</v>
      </c>
      <c r="AW16" s="3">
        <f t="shared" si="6"/>
        <v>0.27404037886340976</v>
      </c>
      <c r="AX16" s="3">
        <f t="shared" si="7"/>
        <v>227.46759720837485</v>
      </c>
      <c r="AY16" s="3">
        <f t="shared" si="24"/>
        <v>81.050031723012864</v>
      </c>
      <c r="AZ16" s="3">
        <f t="shared" si="8"/>
        <v>0.13273928215353936</v>
      </c>
      <c r="BA16" s="3">
        <f t="shared" si="9"/>
        <v>0.16833250249252243</v>
      </c>
      <c r="BB16" s="3">
        <f t="shared" si="10"/>
        <v>130.55832502492524</v>
      </c>
      <c r="BC16" s="4"/>
      <c r="BD16" s="4"/>
    </row>
    <row r="17" spans="1:56" x14ac:dyDescent="0.25">
      <c r="A17">
        <v>6</v>
      </c>
      <c r="B17" t="s">
        <v>605</v>
      </c>
      <c r="C17">
        <v>2</v>
      </c>
      <c r="E17" t="s">
        <v>602</v>
      </c>
      <c r="F17" s="3" t="s">
        <v>91</v>
      </c>
      <c r="G17" s="3" t="s">
        <v>92</v>
      </c>
      <c r="H17" s="3" t="s">
        <v>50</v>
      </c>
      <c r="I17" s="3" t="s">
        <v>51</v>
      </c>
      <c r="J17" s="3">
        <f t="shared" si="11"/>
        <v>8.0200000000000011E-3</v>
      </c>
      <c r="K17" s="3">
        <v>0.45212999999999998</v>
      </c>
      <c r="L17" s="3">
        <v>1.0408999999999999</v>
      </c>
      <c r="M17" s="3">
        <v>103.79</v>
      </c>
      <c r="N17" s="3">
        <v>3.1649999999999998E-2</v>
      </c>
      <c r="O17" s="3">
        <v>0.38381999999999999</v>
      </c>
      <c r="P17" s="3">
        <v>150.63999999999999</v>
      </c>
      <c r="Q17" s="3">
        <v>47.027999999999999</v>
      </c>
      <c r="R17" s="3">
        <v>3.0173000000000001</v>
      </c>
      <c r="S17" s="3">
        <v>5.0213999999999999</v>
      </c>
      <c r="T17" s="3">
        <v>9.3597999999999999</v>
      </c>
      <c r="U17" s="3">
        <v>12.791</v>
      </c>
      <c r="V17" s="3">
        <v>0.25678000000000001</v>
      </c>
      <c r="W17" s="3" t="s">
        <v>93</v>
      </c>
      <c r="X17" s="21">
        <f t="shared" si="12"/>
        <v>3370.1188455008487</v>
      </c>
      <c r="Y17" s="3">
        <f t="shared" si="13"/>
        <v>56.168647425014143</v>
      </c>
      <c r="Z17" s="4">
        <f t="shared" si="14"/>
        <v>468.07206187511787</v>
      </c>
      <c r="AA17" s="4">
        <f t="shared" si="15"/>
        <v>2334.5239993771465</v>
      </c>
      <c r="AB17" s="4">
        <f t="shared" si="16"/>
        <v>2.3345239993771467</v>
      </c>
      <c r="AC17" s="4">
        <f t="shared" si="17"/>
        <v>0.10948917557078817</v>
      </c>
      <c r="AD17" s="25">
        <f t="shared" si="18"/>
        <v>0.50912466640416509</v>
      </c>
      <c r="AE17" s="27">
        <f t="shared" si="19"/>
        <v>1.1670573566084788</v>
      </c>
      <c r="AF17" s="27">
        <f t="shared" si="20"/>
        <v>5.4268167082294267</v>
      </c>
      <c r="AG17" s="27">
        <f t="shared" si="21"/>
        <v>9.3816447795649616</v>
      </c>
      <c r="AH17" s="25">
        <f t="shared" si="22"/>
        <v>0.50912466640416509</v>
      </c>
      <c r="AI17" s="25">
        <f t="shared" si="23"/>
        <v>0.84854111067360849</v>
      </c>
      <c r="AJ17" s="25"/>
      <c r="AK17" s="26">
        <v>4.6500000000000004</v>
      </c>
      <c r="AL17" s="25"/>
      <c r="AM17" s="25"/>
      <c r="AN17" s="25"/>
      <c r="AO17" s="4"/>
      <c r="AP17" s="4"/>
      <c r="AQ17" s="3">
        <f t="shared" si="0"/>
        <v>44.658920879619131</v>
      </c>
      <c r="AR17" s="3">
        <f t="shared" si="1"/>
        <v>81.021083654500103</v>
      </c>
      <c r="AS17" s="3">
        <f t="shared" si="2"/>
        <v>1.2941396508728178</v>
      </c>
      <c r="AT17" s="3">
        <f t="shared" si="3"/>
        <v>3.9463840399002486</v>
      </c>
      <c r="AU17" s="3">
        <f t="shared" si="4"/>
        <v>47.857855361596002</v>
      </c>
      <c r="AV17" s="3">
        <f t="shared" si="5"/>
        <v>1.874887678530945</v>
      </c>
      <c r="AW17" s="3">
        <f t="shared" si="6"/>
        <v>0.58638403990024934</v>
      </c>
      <c r="AX17" s="3">
        <f t="shared" si="7"/>
        <v>376.22194513715709</v>
      </c>
      <c r="AY17" s="3">
        <f t="shared" si="24"/>
        <v>137.94831104058039</v>
      </c>
      <c r="AZ17" s="3">
        <f t="shared" si="8"/>
        <v>0.11670573566084787</v>
      </c>
      <c r="BA17" s="3">
        <f t="shared" si="9"/>
        <v>0.15948877805486283</v>
      </c>
      <c r="BB17" s="3">
        <f t="shared" si="10"/>
        <v>32.017456359102241</v>
      </c>
      <c r="BC17" s="4"/>
      <c r="BD17" s="4"/>
    </row>
    <row r="18" spans="1:56" x14ac:dyDescent="0.25">
      <c r="A18">
        <v>7</v>
      </c>
      <c r="B18" t="s">
        <v>604</v>
      </c>
      <c r="C18">
        <v>2</v>
      </c>
      <c r="E18" t="s">
        <v>600</v>
      </c>
      <c r="F18" s="3" t="s">
        <v>94</v>
      </c>
      <c r="G18" s="3" t="s">
        <v>95</v>
      </c>
      <c r="H18" s="3" t="s">
        <v>50</v>
      </c>
      <c r="I18" s="3" t="s">
        <v>51</v>
      </c>
      <c r="J18" s="3">
        <f t="shared" si="11"/>
        <v>8.0200000000000011E-3</v>
      </c>
      <c r="K18" s="3">
        <v>4.8897000000000004</v>
      </c>
      <c r="L18" s="3">
        <v>1.0691999999999999</v>
      </c>
      <c r="M18" s="3">
        <v>109.73</v>
      </c>
      <c r="N18" s="3">
        <v>4.1439999999999998E-2</v>
      </c>
      <c r="O18" s="3">
        <v>3.327</v>
      </c>
      <c r="P18" s="3">
        <v>189.28</v>
      </c>
      <c r="Q18" s="3">
        <v>36.122999999999998</v>
      </c>
      <c r="R18" s="3">
        <v>2.2599</v>
      </c>
      <c r="S18" s="3">
        <v>4.6820000000000004</v>
      </c>
      <c r="T18" s="3">
        <v>15.536</v>
      </c>
      <c r="U18" s="3">
        <v>17.128</v>
      </c>
      <c r="V18" s="3">
        <v>0.28258</v>
      </c>
      <c r="W18" s="3" t="s">
        <v>96</v>
      </c>
      <c r="X18" s="21">
        <f t="shared" si="12"/>
        <v>4796.2648556876056</v>
      </c>
      <c r="Y18" s="3">
        <f t="shared" si="13"/>
        <v>79.937747594793422</v>
      </c>
      <c r="Z18" s="4">
        <f t="shared" si="14"/>
        <v>666.14789662327848</v>
      </c>
      <c r="AA18" s="4">
        <f t="shared" si="15"/>
        <v>3322.4333996173486</v>
      </c>
      <c r="AB18" s="4">
        <f t="shared" si="16"/>
        <v>3.3224333996173487</v>
      </c>
      <c r="AC18" s="4">
        <f t="shared" si="17"/>
        <v>0.15582212644205365</v>
      </c>
      <c r="AD18" s="25">
        <f t="shared" si="18"/>
        <v>1.7467660374154215</v>
      </c>
      <c r="AE18" s="27">
        <f t="shared" si="19"/>
        <v>1.9371571072319198</v>
      </c>
      <c r="AF18" s="27">
        <f t="shared" si="20"/>
        <v>21.715531172069824</v>
      </c>
      <c r="AG18" s="27">
        <f t="shared" si="21"/>
        <v>8.0438559092769726</v>
      </c>
      <c r="AH18" s="25">
        <f t="shared" si="22"/>
        <v>1.7467660374154217</v>
      </c>
      <c r="AI18" s="25">
        <f t="shared" si="23"/>
        <v>2.9112767290257029</v>
      </c>
      <c r="AJ18" s="25"/>
      <c r="AK18" s="26">
        <v>11.21</v>
      </c>
      <c r="AL18" s="25"/>
      <c r="AM18" s="25"/>
      <c r="AN18" s="25"/>
      <c r="AO18" s="4"/>
      <c r="AP18" s="4"/>
      <c r="AQ18" s="3">
        <f t="shared" si="0"/>
        <v>597.97188846066649</v>
      </c>
      <c r="AR18" s="3">
        <f t="shared" si="1"/>
        <v>84.549761958739495</v>
      </c>
      <c r="AS18" s="3">
        <f t="shared" si="2"/>
        <v>1.3682044887780547</v>
      </c>
      <c r="AT18" s="3">
        <f t="shared" si="3"/>
        <v>5.1670822942643388</v>
      </c>
      <c r="AU18" s="3">
        <f t="shared" si="4"/>
        <v>414.83790523690772</v>
      </c>
      <c r="AV18" s="3">
        <f t="shared" si="5"/>
        <v>2.3566831897528902</v>
      </c>
      <c r="AW18" s="3">
        <f t="shared" si="6"/>
        <v>0.45041147132169568</v>
      </c>
      <c r="AX18" s="3">
        <f t="shared" si="7"/>
        <v>281.78304239401496</v>
      </c>
      <c r="AY18" s="3">
        <f t="shared" si="24"/>
        <v>95.629109045567986</v>
      </c>
      <c r="AZ18" s="3">
        <f t="shared" si="8"/>
        <v>0.19371571072319199</v>
      </c>
      <c r="BA18" s="3">
        <f t="shared" si="9"/>
        <v>0.21356608478802991</v>
      </c>
      <c r="BB18" s="3">
        <f t="shared" si="10"/>
        <v>35.234413965087278</v>
      </c>
      <c r="BC18" s="4"/>
      <c r="BD18" s="4"/>
    </row>
    <row r="19" spans="1:56" x14ac:dyDescent="0.25">
      <c r="A19">
        <v>7</v>
      </c>
      <c r="B19" t="s">
        <v>604</v>
      </c>
      <c r="C19">
        <v>2</v>
      </c>
      <c r="E19" t="s">
        <v>600</v>
      </c>
      <c r="F19" s="3" t="s">
        <v>97</v>
      </c>
      <c r="G19" s="3" t="s">
        <v>98</v>
      </c>
      <c r="H19" s="3" t="s">
        <v>59</v>
      </c>
      <c r="I19" s="3" t="s">
        <v>51</v>
      </c>
      <c r="J19" s="3">
        <f t="shared" si="11"/>
        <v>8.0040000000000007E-3</v>
      </c>
      <c r="K19" s="3">
        <v>0.91693000000000002</v>
      </c>
      <c r="L19" s="3">
        <v>1.0206999999999999</v>
      </c>
      <c r="M19" s="3">
        <v>108.38</v>
      </c>
      <c r="N19" s="3">
        <v>3.5290000000000002E-2</v>
      </c>
      <c r="O19" s="3">
        <v>0.93676999999999999</v>
      </c>
      <c r="P19" s="3">
        <v>154.25</v>
      </c>
      <c r="Q19" s="3">
        <v>34.363</v>
      </c>
      <c r="R19" s="3">
        <v>2.2909999999999999</v>
      </c>
      <c r="S19" s="3">
        <v>5.2774000000000001</v>
      </c>
      <c r="T19" s="3">
        <v>14.281000000000001</v>
      </c>
      <c r="U19" s="3">
        <v>15.444000000000001</v>
      </c>
      <c r="V19" s="3">
        <v>0.24554999999999999</v>
      </c>
      <c r="W19" s="3" t="s">
        <v>99</v>
      </c>
      <c r="X19" s="21">
        <f t="shared" si="12"/>
        <v>3455.0084889643463</v>
      </c>
      <c r="Y19" s="3">
        <f t="shared" si="13"/>
        <v>57.583474816072439</v>
      </c>
      <c r="Z19" s="4">
        <f t="shared" si="14"/>
        <v>479.86229013393699</v>
      </c>
      <c r="AA19" s="4">
        <f t="shared" si="15"/>
        <v>2398.1123944724486</v>
      </c>
      <c r="AB19" s="4">
        <f t="shared" si="16"/>
        <v>2.3981123944724487</v>
      </c>
      <c r="AC19" s="4">
        <f t="shared" si="17"/>
        <v>0.11247147130075784</v>
      </c>
      <c r="AD19" s="25">
        <f t="shared" si="18"/>
        <v>1.1404607189896845</v>
      </c>
      <c r="AE19" s="27">
        <f t="shared" si="19"/>
        <v>1.7842328835582211</v>
      </c>
      <c r="AF19" s="27">
        <f t="shared" si="20"/>
        <v>18.092121439280362</v>
      </c>
      <c r="AG19" s="27">
        <f t="shared" si="21"/>
        <v>6.3036317925303935</v>
      </c>
      <c r="AH19" s="25">
        <f t="shared" si="22"/>
        <v>1.1404607189896845</v>
      </c>
      <c r="AI19" s="25">
        <f t="shared" si="23"/>
        <v>1.9007678649828073</v>
      </c>
      <c r="AJ19" s="25"/>
      <c r="AK19" s="26">
        <v>10.14</v>
      </c>
      <c r="AL19" s="25"/>
      <c r="AM19" s="25"/>
      <c r="AN19" s="25"/>
      <c r="AO19" s="4"/>
      <c r="AP19" s="4"/>
      <c r="AQ19" s="3">
        <f t="shared" si="0"/>
        <v>102.81915860251694</v>
      </c>
      <c r="AR19" s="3">
        <f t="shared" si="1"/>
        <v>78.659306710281214</v>
      </c>
      <c r="AS19" s="3">
        <f t="shared" si="2"/>
        <v>1.3540729635182409</v>
      </c>
      <c r="AT19" s="3">
        <f t="shared" si="3"/>
        <v>4.4090454772613699</v>
      </c>
      <c r="AU19" s="3">
        <f t="shared" si="4"/>
        <v>117.03773113443278</v>
      </c>
      <c r="AV19" s="3">
        <f t="shared" si="5"/>
        <v>1.9237380287129164</v>
      </c>
      <c r="AW19" s="3">
        <f t="shared" si="6"/>
        <v>0.42932283858070969</v>
      </c>
      <c r="AX19" s="3">
        <f t="shared" si="7"/>
        <v>286.231884057971</v>
      </c>
      <c r="AY19" s="3">
        <f t="shared" si="24"/>
        <v>170.20807777929224</v>
      </c>
      <c r="AZ19" s="3">
        <f t="shared" si="8"/>
        <v>0.17842328835582211</v>
      </c>
      <c r="BA19" s="3">
        <f t="shared" si="9"/>
        <v>0.19295352323838083</v>
      </c>
      <c r="BB19" s="3">
        <f t="shared" si="10"/>
        <v>30.678410794602698</v>
      </c>
      <c r="BC19" s="4"/>
      <c r="BD19" s="4"/>
    </row>
    <row r="20" spans="1:56" x14ac:dyDescent="0.25">
      <c r="A20">
        <v>8</v>
      </c>
      <c r="B20" t="s">
        <v>604</v>
      </c>
      <c r="C20">
        <v>2</v>
      </c>
      <c r="E20" t="s">
        <v>601</v>
      </c>
      <c r="F20" s="3" t="s">
        <v>100</v>
      </c>
      <c r="G20" s="3" t="s">
        <v>101</v>
      </c>
      <c r="H20" s="3" t="s">
        <v>70</v>
      </c>
      <c r="I20" s="3" t="s">
        <v>51</v>
      </c>
      <c r="J20" s="3">
        <f t="shared" si="11"/>
        <v>8.0400000000000003E-3</v>
      </c>
      <c r="K20" s="3">
        <v>1.8708</v>
      </c>
      <c r="L20" s="3">
        <v>1.0225</v>
      </c>
      <c r="M20" s="3">
        <v>85.784999999999997</v>
      </c>
      <c r="N20" s="3">
        <v>4.7809999999999998E-2</v>
      </c>
      <c r="O20" s="3">
        <v>1.5854999999999999</v>
      </c>
      <c r="P20" s="3">
        <v>198.35</v>
      </c>
      <c r="Q20" s="3">
        <v>39.716000000000001</v>
      </c>
      <c r="R20" s="3">
        <v>1.7371000000000001</v>
      </c>
      <c r="S20" s="3">
        <v>4.9053000000000004</v>
      </c>
      <c r="T20" s="3">
        <v>17.135999999999999</v>
      </c>
      <c r="U20" s="3">
        <v>13.134</v>
      </c>
      <c r="V20" s="3">
        <v>0.27910000000000001</v>
      </c>
      <c r="W20" s="3" t="s">
        <v>102</v>
      </c>
      <c r="X20" s="21">
        <f t="shared" si="12"/>
        <v>3675.7215619694398</v>
      </c>
      <c r="Y20" s="3">
        <f t="shared" si="13"/>
        <v>61.262026032823997</v>
      </c>
      <c r="Z20" s="4">
        <f t="shared" si="14"/>
        <v>510.51688360686666</v>
      </c>
      <c r="AA20" s="4">
        <f t="shared" si="15"/>
        <v>2539.884993068988</v>
      </c>
      <c r="AB20" s="4">
        <f t="shared" si="16"/>
        <v>2.5398849930689882</v>
      </c>
      <c r="AC20" s="4">
        <f t="shared" si="17"/>
        <v>0.11912060617493554</v>
      </c>
      <c r="AD20" s="25">
        <f t="shared" si="18"/>
        <v>0.47290880651449413</v>
      </c>
      <c r="AE20" s="27">
        <f t="shared" si="19"/>
        <v>2.1313432835820891</v>
      </c>
      <c r="AF20" s="27">
        <f t="shared" si="20"/>
        <v>8.4614328358208937</v>
      </c>
      <c r="AG20" s="27">
        <f t="shared" si="21"/>
        <v>5.5889920264150437</v>
      </c>
      <c r="AH20" s="25">
        <f t="shared" si="22"/>
        <v>0.47290880651449402</v>
      </c>
      <c r="AI20" s="25">
        <f t="shared" si="23"/>
        <v>0.78818134419082342</v>
      </c>
      <c r="AJ20" s="25"/>
      <c r="AK20" s="26">
        <v>3.97</v>
      </c>
      <c r="AL20" s="25"/>
      <c r="AM20" s="25"/>
      <c r="AN20" s="25"/>
      <c r="AO20" s="4"/>
      <c r="AP20" s="4"/>
      <c r="AQ20" s="3">
        <f t="shared" si="0"/>
        <v>220.99932157394846</v>
      </c>
      <c r="AR20" s="3">
        <f t="shared" si="1"/>
        <v>78.530981456354581</v>
      </c>
      <c r="AS20" s="3">
        <f t="shared" si="2"/>
        <v>1.0669776119402983</v>
      </c>
      <c r="AT20" s="3">
        <f t="shared" si="3"/>
        <v>5.9465174129353224</v>
      </c>
      <c r="AU20" s="3">
        <f t="shared" si="4"/>
        <v>197.20149253731341</v>
      </c>
      <c r="AV20" s="3">
        <f t="shared" si="5"/>
        <v>2.4636317390321119</v>
      </c>
      <c r="AW20" s="3">
        <f t="shared" si="6"/>
        <v>0.4939800995024875</v>
      </c>
      <c r="AX20" s="3">
        <f t="shared" si="7"/>
        <v>216.05721393034827</v>
      </c>
      <c r="AY20" s="3">
        <f t="shared" si="24"/>
        <v>123.16485753052926</v>
      </c>
      <c r="AZ20" s="3">
        <f t="shared" si="8"/>
        <v>0.21313432835820892</v>
      </c>
      <c r="BA20" s="3">
        <f t="shared" si="9"/>
        <v>0.16335820895522388</v>
      </c>
      <c r="BB20" s="3">
        <f t="shared" si="10"/>
        <v>34.713930348258707</v>
      </c>
      <c r="BC20" s="4"/>
      <c r="BD20" s="4"/>
    </row>
    <row r="21" spans="1:56" x14ac:dyDescent="0.25">
      <c r="A21">
        <v>8</v>
      </c>
      <c r="B21" t="s">
        <v>604</v>
      </c>
      <c r="C21">
        <v>2</v>
      </c>
      <c r="E21" t="s">
        <v>601</v>
      </c>
      <c r="F21" s="3" t="s">
        <v>103</v>
      </c>
      <c r="G21" s="3" t="s">
        <v>104</v>
      </c>
      <c r="H21" s="3" t="s">
        <v>105</v>
      </c>
      <c r="I21" s="3" t="s">
        <v>51</v>
      </c>
      <c r="J21" s="3">
        <f t="shared" si="11"/>
        <v>8.0320000000000009E-3</v>
      </c>
      <c r="K21" s="3">
        <v>4.2541000000000002</v>
      </c>
      <c r="L21" s="3">
        <v>1.1457999999999999</v>
      </c>
      <c r="M21" s="3">
        <v>96.563000000000002</v>
      </c>
      <c r="N21" s="3">
        <v>4.5859999999999998E-2</v>
      </c>
      <c r="O21" s="3">
        <v>3.6421000000000001</v>
      </c>
      <c r="P21" s="3">
        <v>219.92</v>
      </c>
      <c r="Q21" s="3">
        <v>45.472000000000001</v>
      </c>
      <c r="R21" s="3">
        <v>2.2810999999999999</v>
      </c>
      <c r="S21" s="3">
        <v>6.0388999999999999</v>
      </c>
      <c r="T21" s="3">
        <v>15.493</v>
      </c>
      <c r="U21" s="3">
        <v>15.21</v>
      </c>
      <c r="V21" s="3">
        <v>0.31677</v>
      </c>
      <c r="W21" s="3" t="s">
        <v>106</v>
      </c>
      <c r="X21" s="21">
        <f t="shared" si="12"/>
        <v>2342.9541595925298</v>
      </c>
      <c r="Y21" s="3">
        <f t="shared" si="13"/>
        <v>39.049235993208832</v>
      </c>
      <c r="Z21" s="4">
        <f t="shared" si="14"/>
        <v>325.41029994340693</v>
      </c>
      <c r="AA21" s="4">
        <f t="shared" si="15"/>
        <v>1620.5692228257317</v>
      </c>
      <c r="AB21" s="4">
        <f t="shared" si="16"/>
        <v>1.6205692228257318</v>
      </c>
      <c r="AC21" s="4">
        <f t="shared" si="17"/>
        <v>7.6004696550526815E-2</v>
      </c>
      <c r="AD21" s="25">
        <f t="shared" si="18"/>
        <v>0.2150932912379909</v>
      </c>
      <c r="AE21" s="27">
        <f t="shared" si="19"/>
        <v>1.9289093625498008</v>
      </c>
      <c r="AF21" s="27">
        <f t="shared" si="20"/>
        <v>5.4588134960159369</v>
      </c>
      <c r="AG21" s="27">
        <f t="shared" si="21"/>
        <v>3.9402938274952004</v>
      </c>
      <c r="AH21" s="25">
        <f t="shared" si="22"/>
        <v>0.21509329123799092</v>
      </c>
      <c r="AI21" s="25">
        <f t="shared" si="23"/>
        <v>0.35848881872998489</v>
      </c>
      <c r="AJ21" s="25"/>
      <c r="AK21" s="26">
        <v>2.83</v>
      </c>
      <c r="AL21" s="25"/>
      <c r="AM21" s="25"/>
      <c r="AN21" s="25"/>
      <c r="AO21" s="4"/>
      <c r="AP21" s="4"/>
      <c r="AQ21" s="3">
        <f t="shared" si="0"/>
        <v>517.94503802969939</v>
      </c>
      <c r="AR21" s="3">
        <f t="shared" si="1"/>
        <v>93.96029518290473</v>
      </c>
      <c r="AS21" s="3">
        <f t="shared" si="2"/>
        <v>1.2022285856573707</v>
      </c>
      <c r="AT21" s="3">
        <f t="shared" si="3"/>
        <v>5.7096613545816721</v>
      </c>
      <c r="AU21" s="3">
        <f t="shared" si="4"/>
        <v>453.44870517928291</v>
      </c>
      <c r="AV21" s="3">
        <f t="shared" si="5"/>
        <v>2.7346363523180011</v>
      </c>
      <c r="AW21" s="3">
        <f t="shared" si="6"/>
        <v>0.56613545816733069</v>
      </c>
      <c r="AX21" s="3">
        <f t="shared" si="7"/>
        <v>284.00149402390434</v>
      </c>
      <c r="AY21" s="3">
        <f t="shared" si="24"/>
        <v>264.42298985874686</v>
      </c>
      <c r="AZ21" s="3">
        <f t="shared" si="8"/>
        <v>0.19289093625498008</v>
      </c>
      <c r="BA21" s="3">
        <f t="shared" si="9"/>
        <v>0.18936752988047809</v>
      </c>
      <c r="BB21" s="3">
        <f t="shared" si="10"/>
        <v>39.438496015936252</v>
      </c>
      <c r="BC21" s="4"/>
      <c r="BD21" s="4"/>
    </row>
    <row r="22" spans="1:56" x14ac:dyDescent="0.25">
      <c r="A22">
        <v>9</v>
      </c>
      <c r="B22" t="s">
        <v>604</v>
      </c>
      <c r="C22">
        <v>2</v>
      </c>
      <c r="E22" t="s">
        <v>602</v>
      </c>
      <c r="F22" s="3" t="s">
        <v>107</v>
      </c>
      <c r="G22" s="3" t="s">
        <v>108</v>
      </c>
      <c r="H22" s="3" t="s">
        <v>70</v>
      </c>
      <c r="I22" s="3" t="s">
        <v>51</v>
      </c>
      <c r="J22" s="3">
        <f t="shared" si="11"/>
        <v>8.0400000000000003E-3</v>
      </c>
      <c r="K22" s="3">
        <v>0.99722999999999995</v>
      </c>
      <c r="L22" s="3">
        <v>1.1002000000000001</v>
      </c>
      <c r="M22" s="3">
        <v>108.33</v>
      </c>
      <c r="N22" s="3">
        <v>3.9870000000000003E-2</v>
      </c>
      <c r="O22" s="3">
        <v>0.64219000000000004</v>
      </c>
      <c r="P22" s="3">
        <v>214.84</v>
      </c>
      <c r="Q22" s="3">
        <v>39.308999999999997</v>
      </c>
      <c r="R22" s="3">
        <v>1.9443999999999999</v>
      </c>
      <c r="S22" s="3">
        <v>5.2644000000000002</v>
      </c>
      <c r="T22" s="3">
        <v>17.425999999999998</v>
      </c>
      <c r="U22" s="3">
        <v>17.666</v>
      </c>
      <c r="V22" s="3">
        <v>0.22054000000000001</v>
      </c>
      <c r="W22" s="3" t="s">
        <v>109</v>
      </c>
      <c r="X22" s="21">
        <f t="shared" si="12"/>
        <v>6137.5212224108654</v>
      </c>
      <c r="Y22" s="3">
        <f t="shared" si="13"/>
        <v>102.29202037351442</v>
      </c>
      <c r="Z22" s="4">
        <f t="shared" si="14"/>
        <v>852.4335031126202</v>
      </c>
      <c r="AA22" s="4">
        <f t="shared" si="15"/>
        <v>4240.9627020528369</v>
      </c>
      <c r="AB22" s="4">
        <f t="shared" si="16"/>
        <v>4.2409627020528369</v>
      </c>
      <c r="AC22" s="4">
        <f t="shared" si="17"/>
        <v>0.19890115072627804</v>
      </c>
      <c r="AD22" s="25">
        <f t="shared" si="18"/>
        <v>1.6528685625353705</v>
      </c>
      <c r="AE22" s="27">
        <f t="shared" si="19"/>
        <v>2.1674129353233829</v>
      </c>
      <c r="AF22" s="27">
        <f t="shared" si="20"/>
        <v>18.011201492537314</v>
      </c>
      <c r="AG22" s="27">
        <f t="shared" si="21"/>
        <v>9.1768922979414409</v>
      </c>
      <c r="AH22" s="25">
        <f t="shared" si="22"/>
        <v>1.6528685625353707</v>
      </c>
      <c r="AI22" s="25">
        <f t="shared" si="23"/>
        <v>2.7547809375589516</v>
      </c>
      <c r="AJ22" s="25"/>
      <c r="AK22" s="26">
        <v>8.31</v>
      </c>
      <c r="AL22" s="25"/>
      <c r="AM22" s="25"/>
      <c r="AN22" s="25"/>
      <c r="AO22" s="4"/>
      <c r="AP22" s="4"/>
      <c r="AQ22" s="3">
        <f t="shared" si="0"/>
        <v>112.34633649932155</v>
      </c>
      <c r="AR22" s="3">
        <f t="shared" si="1"/>
        <v>88.195160560832221</v>
      </c>
      <c r="AS22" s="3">
        <f t="shared" si="2"/>
        <v>1.3473880597014924</v>
      </c>
      <c r="AT22" s="3">
        <f t="shared" si="3"/>
        <v>4.9589552238805972</v>
      </c>
      <c r="AU22" s="3">
        <f t="shared" si="4"/>
        <v>79.874378109452735</v>
      </c>
      <c r="AV22" s="3">
        <f t="shared" si="5"/>
        <v>2.6687312415196742</v>
      </c>
      <c r="AW22" s="3">
        <f t="shared" si="6"/>
        <v>0.48891791044776112</v>
      </c>
      <c r="AX22" s="3">
        <f t="shared" si="7"/>
        <v>241.84079601990047</v>
      </c>
      <c r="AY22" s="3">
        <f t="shared" si="24"/>
        <v>167.82903663500684</v>
      </c>
      <c r="AZ22" s="3">
        <f t="shared" si="8"/>
        <v>0.21674129353233829</v>
      </c>
      <c r="BA22" s="3">
        <f t="shared" si="9"/>
        <v>0.21972636815920396</v>
      </c>
      <c r="BB22" s="3">
        <f t="shared" si="10"/>
        <v>27.43034825870647</v>
      </c>
      <c r="BC22" s="4"/>
      <c r="BD22" s="4"/>
    </row>
    <row r="23" spans="1:56" x14ac:dyDescent="0.25">
      <c r="A23">
        <v>9</v>
      </c>
      <c r="B23" t="s">
        <v>604</v>
      </c>
      <c r="C23">
        <v>2</v>
      </c>
      <c r="E23" t="s">
        <v>602</v>
      </c>
      <c r="F23" s="3" t="s">
        <v>110</v>
      </c>
      <c r="G23" s="3" t="s">
        <v>111</v>
      </c>
      <c r="H23" s="3" t="s">
        <v>59</v>
      </c>
      <c r="I23" s="3" t="s">
        <v>51</v>
      </c>
      <c r="J23" s="3">
        <f t="shared" si="11"/>
        <v>8.0040000000000007E-3</v>
      </c>
      <c r="K23" s="3">
        <v>0.59691000000000005</v>
      </c>
      <c r="L23" s="3">
        <v>0.94391000000000003</v>
      </c>
      <c r="M23" s="3">
        <v>103.13</v>
      </c>
      <c r="N23" s="3">
        <v>3.7810000000000003E-2</v>
      </c>
      <c r="O23" s="3">
        <v>0.59750999999999999</v>
      </c>
      <c r="P23" s="3">
        <v>194.61</v>
      </c>
      <c r="Q23" s="3">
        <v>38.569000000000003</v>
      </c>
      <c r="R23" s="3">
        <v>2.0198</v>
      </c>
      <c r="S23" s="3">
        <v>4.2381000000000002</v>
      </c>
      <c r="T23" s="3">
        <v>13.755000000000001</v>
      </c>
      <c r="U23" s="3">
        <v>16.722000000000001</v>
      </c>
      <c r="V23" s="3">
        <v>0.20208999999999999</v>
      </c>
      <c r="W23" s="3" t="s">
        <v>112</v>
      </c>
      <c r="X23" s="21">
        <f t="shared" si="12"/>
        <v>6341.2563667232598</v>
      </c>
      <c r="Y23" s="3">
        <f t="shared" si="13"/>
        <v>105.68760611205433</v>
      </c>
      <c r="Z23" s="4">
        <f t="shared" si="14"/>
        <v>880.73005093378606</v>
      </c>
      <c r="AA23" s="4">
        <f t="shared" si="15"/>
        <v>4401.4495299039781</v>
      </c>
      <c r="AB23" s="4">
        <f t="shared" si="16"/>
        <v>4.401449529903978</v>
      </c>
      <c r="AC23" s="4">
        <f t="shared" si="17"/>
        <v>0.20642798295249656</v>
      </c>
      <c r="AD23" s="25">
        <f t="shared" si="18"/>
        <v>1.7133522585057217</v>
      </c>
      <c r="AE23" s="27">
        <f t="shared" si="19"/>
        <v>1.7185157421289354</v>
      </c>
      <c r="AF23" s="27">
        <f t="shared" si="20"/>
        <v>14.263680659670165</v>
      </c>
      <c r="AG23" s="27">
        <f t="shared" si="21"/>
        <v>12.01199255217581</v>
      </c>
      <c r="AH23" s="25">
        <f t="shared" si="22"/>
        <v>1.7133522585057215</v>
      </c>
      <c r="AI23" s="25">
        <f t="shared" si="23"/>
        <v>2.8555870975095359</v>
      </c>
      <c r="AJ23" s="25"/>
      <c r="AK23" s="26">
        <v>8.3000000000000007</v>
      </c>
      <c r="AL23" s="25"/>
      <c r="AM23" s="25"/>
      <c r="AN23" s="25"/>
      <c r="AO23" s="4"/>
      <c r="AP23" s="4"/>
      <c r="AQ23" s="3">
        <f t="shared" si="0"/>
        <v>62.836649856889743</v>
      </c>
      <c r="AR23" s="3">
        <f t="shared" si="1"/>
        <v>69.065353686792974</v>
      </c>
      <c r="AS23" s="3">
        <f t="shared" si="2"/>
        <v>1.2884807596201899</v>
      </c>
      <c r="AT23" s="3">
        <f t="shared" si="3"/>
        <v>4.7238880559720142</v>
      </c>
      <c r="AU23" s="3">
        <f t="shared" si="4"/>
        <v>74.651424287856074</v>
      </c>
      <c r="AV23" s="3">
        <f t="shared" si="5"/>
        <v>2.4279859047748853</v>
      </c>
      <c r="AW23" s="3">
        <f t="shared" si="6"/>
        <v>0.48187156421789107</v>
      </c>
      <c r="AX23" s="3">
        <f t="shared" si="7"/>
        <v>252.34882558720642</v>
      </c>
      <c r="AY23" s="3">
        <f t="shared" si="24"/>
        <v>40.360501567398181</v>
      </c>
      <c r="AZ23" s="3">
        <f t="shared" si="8"/>
        <v>0.17185157421289354</v>
      </c>
      <c r="BA23" s="3">
        <f t="shared" si="9"/>
        <v>0.20892053973013494</v>
      </c>
      <c r="BB23" s="3">
        <f t="shared" si="10"/>
        <v>25.248625687156423</v>
      </c>
      <c r="BC23" s="4"/>
      <c r="BD23" s="4"/>
    </row>
    <row r="24" spans="1:56" x14ac:dyDescent="0.25">
      <c r="A24">
        <v>10</v>
      </c>
      <c r="B24" t="s">
        <v>603</v>
      </c>
      <c r="C24">
        <v>2</v>
      </c>
      <c r="E24" t="s">
        <v>600</v>
      </c>
      <c r="F24" s="3" t="s">
        <v>113</v>
      </c>
      <c r="G24" s="3" t="s">
        <v>114</v>
      </c>
      <c r="H24" s="3" t="s">
        <v>74</v>
      </c>
      <c r="I24" s="3" t="s">
        <v>51</v>
      </c>
      <c r="J24" s="3">
        <f t="shared" si="11"/>
        <v>8.012E-3</v>
      </c>
      <c r="K24" s="3">
        <v>53.097000000000001</v>
      </c>
      <c r="L24" s="3">
        <v>0.77517999999999998</v>
      </c>
      <c r="M24" s="3">
        <v>22.747</v>
      </c>
      <c r="N24" s="3">
        <v>7.3020000000000002E-2</v>
      </c>
      <c r="O24" s="3">
        <v>44.920999999999999</v>
      </c>
      <c r="P24" s="3">
        <v>143.63999999999999</v>
      </c>
      <c r="Q24" s="3">
        <v>18.114000000000001</v>
      </c>
      <c r="R24" s="3">
        <v>1.6861999999999999</v>
      </c>
      <c r="S24" s="3">
        <v>5.0347</v>
      </c>
      <c r="T24" s="3">
        <v>5.899</v>
      </c>
      <c r="U24" s="3">
        <v>5.9611999999999998</v>
      </c>
      <c r="V24" s="3">
        <v>0.20102</v>
      </c>
      <c r="W24" s="3" t="s">
        <v>115</v>
      </c>
      <c r="X24" s="21">
        <f t="shared" si="12"/>
        <v>6850.5942275042444</v>
      </c>
      <c r="Y24" s="3">
        <f t="shared" si="13"/>
        <v>114.17657045840407</v>
      </c>
      <c r="Z24" s="4">
        <f t="shared" si="14"/>
        <v>951.47142048670059</v>
      </c>
      <c r="AA24" s="4">
        <f t="shared" si="15"/>
        <v>4750.2317548013007</v>
      </c>
      <c r="AB24" s="4">
        <f t="shared" si="16"/>
        <v>4.7502317548013009</v>
      </c>
      <c r="AC24" s="4">
        <f t="shared" si="17"/>
        <v>0.22278586930018099</v>
      </c>
      <c r="AD24" s="25">
        <f t="shared" si="18"/>
        <v>1.6374761393563302</v>
      </c>
      <c r="AE24" s="27">
        <f t="shared" si="19"/>
        <v>0.73627059410883666</v>
      </c>
      <c r="AF24" s="27">
        <f t="shared" si="20"/>
        <v>5.4115888666999492</v>
      </c>
      <c r="AG24" s="27">
        <f t="shared" si="21"/>
        <v>30.258694436905415</v>
      </c>
      <c r="AH24" s="25">
        <f t="shared" si="22"/>
        <v>1.6374761393563304</v>
      </c>
      <c r="AI24" s="25">
        <f t="shared" si="23"/>
        <v>2.7291268989272175</v>
      </c>
      <c r="AJ24" s="25"/>
      <c r="AK24" s="26">
        <v>7.35</v>
      </c>
      <c r="AL24" s="25"/>
      <c r="AM24" s="25"/>
      <c r="AN24" s="25"/>
      <c r="AO24" s="4"/>
      <c r="AP24" s="4"/>
      <c r="AQ24" s="3">
        <f t="shared" si="0"/>
        <v>6615.456133980847</v>
      </c>
      <c r="AR24" s="3">
        <f t="shared" si="1"/>
        <v>47.936731266736253</v>
      </c>
      <c r="AS24" s="3">
        <f t="shared" si="2"/>
        <v>0.28391163255117324</v>
      </c>
      <c r="AT24" s="3">
        <f t="shared" si="3"/>
        <v>9.1138292561158263</v>
      </c>
      <c r="AU24" s="3">
        <f t="shared" si="4"/>
        <v>5606.7149276085875</v>
      </c>
      <c r="AV24" s="3">
        <f t="shared" si="5"/>
        <v>1.7893908115100077</v>
      </c>
      <c r="AW24" s="3">
        <f t="shared" si="6"/>
        <v>0.22608587119321019</v>
      </c>
      <c r="AX24" s="3">
        <f t="shared" si="7"/>
        <v>210.45931103344984</v>
      </c>
      <c r="AY24" s="3">
        <f t="shared" si="24"/>
        <v>139.74606272409571</v>
      </c>
      <c r="AZ24" s="3">
        <f t="shared" si="8"/>
        <v>7.3627059410883669E-2</v>
      </c>
      <c r="BA24" s="3">
        <f t="shared" si="9"/>
        <v>7.4403394907638545E-2</v>
      </c>
      <c r="BB24" s="3">
        <f t="shared" si="10"/>
        <v>25.089865202196705</v>
      </c>
      <c r="BC24" s="4"/>
      <c r="BD24" s="4"/>
    </row>
    <row r="25" spans="1:56" x14ac:dyDescent="0.25">
      <c r="A25">
        <v>10</v>
      </c>
      <c r="B25" t="s">
        <v>603</v>
      </c>
      <c r="C25">
        <v>2</v>
      </c>
      <c r="E25" t="s">
        <v>600</v>
      </c>
      <c r="F25" s="3" t="s">
        <v>116</v>
      </c>
      <c r="G25" s="3" t="s">
        <v>117</v>
      </c>
      <c r="H25" s="3" t="s">
        <v>118</v>
      </c>
      <c r="I25" s="3" t="s">
        <v>51</v>
      </c>
      <c r="J25" s="3">
        <f t="shared" si="11"/>
        <v>8.0440000000000008E-3</v>
      </c>
      <c r="K25" s="3">
        <v>9.8610000000000007</v>
      </c>
      <c r="L25" s="3">
        <v>0.68062999999999996</v>
      </c>
      <c r="M25" s="3">
        <v>18.683</v>
      </c>
      <c r="N25" s="3">
        <v>3.7920000000000002E-2</v>
      </c>
      <c r="O25" s="3">
        <v>8.3606999999999996</v>
      </c>
      <c r="P25" s="3">
        <v>137.5</v>
      </c>
      <c r="Q25" s="3">
        <v>13.942</v>
      </c>
      <c r="R25" s="3">
        <v>1.081</v>
      </c>
      <c r="S25" s="3">
        <v>4.5278999999999998</v>
      </c>
      <c r="T25" s="3">
        <v>5.6435000000000004</v>
      </c>
      <c r="U25" s="3">
        <v>6.3377999999999997</v>
      </c>
      <c r="V25" s="3">
        <v>0.16761000000000001</v>
      </c>
      <c r="W25" s="3" t="s">
        <v>119</v>
      </c>
      <c r="X25" s="21">
        <f t="shared" si="12"/>
        <v>5534.8047538200335</v>
      </c>
      <c r="Y25" s="3">
        <f t="shared" si="13"/>
        <v>92.246745897000565</v>
      </c>
      <c r="Z25" s="4">
        <f t="shared" si="14"/>
        <v>768.72288247500467</v>
      </c>
      <c r="AA25" s="4">
        <f t="shared" si="15"/>
        <v>3822.5901664594962</v>
      </c>
      <c r="AB25" s="4">
        <f t="shared" si="16"/>
        <v>3.8225901664594963</v>
      </c>
      <c r="AC25" s="4">
        <f t="shared" si="17"/>
        <v>0.17927947880695036</v>
      </c>
      <c r="AD25" s="25">
        <f t="shared" si="18"/>
        <v>1.3553528597805446</v>
      </c>
      <c r="AE25" s="27">
        <f t="shared" si="19"/>
        <v>0.70157881650919951</v>
      </c>
      <c r="AF25" s="27">
        <f t="shared" si="20"/>
        <v>5.3039358528095484</v>
      </c>
      <c r="AG25" s="27">
        <f t="shared" si="21"/>
        <v>25.553718924835799</v>
      </c>
      <c r="AH25" s="25">
        <f t="shared" si="22"/>
        <v>1.3553528597805446</v>
      </c>
      <c r="AI25" s="25">
        <f t="shared" si="23"/>
        <v>2.2589214329675746</v>
      </c>
      <c r="AJ25" s="25"/>
      <c r="AK25" s="26">
        <v>7.56</v>
      </c>
      <c r="AL25" s="25"/>
      <c r="AM25" s="25"/>
      <c r="AN25" s="25"/>
      <c r="AO25" s="4"/>
      <c r="AP25" s="4"/>
      <c r="AQ25" s="3">
        <f t="shared" si="0"/>
        <v>1214.2012115184666</v>
      </c>
      <c r="AR25" s="3">
        <f t="shared" si="1"/>
        <v>35.991930744541378</v>
      </c>
      <c r="AS25" s="3">
        <f t="shared" si="2"/>
        <v>0.23226006961710591</v>
      </c>
      <c r="AT25" s="3">
        <f t="shared" si="3"/>
        <v>4.7140726006961717</v>
      </c>
      <c r="AU25" s="3">
        <f t="shared" si="4"/>
        <v>1039.3709597215316</v>
      </c>
      <c r="AV25" s="3">
        <f t="shared" si="5"/>
        <v>1.7059422155417929</v>
      </c>
      <c r="AW25" s="3">
        <f t="shared" si="6"/>
        <v>0.17332173048234709</v>
      </c>
      <c r="AX25" s="3">
        <f t="shared" si="7"/>
        <v>134.38587767279958</v>
      </c>
      <c r="AY25" s="3">
        <f t="shared" si="24"/>
        <v>76.186655214502068</v>
      </c>
      <c r="AZ25" s="3">
        <f t="shared" si="8"/>
        <v>7.0157881650919948E-2</v>
      </c>
      <c r="BA25" s="3">
        <f t="shared" si="9"/>
        <v>7.8789159622078567E-2</v>
      </c>
      <c r="BB25" s="3">
        <f t="shared" si="10"/>
        <v>20.836648433615117</v>
      </c>
      <c r="BC25" s="4"/>
      <c r="BD25" s="4"/>
    </row>
    <row r="26" spans="1:56" x14ac:dyDescent="0.25">
      <c r="A26">
        <v>11</v>
      </c>
      <c r="B26" t="s">
        <v>603</v>
      </c>
      <c r="C26">
        <v>2</v>
      </c>
      <c r="E26" t="s">
        <v>601</v>
      </c>
      <c r="F26" s="3" t="s">
        <v>120</v>
      </c>
      <c r="G26" s="3" t="s">
        <v>121</v>
      </c>
      <c r="H26" s="3" t="s">
        <v>122</v>
      </c>
      <c r="I26" s="3" t="s">
        <v>51</v>
      </c>
      <c r="J26" s="3">
        <f t="shared" si="11"/>
        <v>8.0079999999999995E-3</v>
      </c>
      <c r="K26" s="3">
        <v>1.4308000000000001</v>
      </c>
      <c r="L26" s="3">
        <v>0.81194</v>
      </c>
      <c r="M26" s="3">
        <v>36.302</v>
      </c>
      <c r="N26" s="3">
        <v>8.7459999999999996E-2</v>
      </c>
      <c r="O26" s="3">
        <v>4.5594999999999999</v>
      </c>
      <c r="P26" s="3">
        <v>289.37</v>
      </c>
      <c r="Q26" s="3">
        <v>27.314</v>
      </c>
      <c r="R26" s="3">
        <v>1.9300999999999999</v>
      </c>
      <c r="S26" s="3">
        <v>4.7140000000000004</v>
      </c>
      <c r="T26" s="3">
        <v>10.595000000000001</v>
      </c>
      <c r="U26" s="3">
        <v>15.895</v>
      </c>
      <c r="V26" s="3">
        <v>1.5507</v>
      </c>
      <c r="W26" s="3" t="s">
        <v>123</v>
      </c>
      <c r="X26" s="21">
        <f t="shared" si="12"/>
        <v>7224.108658743633</v>
      </c>
      <c r="Y26" s="3">
        <f t="shared" si="13"/>
        <v>120.40181097906056</v>
      </c>
      <c r="Z26" s="4">
        <f t="shared" si="14"/>
        <v>1003.3484248255046</v>
      </c>
      <c r="AA26" s="4">
        <f t="shared" si="15"/>
        <v>5011.7303937337892</v>
      </c>
      <c r="AB26" s="4">
        <f t="shared" si="16"/>
        <v>5.0117303937337896</v>
      </c>
      <c r="AC26" s="4">
        <f t="shared" si="17"/>
        <v>0.23505015546611471</v>
      </c>
      <c r="AD26" s="25">
        <f t="shared" si="18"/>
        <v>0.89554109232589707</v>
      </c>
      <c r="AE26" s="27">
        <f t="shared" si="19"/>
        <v>1.323051948051948</v>
      </c>
      <c r="AF26" s="27">
        <f t="shared" si="20"/>
        <v>5.0408279220779217</v>
      </c>
      <c r="AG26" s="27">
        <f t="shared" si="21"/>
        <v>17.765754081856034</v>
      </c>
      <c r="AH26" s="25">
        <f t="shared" si="22"/>
        <v>0.89554109232589707</v>
      </c>
      <c r="AI26" s="25">
        <f t="shared" si="23"/>
        <v>1.4925684872098284</v>
      </c>
      <c r="AJ26" s="25"/>
      <c r="AK26" s="26">
        <v>3.81</v>
      </c>
      <c r="AL26" s="25"/>
      <c r="AM26" s="25"/>
      <c r="AN26" s="25"/>
      <c r="AO26" s="4"/>
      <c r="AP26" s="4"/>
      <c r="AQ26" s="3">
        <f t="shared" si="0"/>
        <v>166.93738080101721</v>
      </c>
      <c r="AR26" s="3">
        <f t="shared" si="1"/>
        <v>52.551085278358009</v>
      </c>
      <c r="AS26" s="3">
        <f t="shared" si="2"/>
        <v>0.4533216783216783</v>
      </c>
      <c r="AT26" s="3">
        <f t="shared" si="3"/>
        <v>10.921578421578422</v>
      </c>
      <c r="AU26" s="3">
        <f t="shared" si="4"/>
        <v>569.36813186813185</v>
      </c>
      <c r="AV26" s="3">
        <f t="shared" si="5"/>
        <v>3.6100898079193531</v>
      </c>
      <c r="AW26" s="3">
        <f t="shared" si="6"/>
        <v>0.34108391608391608</v>
      </c>
      <c r="AX26" s="3">
        <f t="shared" si="7"/>
        <v>241.02147852147851</v>
      </c>
      <c r="AY26" s="3">
        <f t="shared" si="24"/>
        <v>99.768413404777135</v>
      </c>
      <c r="AZ26" s="3">
        <f t="shared" si="8"/>
        <v>0.13230519480519481</v>
      </c>
      <c r="BA26" s="3">
        <f t="shared" si="9"/>
        <v>0.19848901098901098</v>
      </c>
      <c r="BB26" s="3">
        <f t="shared" si="10"/>
        <v>193.64385614385614</v>
      </c>
      <c r="BC26" s="4"/>
      <c r="BD26" s="4"/>
    </row>
    <row r="27" spans="1:56" x14ac:dyDescent="0.25">
      <c r="A27">
        <v>11</v>
      </c>
      <c r="B27" t="s">
        <v>603</v>
      </c>
      <c r="C27">
        <v>2</v>
      </c>
      <c r="E27" t="s">
        <v>601</v>
      </c>
      <c r="F27" s="3" t="s">
        <v>124</v>
      </c>
      <c r="G27" s="3" t="s">
        <v>125</v>
      </c>
      <c r="H27" s="3" t="s">
        <v>126</v>
      </c>
      <c r="I27" s="3" t="s">
        <v>51</v>
      </c>
      <c r="J27" s="3">
        <f t="shared" si="11"/>
        <v>8.0160000000000006E-3</v>
      </c>
      <c r="K27" s="3">
        <v>4.2320000000000002</v>
      </c>
      <c r="L27" s="3">
        <v>0.70518999999999998</v>
      </c>
      <c r="M27" s="3">
        <v>38.414000000000001</v>
      </c>
      <c r="N27" s="3">
        <v>8.7760000000000005E-2</v>
      </c>
      <c r="O27" s="3">
        <v>5.7217000000000002</v>
      </c>
      <c r="P27" s="3">
        <v>281.27999999999997</v>
      </c>
      <c r="Q27" s="3">
        <v>29.382000000000001</v>
      </c>
      <c r="R27" s="3">
        <v>2.0272999999999999</v>
      </c>
      <c r="S27" s="3">
        <v>4.3103999999999996</v>
      </c>
      <c r="T27" s="3">
        <v>11.577999999999999</v>
      </c>
      <c r="U27" s="3">
        <v>16.466000000000001</v>
      </c>
      <c r="V27" s="3">
        <v>1.5225</v>
      </c>
      <c r="W27" s="3" t="s">
        <v>127</v>
      </c>
      <c r="X27" s="21">
        <f t="shared" si="12"/>
        <v>14804.753820033955</v>
      </c>
      <c r="Y27" s="3">
        <f t="shared" si="13"/>
        <v>246.74589700056592</v>
      </c>
      <c r="Z27" s="4">
        <f t="shared" si="14"/>
        <v>2056.2158083380496</v>
      </c>
      <c r="AA27" s="4">
        <f t="shared" si="15"/>
        <v>10260.557925838571</v>
      </c>
      <c r="AB27" s="4">
        <f t="shared" si="16"/>
        <v>10.260557925838571</v>
      </c>
      <c r="AC27" s="4">
        <f t="shared" si="17"/>
        <v>0.48122016672182893</v>
      </c>
      <c r="AD27" s="25">
        <f t="shared" si="18"/>
        <v>2.2761713885942512</v>
      </c>
      <c r="AE27" s="27">
        <f t="shared" si="19"/>
        <v>1.4443612774451098</v>
      </c>
      <c r="AF27" s="27">
        <f t="shared" si="20"/>
        <v>6.8318288423153701</v>
      </c>
      <c r="AG27" s="27">
        <f t="shared" si="21"/>
        <v>33.317160618778551</v>
      </c>
      <c r="AH27" s="25">
        <f t="shared" si="22"/>
        <v>2.2761713885942512</v>
      </c>
      <c r="AI27" s="25">
        <f t="shared" si="23"/>
        <v>3.7936189809904186</v>
      </c>
      <c r="AJ27" s="25"/>
      <c r="AK27" s="26">
        <v>4.7300000000000004</v>
      </c>
      <c r="AL27" s="25"/>
      <c r="AM27" s="25"/>
      <c r="AN27" s="25"/>
      <c r="AO27" s="4"/>
      <c r="AP27" s="4"/>
      <c r="AQ27" s="3">
        <f t="shared" si="0"/>
        <v>516.2218744329524</v>
      </c>
      <c r="AR27" s="3">
        <f t="shared" si="1"/>
        <v>39.181523317002352</v>
      </c>
      <c r="AS27" s="3">
        <f t="shared" si="2"/>
        <v>0.47921656686626746</v>
      </c>
      <c r="AT27" s="3">
        <f t="shared" si="3"/>
        <v>10.94810379241517</v>
      </c>
      <c r="AU27" s="3">
        <f t="shared" si="4"/>
        <v>713.7849301397207</v>
      </c>
      <c r="AV27" s="3">
        <f t="shared" si="5"/>
        <v>3.5055637701868982</v>
      </c>
      <c r="AW27" s="3">
        <f t="shared" si="6"/>
        <v>0.36654191616766468</v>
      </c>
      <c r="AX27" s="3">
        <f t="shared" si="7"/>
        <v>252.90668662674651</v>
      </c>
      <c r="AY27" s="3">
        <f t="shared" si="24"/>
        <v>49.319542732716371</v>
      </c>
      <c r="AZ27" s="3">
        <f t="shared" si="8"/>
        <v>0.14443612774451098</v>
      </c>
      <c r="BA27" s="3">
        <f t="shared" si="9"/>
        <v>0.20541417165668666</v>
      </c>
      <c r="BB27" s="3">
        <f t="shared" si="10"/>
        <v>189.93263473053892</v>
      </c>
      <c r="BC27" s="4"/>
      <c r="BD27" s="4"/>
    </row>
    <row r="28" spans="1:56" x14ac:dyDescent="0.25">
      <c r="A28">
        <v>12</v>
      </c>
      <c r="B28" t="s">
        <v>603</v>
      </c>
      <c r="C28">
        <v>2</v>
      </c>
      <c r="E28" t="s">
        <v>602</v>
      </c>
      <c r="F28" s="3" t="s">
        <v>128</v>
      </c>
      <c r="G28" s="3" t="s">
        <v>129</v>
      </c>
      <c r="H28" s="3" t="s">
        <v>130</v>
      </c>
      <c r="I28" s="3" t="s">
        <v>51</v>
      </c>
      <c r="J28" s="3">
        <f t="shared" si="11"/>
        <v>7.980000000000001E-3</v>
      </c>
      <c r="K28" s="3">
        <v>9.1241000000000003</v>
      </c>
      <c r="L28" s="3">
        <v>0.77339999999999998</v>
      </c>
      <c r="M28" s="3">
        <v>32.411000000000001</v>
      </c>
      <c r="N28" s="3">
        <v>0.12095</v>
      </c>
      <c r="O28" s="3">
        <v>10.757999999999999</v>
      </c>
      <c r="P28" s="3">
        <v>387.94</v>
      </c>
      <c r="Q28" s="3">
        <v>30.099</v>
      </c>
      <c r="R28" s="3">
        <v>1.7398</v>
      </c>
      <c r="S28" s="3">
        <v>4.7885999999999997</v>
      </c>
      <c r="T28" s="3">
        <v>20.289000000000001</v>
      </c>
      <c r="U28" s="3">
        <v>17.167000000000002</v>
      </c>
      <c r="V28" s="3">
        <v>1.0166999999999999</v>
      </c>
      <c r="W28" s="3" t="s">
        <v>131</v>
      </c>
      <c r="X28" s="21">
        <f t="shared" si="12"/>
        <v>29813.242784380305</v>
      </c>
      <c r="Y28" s="3">
        <f t="shared" si="13"/>
        <v>496.88737973967176</v>
      </c>
      <c r="Z28" s="4">
        <f t="shared" si="14"/>
        <v>4140.7281644972645</v>
      </c>
      <c r="AA28" s="4">
        <f t="shared" si="15"/>
        <v>20755.52964660283</v>
      </c>
      <c r="AB28" s="4">
        <f t="shared" si="16"/>
        <v>20.755529646602831</v>
      </c>
      <c r="AC28" s="4">
        <f t="shared" si="17"/>
        <v>0.97343434042567267</v>
      </c>
      <c r="AD28" s="25">
        <f t="shared" si="18"/>
        <v>8.3715353276607853</v>
      </c>
      <c r="AE28" s="27">
        <f t="shared" si="19"/>
        <v>2.5424812030075188</v>
      </c>
      <c r="AF28" s="27">
        <f t="shared" si="20"/>
        <v>21.865338345864661</v>
      </c>
      <c r="AG28" s="27">
        <f t="shared" si="21"/>
        <v>38.286786123499766</v>
      </c>
      <c r="AH28" s="25">
        <f t="shared" si="22"/>
        <v>8.3715353276607836</v>
      </c>
      <c r="AI28" s="25">
        <f t="shared" si="23"/>
        <v>13.95255887943464</v>
      </c>
      <c r="AJ28" s="25"/>
      <c r="AK28" s="26">
        <v>8.6</v>
      </c>
      <c r="AL28" s="25"/>
      <c r="AM28" s="25"/>
      <c r="AN28" s="25"/>
      <c r="AO28" s="4"/>
      <c r="AP28" s="4"/>
      <c r="AQ28" s="3">
        <f t="shared" si="0"/>
        <v>1131.595807701071</v>
      </c>
      <c r="AR28" s="3">
        <f t="shared" si="1"/>
        <v>47.905901116427422</v>
      </c>
      <c r="AS28" s="3">
        <f t="shared" si="2"/>
        <v>0.40615288220551382</v>
      </c>
      <c r="AT28" s="3">
        <f t="shared" si="3"/>
        <v>15.156641604010025</v>
      </c>
      <c r="AU28" s="3">
        <f t="shared" si="4"/>
        <v>1348.1203007518795</v>
      </c>
      <c r="AV28" s="3">
        <f t="shared" si="5"/>
        <v>4.8579698222829801</v>
      </c>
      <c r="AW28" s="3">
        <f t="shared" si="6"/>
        <v>0.37718045112781956</v>
      </c>
      <c r="AX28" s="3">
        <f t="shared" si="7"/>
        <v>218.02005012531325</v>
      </c>
      <c r="AY28" s="3">
        <f t="shared" si="24"/>
        <v>109.46684894053315</v>
      </c>
      <c r="AZ28" s="3">
        <f t="shared" si="8"/>
        <v>0.25424812030075189</v>
      </c>
      <c r="BA28" s="3">
        <f t="shared" si="9"/>
        <v>0.21512531328320805</v>
      </c>
      <c r="BB28" s="3">
        <f t="shared" si="10"/>
        <v>127.40601503759396</v>
      </c>
      <c r="BC28" s="4"/>
      <c r="BD28" s="4"/>
    </row>
    <row r="29" spans="1:56" x14ac:dyDescent="0.25">
      <c r="A29">
        <v>12</v>
      </c>
      <c r="B29" t="s">
        <v>603</v>
      </c>
      <c r="C29">
        <v>2</v>
      </c>
      <c r="E29" t="s">
        <v>602</v>
      </c>
      <c r="F29" s="3" t="s">
        <v>132</v>
      </c>
      <c r="G29" s="3" t="s">
        <v>133</v>
      </c>
      <c r="H29" s="3" t="s">
        <v>134</v>
      </c>
      <c r="I29" s="3" t="s">
        <v>51</v>
      </c>
      <c r="J29" s="3">
        <f t="shared" si="11"/>
        <v>8.0000000000000002E-3</v>
      </c>
      <c r="K29" s="3">
        <v>10.130000000000001</v>
      </c>
      <c r="L29" s="3">
        <v>0.65081999999999995</v>
      </c>
      <c r="M29" s="3">
        <v>30.016999999999999</v>
      </c>
      <c r="N29" s="3">
        <v>0.12042</v>
      </c>
      <c r="O29" s="3">
        <v>7.7694000000000001</v>
      </c>
      <c r="P29" s="3">
        <v>394.68</v>
      </c>
      <c r="Q29" s="3">
        <v>29.388999999999999</v>
      </c>
      <c r="R29" s="3">
        <v>1.5863</v>
      </c>
      <c r="S29" s="3">
        <v>4.3807999999999998</v>
      </c>
      <c r="T29" s="3">
        <v>16.027999999999999</v>
      </c>
      <c r="U29" s="3">
        <v>16.256</v>
      </c>
      <c r="V29" s="3">
        <v>1.0004999999999999</v>
      </c>
      <c r="W29" s="3" t="s">
        <v>135</v>
      </c>
      <c r="X29" s="21">
        <f t="shared" si="12"/>
        <v>22139.219015280134</v>
      </c>
      <c r="Y29" s="3">
        <f t="shared" si="13"/>
        <v>368.98698358800226</v>
      </c>
      <c r="Z29" s="4">
        <f t="shared" si="14"/>
        <v>3074.8915299000187</v>
      </c>
      <c r="AA29" s="4">
        <f t="shared" si="15"/>
        <v>15374.457649500093</v>
      </c>
      <c r="AB29" s="4">
        <f t="shared" si="16"/>
        <v>15.374457649500092</v>
      </c>
      <c r="AC29" s="4">
        <f t="shared" si="17"/>
        <v>0.72106206376155424</v>
      </c>
      <c r="AD29" s="25">
        <f t="shared" si="18"/>
        <v>4.6220078287115625</v>
      </c>
      <c r="AE29" s="27">
        <f t="shared" si="19"/>
        <v>2.0034999999999998</v>
      </c>
      <c r="AF29" s="27">
        <f t="shared" si="20"/>
        <v>12.842435</v>
      </c>
      <c r="AG29" s="27">
        <f t="shared" si="21"/>
        <v>35.990120477242542</v>
      </c>
      <c r="AH29" s="25">
        <f t="shared" si="22"/>
        <v>4.6220078287115633</v>
      </c>
      <c r="AI29" s="25">
        <f t="shared" si="23"/>
        <v>7.7033463811859395</v>
      </c>
      <c r="AJ29" s="25"/>
      <c r="AK29" s="26">
        <v>6.41</v>
      </c>
      <c r="AL29" s="25"/>
      <c r="AM29" s="25"/>
      <c r="AN29" s="25"/>
      <c r="AO29" s="4"/>
      <c r="AP29" s="4"/>
      <c r="AQ29" s="3">
        <f t="shared" si="0"/>
        <v>1254.5043181818182</v>
      </c>
      <c r="AR29" s="3">
        <f t="shared" si="1"/>
        <v>32.463636363636347</v>
      </c>
      <c r="AS29" s="3">
        <f t="shared" si="2"/>
        <v>0.3752125</v>
      </c>
      <c r="AT29" s="3">
        <f t="shared" si="3"/>
        <v>15.052499999999998</v>
      </c>
      <c r="AU29" s="3">
        <f t="shared" si="4"/>
        <v>971.17500000000007</v>
      </c>
      <c r="AV29" s="3">
        <f t="shared" si="5"/>
        <v>4.9300748977272724</v>
      </c>
      <c r="AW29" s="3">
        <f t="shared" si="6"/>
        <v>0.36736250000000004</v>
      </c>
      <c r="AX29" s="3">
        <f t="shared" si="7"/>
        <v>198.28749999999999</v>
      </c>
      <c r="AY29" s="3">
        <f t="shared" si="24"/>
        <v>58.21818181818184</v>
      </c>
      <c r="AZ29" s="3">
        <f t="shared" si="8"/>
        <v>0.20035</v>
      </c>
      <c r="BA29" s="3">
        <f t="shared" si="9"/>
        <v>0.20319999999999999</v>
      </c>
      <c r="BB29" s="3">
        <f t="shared" si="10"/>
        <v>125.06249999999999</v>
      </c>
      <c r="BC29" s="4"/>
      <c r="BD29" s="4"/>
    </row>
    <row r="30" spans="1:56" x14ac:dyDescent="0.25">
      <c r="A30">
        <v>13</v>
      </c>
      <c r="B30" t="s">
        <v>606</v>
      </c>
      <c r="C30">
        <v>2</v>
      </c>
      <c r="E30" t="s">
        <v>600</v>
      </c>
      <c r="F30" s="3" t="s">
        <v>136</v>
      </c>
      <c r="G30" s="3" t="s">
        <v>137</v>
      </c>
      <c r="H30" s="3" t="s">
        <v>70</v>
      </c>
      <c r="I30" s="3" t="s">
        <v>51</v>
      </c>
      <c r="J30" s="3">
        <f t="shared" si="11"/>
        <v>8.0400000000000003E-3</v>
      </c>
      <c r="K30" s="3">
        <v>7.3906000000000001</v>
      </c>
      <c r="L30" s="3">
        <v>0.73073999999999995</v>
      </c>
      <c r="M30" s="3">
        <v>19.334</v>
      </c>
      <c r="N30" s="3">
        <v>4.761E-2</v>
      </c>
      <c r="O30" s="3">
        <v>6.4038000000000004</v>
      </c>
      <c r="P30" s="3">
        <v>201.92</v>
      </c>
      <c r="Q30" s="3">
        <v>12.75</v>
      </c>
      <c r="R30" s="3">
        <v>1.0613999999999999</v>
      </c>
      <c r="S30" s="3">
        <v>4.4661999999999997</v>
      </c>
      <c r="T30" s="3">
        <v>5.9550999999999998</v>
      </c>
      <c r="U30" s="3">
        <v>6.8654000000000002</v>
      </c>
      <c r="V30" s="3">
        <v>0.28625</v>
      </c>
      <c r="W30" s="3" t="s">
        <v>138</v>
      </c>
      <c r="X30" s="21">
        <f t="shared" si="12"/>
        <v>4524.6179966044137</v>
      </c>
      <c r="Y30" s="3">
        <f t="shared" si="13"/>
        <v>75.410299943406898</v>
      </c>
      <c r="Z30" s="4">
        <f t="shared" si="14"/>
        <v>628.41916619505753</v>
      </c>
      <c r="AA30" s="4">
        <f t="shared" si="15"/>
        <v>3126.4635134082464</v>
      </c>
      <c r="AB30" s="4">
        <f t="shared" si="16"/>
        <v>3.1264635134082464</v>
      </c>
      <c r="AC30" s="4">
        <f t="shared" si="17"/>
        <v>0.14663113877884676</v>
      </c>
      <c r="AD30" s="25">
        <f t="shared" si="18"/>
        <v>2.9648816261082813</v>
      </c>
      <c r="AE30" s="27">
        <f t="shared" si="19"/>
        <v>0.7406840796019899</v>
      </c>
      <c r="AF30" s="27">
        <f t="shared" si="20"/>
        <v>14.976632089552234</v>
      </c>
      <c r="AG30" s="27">
        <f t="shared" si="21"/>
        <v>19.796718036337392</v>
      </c>
      <c r="AH30" s="25">
        <f t="shared" si="22"/>
        <v>2.9648816261082804</v>
      </c>
      <c r="AI30" s="25">
        <f t="shared" si="23"/>
        <v>4.9414693768471336</v>
      </c>
      <c r="AJ30" s="25"/>
      <c r="AK30" s="26">
        <v>20.22</v>
      </c>
      <c r="AL30" s="25"/>
      <c r="AM30" s="25"/>
      <c r="AN30" s="25"/>
      <c r="AO30" s="4"/>
      <c r="AP30" s="4"/>
      <c r="AQ30" s="3">
        <f t="shared" si="0"/>
        <v>907.54161013116232</v>
      </c>
      <c r="AR30" s="3">
        <f t="shared" si="1"/>
        <v>42.242424242424228</v>
      </c>
      <c r="AS30" s="3">
        <f t="shared" si="2"/>
        <v>0.24047263681592035</v>
      </c>
      <c r="AT30" s="3">
        <f t="shared" si="3"/>
        <v>5.9216417910447756</v>
      </c>
      <c r="AU30" s="3">
        <f t="shared" si="4"/>
        <v>796.49253731343276</v>
      </c>
      <c r="AV30" s="3">
        <f t="shared" si="5"/>
        <v>2.5080347241067389</v>
      </c>
      <c r="AW30" s="3">
        <f t="shared" si="6"/>
        <v>0.15858208955223879</v>
      </c>
      <c r="AX30" s="3">
        <f t="shared" si="7"/>
        <v>132.0149253731343</v>
      </c>
      <c r="AY30" s="3">
        <f t="shared" si="24"/>
        <v>68.550429669832667</v>
      </c>
      <c r="AZ30" s="3">
        <f t="shared" si="8"/>
        <v>7.4068407960198993E-2</v>
      </c>
      <c r="BA30" s="3">
        <f t="shared" si="9"/>
        <v>8.5390547263681574E-2</v>
      </c>
      <c r="BB30" s="3">
        <f t="shared" si="10"/>
        <v>35.603233830845767</v>
      </c>
      <c r="BC30" s="4"/>
      <c r="BD30" s="4"/>
    </row>
    <row r="31" spans="1:56" x14ac:dyDescent="0.25">
      <c r="A31">
        <v>13</v>
      </c>
      <c r="B31" t="s">
        <v>605</v>
      </c>
      <c r="C31">
        <v>2</v>
      </c>
      <c r="E31" t="s">
        <v>600</v>
      </c>
      <c r="F31" s="3" t="s">
        <v>139</v>
      </c>
      <c r="G31" s="3" t="s">
        <v>140</v>
      </c>
      <c r="H31" s="3" t="s">
        <v>50</v>
      </c>
      <c r="I31" s="3" t="s">
        <v>51</v>
      </c>
      <c r="J31" s="3">
        <f t="shared" si="11"/>
        <v>8.0200000000000011E-3</v>
      </c>
      <c r="K31" s="3">
        <v>1.0598000000000001</v>
      </c>
      <c r="L31" s="3">
        <v>1.2574000000000001</v>
      </c>
      <c r="M31" s="3">
        <v>93.019000000000005</v>
      </c>
      <c r="N31" s="3">
        <v>3.0360000000000002E-2</v>
      </c>
      <c r="O31" s="3">
        <v>0.71633999999999998</v>
      </c>
      <c r="P31" s="3">
        <v>111.26</v>
      </c>
      <c r="Q31" s="3">
        <v>33.094999999999999</v>
      </c>
      <c r="R31" s="3">
        <v>2.2526999999999999</v>
      </c>
      <c r="S31" s="3">
        <v>5.5263999999999998</v>
      </c>
      <c r="T31" s="3">
        <v>6.6106999999999996</v>
      </c>
      <c r="U31" s="3">
        <v>13.366</v>
      </c>
      <c r="V31" s="3">
        <v>0.14029</v>
      </c>
      <c r="W31" s="3" t="s">
        <v>141</v>
      </c>
      <c r="X31" s="21">
        <f t="shared" si="12"/>
        <v>6188.4550084889643</v>
      </c>
      <c r="Y31" s="3">
        <f t="shared" si="13"/>
        <v>103.1409168081494</v>
      </c>
      <c r="Z31" s="4">
        <f t="shared" si="14"/>
        <v>859.50764006791167</v>
      </c>
      <c r="AA31" s="4">
        <f t="shared" si="15"/>
        <v>4286.8211474708805</v>
      </c>
      <c r="AB31" s="4">
        <f t="shared" si="16"/>
        <v>4.2868211474708806</v>
      </c>
      <c r="AC31" s="4">
        <f t="shared" si="17"/>
        <v>0.20105191181638429</v>
      </c>
      <c r="AD31" s="25">
        <f t="shared" si="18"/>
        <v>0.7097132487118365</v>
      </c>
      <c r="AE31" s="27">
        <f t="shared" si="19"/>
        <v>0.82427680798004976</v>
      </c>
      <c r="AF31" s="27">
        <f t="shared" si="20"/>
        <v>2.9096971321695757</v>
      </c>
      <c r="AG31" s="27">
        <f t="shared" si="21"/>
        <v>24.391310039290882</v>
      </c>
      <c r="AH31" s="25">
        <f t="shared" si="22"/>
        <v>0.70971324871183661</v>
      </c>
      <c r="AI31" s="25">
        <f t="shared" si="23"/>
        <v>1.1828554145197279</v>
      </c>
      <c r="AJ31" s="25"/>
      <c r="AK31" s="26">
        <v>3.53</v>
      </c>
      <c r="AL31" s="25"/>
      <c r="AM31" s="25"/>
      <c r="AN31" s="25"/>
      <c r="AO31" s="4"/>
      <c r="AP31" s="4"/>
      <c r="AQ31" s="3">
        <f t="shared" si="0"/>
        <v>120.4282475629109</v>
      </c>
      <c r="AR31" s="3">
        <f t="shared" si="1"/>
        <v>108.01609612332805</v>
      </c>
      <c r="AS31" s="3">
        <f t="shared" si="2"/>
        <v>1.1598379052369079</v>
      </c>
      <c r="AT31" s="3">
        <f t="shared" si="3"/>
        <v>3.7855361596009973</v>
      </c>
      <c r="AU31" s="3">
        <f t="shared" si="4"/>
        <v>89.319201995012463</v>
      </c>
      <c r="AV31" s="3">
        <f t="shared" si="5"/>
        <v>1.383865234640671</v>
      </c>
      <c r="AW31" s="3">
        <f t="shared" si="6"/>
        <v>0.41265586034912716</v>
      </c>
      <c r="AX31" s="3">
        <f t="shared" si="7"/>
        <v>280.88528678304237</v>
      </c>
      <c r="AY31" s="3">
        <f t="shared" si="24"/>
        <v>200.91589208796194</v>
      </c>
      <c r="AZ31" s="3">
        <f t="shared" si="8"/>
        <v>8.2427680798004971E-2</v>
      </c>
      <c r="BA31" s="3">
        <f t="shared" si="9"/>
        <v>0.16665835411471319</v>
      </c>
      <c r="BB31" s="3">
        <f t="shared" si="10"/>
        <v>17.492518703241895</v>
      </c>
      <c r="BC31" s="4"/>
      <c r="BD31" s="4"/>
    </row>
    <row r="32" spans="1:56" x14ac:dyDescent="0.25">
      <c r="A32">
        <v>14</v>
      </c>
      <c r="B32" t="s">
        <v>606</v>
      </c>
      <c r="C32">
        <v>2</v>
      </c>
      <c r="E32" t="s">
        <v>601</v>
      </c>
      <c r="F32" s="3" t="s">
        <v>142</v>
      </c>
      <c r="G32" s="3" t="s">
        <v>143</v>
      </c>
      <c r="H32" s="3" t="s">
        <v>62</v>
      </c>
      <c r="I32" s="3" t="s">
        <v>51</v>
      </c>
      <c r="J32" s="3">
        <f t="shared" si="11"/>
        <v>8.0359999999999997E-3</v>
      </c>
      <c r="K32" s="3">
        <v>1.3975</v>
      </c>
      <c r="L32" s="3">
        <v>0.66659000000000002</v>
      </c>
      <c r="M32" s="3">
        <v>34.503</v>
      </c>
      <c r="N32" s="3">
        <v>9.9360000000000004E-2</v>
      </c>
      <c r="O32" s="3">
        <v>3.1364999999999998</v>
      </c>
      <c r="P32" s="3">
        <v>393.69</v>
      </c>
      <c r="Q32" s="3">
        <v>30.007999999999999</v>
      </c>
      <c r="R32" s="3">
        <v>1.8895</v>
      </c>
      <c r="S32" s="3">
        <v>4.3360000000000003</v>
      </c>
      <c r="T32" s="3">
        <v>16.786000000000001</v>
      </c>
      <c r="U32" s="3">
        <v>16.331</v>
      </c>
      <c r="V32" s="3">
        <v>1.1837</v>
      </c>
      <c r="W32" s="3" t="s">
        <v>144</v>
      </c>
      <c r="X32" s="21">
        <f t="shared" si="12"/>
        <v>16409.168081494059</v>
      </c>
      <c r="Y32" s="3">
        <f t="shared" si="13"/>
        <v>273.48613469156766</v>
      </c>
      <c r="Z32" s="4">
        <f t="shared" si="14"/>
        <v>2279.0511224297302</v>
      </c>
      <c r="AA32" s="4">
        <f t="shared" si="15"/>
        <v>11344.206682079295</v>
      </c>
      <c r="AB32" s="4">
        <f t="shared" si="16"/>
        <v>11.344206682079296</v>
      </c>
      <c r="AC32" s="4">
        <f t="shared" si="17"/>
        <v>0.53204329338951895</v>
      </c>
      <c r="AD32" s="25">
        <f t="shared" si="18"/>
        <v>2.7347025280221273</v>
      </c>
      <c r="AE32" s="27">
        <f t="shared" si="19"/>
        <v>2.0888501742160281</v>
      </c>
      <c r="AF32" s="27">
        <f t="shared" si="20"/>
        <v>10.736689895470384</v>
      </c>
      <c r="AG32" s="27">
        <f t="shared" si="21"/>
        <v>25.47062972523635</v>
      </c>
      <c r="AH32" s="25">
        <f t="shared" si="22"/>
        <v>2.7347025280221273</v>
      </c>
      <c r="AI32" s="25">
        <f t="shared" si="23"/>
        <v>4.5578375467035457</v>
      </c>
      <c r="AJ32" s="25"/>
      <c r="AK32" s="26">
        <v>5.14</v>
      </c>
      <c r="AL32" s="25"/>
      <c r="AM32" s="25"/>
      <c r="AN32" s="25"/>
      <c r="AO32" s="4"/>
      <c r="AP32" s="4"/>
      <c r="AQ32" s="3">
        <f t="shared" si="0"/>
        <v>162.21186479026201</v>
      </c>
      <c r="AR32" s="3">
        <f t="shared" si="1"/>
        <v>34.280623557627045</v>
      </c>
      <c r="AS32" s="3">
        <f t="shared" si="2"/>
        <v>0.42935540069686412</v>
      </c>
      <c r="AT32" s="3">
        <f t="shared" si="3"/>
        <v>12.364360378297661</v>
      </c>
      <c r="AU32" s="3">
        <f t="shared" si="4"/>
        <v>390.30612244897958</v>
      </c>
      <c r="AV32" s="3">
        <f t="shared" si="5"/>
        <v>4.8956693854925559</v>
      </c>
      <c r="AW32" s="3">
        <f t="shared" si="6"/>
        <v>0.37341961174713784</v>
      </c>
      <c r="AX32" s="3">
        <f t="shared" si="7"/>
        <v>235.12941762070682</v>
      </c>
      <c r="AY32" s="3">
        <f t="shared" si="24"/>
        <v>52.382460744830162</v>
      </c>
      <c r="AZ32" s="3">
        <f t="shared" si="8"/>
        <v>0.20888501742160281</v>
      </c>
      <c r="BA32" s="3">
        <f t="shared" si="9"/>
        <v>0.20322299651567943</v>
      </c>
      <c r="BB32" s="3">
        <f t="shared" si="10"/>
        <v>147.29965156794427</v>
      </c>
      <c r="BC32" s="4"/>
      <c r="BD32" s="4"/>
    </row>
    <row r="33" spans="1:56" x14ac:dyDescent="0.25">
      <c r="A33">
        <v>14</v>
      </c>
      <c r="B33" t="s">
        <v>605</v>
      </c>
      <c r="C33">
        <v>2</v>
      </c>
      <c r="E33" t="s">
        <v>601</v>
      </c>
      <c r="F33" s="3" t="s">
        <v>145</v>
      </c>
      <c r="G33" s="3" t="s">
        <v>146</v>
      </c>
      <c r="H33" s="3" t="s">
        <v>74</v>
      </c>
      <c r="I33" s="3" t="s">
        <v>51</v>
      </c>
      <c r="J33" s="3">
        <f t="shared" si="11"/>
        <v>8.012E-3</v>
      </c>
      <c r="K33" s="3">
        <v>1.8433999999999999</v>
      </c>
      <c r="L33" s="3">
        <v>1.2475000000000001</v>
      </c>
      <c r="M33" s="3">
        <v>105.08</v>
      </c>
      <c r="N33" s="3">
        <v>4.4600000000000001E-2</v>
      </c>
      <c r="O33" s="3">
        <v>1.0656000000000001</v>
      </c>
      <c r="P33" s="3">
        <v>206.32</v>
      </c>
      <c r="Q33" s="3">
        <v>50.713000000000001</v>
      </c>
      <c r="R33" s="3">
        <v>1.9875</v>
      </c>
      <c r="S33" s="3">
        <v>5.4405999999999999</v>
      </c>
      <c r="T33" s="3">
        <v>15.489000000000001</v>
      </c>
      <c r="U33" s="3">
        <v>15.278</v>
      </c>
      <c r="V33" s="3">
        <v>0.33701999999999999</v>
      </c>
      <c r="W33" s="3" t="s">
        <v>147</v>
      </c>
      <c r="X33" s="21">
        <f t="shared" si="12"/>
        <v>14558.573853989814</v>
      </c>
      <c r="Y33" s="3">
        <f t="shared" si="13"/>
        <v>242.64289756649688</v>
      </c>
      <c r="Z33" s="4">
        <f t="shared" si="14"/>
        <v>2022.0241463874738</v>
      </c>
      <c r="AA33" s="4">
        <f t="shared" si="15"/>
        <v>10094.978264540558</v>
      </c>
      <c r="AB33" s="4">
        <f t="shared" si="16"/>
        <v>10.094978264540558</v>
      </c>
      <c r="AC33" s="4">
        <f t="shared" si="17"/>
        <v>0.47345448060695211</v>
      </c>
      <c r="AD33" s="25">
        <f t="shared" si="18"/>
        <v>0.73385444494077579</v>
      </c>
      <c r="AE33" s="27">
        <f t="shared" si="19"/>
        <v>1.9332251622566152</v>
      </c>
      <c r="AF33" s="27">
        <f t="shared" si="20"/>
        <v>2.9964990014977535</v>
      </c>
      <c r="AG33" s="27">
        <f t="shared" si="21"/>
        <v>24.490395110225968</v>
      </c>
      <c r="AH33" s="25">
        <f t="shared" si="22"/>
        <v>0.73385444494077579</v>
      </c>
      <c r="AI33" s="25">
        <f t="shared" si="23"/>
        <v>1.2230907415679595</v>
      </c>
      <c r="AJ33" s="25"/>
      <c r="AK33" s="26">
        <v>1.55</v>
      </c>
      <c r="AL33" s="25"/>
      <c r="AM33" s="25"/>
      <c r="AN33" s="25"/>
      <c r="AO33" s="4"/>
      <c r="AP33" s="4"/>
      <c r="AQ33" s="3">
        <f t="shared" si="0"/>
        <v>218.35179049607407</v>
      </c>
      <c r="AR33" s="3">
        <f t="shared" si="1"/>
        <v>106.8883039077747</v>
      </c>
      <c r="AS33" s="3">
        <f t="shared" si="2"/>
        <v>1.3115327009485771</v>
      </c>
      <c r="AT33" s="3">
        <f t="shared" si="3"/>
        <v>5.5666500249625557</v>
      </c>
      <c r="AU33" s="3">
        <f t="shared" si="4"/>
        <v>133.00049925112333</v>
      </c>
      <c r="AV33" s="3">
        <f t="shared" si="5"/>
        <v>2.5717173217446558</v>
      </c>
      <c r="AW33" s="3">
        <f t="shared" si="6"/>
        <v>0.6329630554168747</v>
      </c>
      <c r="AX33" s="3">
        <f t="shared" si="7"/>
        <v>248.06540189715426</v>
      </c>
      <c r="AY33" s="3">
        <f t="shared" si="24"/>
        <v>190.40757046248808</v>
      </c>
      <c r="AZ33" s="3">
        <f t="shared" si="8"/>
        <v>0.19332251622566152</v>
      </c>
      <c r="BA33" s="3">
        <f t="shared" si="9"/>
        <v>0.19068896655017473</v>
      </c>
      <c r="BB33" s="3">
        <f t="shared" si="10"/>
        <v>42.064403394907636</v>
      </c>
      <c r="BC33" s="4"/>
      <c r="BD33" s="4"/>
    </row>
    <row r="34" spans="1:56" x14ac:dyDescent="0.25">
      <c r="A34">
        <v>15</v>
      </c>
      <c r="B34" t="s">
        <v>606</v>
      </c>
      <c r="C34">
        <v>2</v>
      </c>
      <c r="E34" t="s">
        <v>602</v>
      </c>
      <c r="F34" s="3" t="s">
        <v>148</v>
      </c>
      <c r="G34" s="3" t="s">
        <v>149</v>
      </c>
      <c r="H34" s="3" t="s">
        <v>105</v>
      </c>
      <c r="I34" s="3" t="s">
        <v>51</v>
      </c>
      <c r="J34" s="3">
        <f t="shared" si="11"/>
        <v>8.0320000000000009E-3</v>
      </c>
      <c r="K34" s="3">
        <v>5.5776000000000003</v>
      </c>
      <c r="L34" s="3">
        <v>0.70643</v>
      </c>
      <c r="M34" s="3">
        <v>28.702000000000002</v>
      </c>
      <c r="N34" s="3">
        <v>0.12021999999999999</v>
      </c>
      <c r="O34" s="3">
        <v>5.6600999999999999</v>
      </c>
      <c r="P34" s="3">
        <v>428.13</v>
      </c>
      <c r="Q34" s="3">
        <v>30.146000000000001</v>
      </c>
      <c r="R34" s="3">
        <v>1.5779000000000001</v>
      </c>
      <c r="S34" s="3">
        <v>4.2363</v>
      </c>
      <c r="T34" s="3">
        <v>19.521999999999998</v>
      </c>
      <c r="U34" s="3">
        <v>18.536999999999999</v>
      </c>
      <c r="V34" s="3">
        <v>0.93442999999999998</v>
      </c>
      <c r="W34" s="3" t="s">
        <v>150</v>
      </c>
      <c r="X34" s="21">
        <f t="shared" si="12"/>
        <v>17580.645161290322</v>
      </c>
      <c r="Y34" s="3">
        <f t="shared" si="13"/>
        <v>293.01075268817203</v>
      </c>
      <c r="Z34" s="4">
        <f t="shared" si="14"/>
        <v>2441.7562724014338</v>
      </c>
      <c r="AA34" s="4">
        <f t="shared" si="15"/>
        <v>12160.140798811921</v>
      </c>
      <c r="AB34" s="4">
        <f t="shared" si="16"/>
        <v>12.160140798811922</v>
      </c>
      <c r="AC34" s="4">
        <f t="shared" si="17"/>
        <v>0.57031060346427909</v>
      </c>
      <c r="AD34" s="25">
        <f t="shared" si="18"/>
        <v>8.5717683700681135</v>
      </c>
      <c r="AE34" s="27">
        <f t="shared" si="19"/>
        <v>2.4305278884462149</v>
      </c>
      <c r="AF34" s="27">
        <f t="shared" si="20"/>
        <v>36.530834163346611</v>
      </c>
      <c r="AG34" s="27">
        <f t="shared" si="21"/>
        <v>23.46447478242542</v>
      </c>
      <c r="AH34" s="25">
        <f t="shared" si="22"/>
        <v>8.5717683700681153</v>
      </c>
      <c r="AI34" s="25">
        <f t="shared" si="23"/>
        <v>14.286280616780193</v>
      </c>
      <c r="AJ34" s="25"/>
      <c r="AK34" s="26">
        <v>15.03</v>
      </c>
      <c r="AL34" s="25"/>
      <c r="AM34" s="25"/>
      <c r="AN34" s="25"/>
      <c r="AO34" s="4"/>
      <c r="AP34" s="4"/>
      <c r="AQ34" s="3">
        <f t="shared" si="0"/>
        <v>682.7234244838827</v>
      </c>
      <c r="AR34" s="3">
        <f t="shared" si="1"/>
        <v>39.257854943860913</v>
      </c>
      <c r="AS34" s="3">
        <f t="shared" si="2"/>
        <v>0.35734561752988053</v>
      </c>
      <c r="AT34" s="3">
        <f t="shared" si="3"/>
        <v>14.967629482071711</v>
      </c>
      <c r="AU34" s="3">
        <f t="shared" si="4"/>
        <v>704.69372509960158</v>
      </c>
      <c r="AV34" s="3">
        <f t="shared" si="5"/>
        <v>5.326892328413618</v>
      </c>
      <c r="AW34" s="3">
        <f t="shared" si="6"/>
        <v>0.37532370517928287</v>
      </c>
      <c r="AX34" s="3">
        <f t="shared" si="7"/>
        <v>196.45169322709165</v>
      </c>
      <c r="AY34" s="3">
        <f t="shared" si="24"/>
        <v>39.995699022093476</v>
      </c>
      <c r="AZ34" s="3">
        <f t="shared" si="8"/>
        <v>0.2430527888446215</v>
      </c>
      <c r="BA34" s="3">
        <f t="shared" si="9"/>
        <v>0.23078934262948206</v>
      </c>
      <c r="BB34" s="3">
        <f t="shared" si="10"/>
        <v>116.33839641434263</v>
      </c>
      <c r="BC34" s="4"/>
      <c r="BD34" s="4"/>
    </row>
    <row r="35" spans="1:56" x14ac:dyDescent="0.25">
      <c r="A35">
        <v>15</v>
      </c>
      <c r="B35" t="s">
        <v>605</v>
      </c>
      <c r="C35">
        <v>2</v>
      </c>
      <c r="E35" t="s">
        <v>602</v>
      </c>
      <c r="F35" s="3" t="s">
        <v>151</v>
      </c>
      <c r="G35" s="3" t="s">
        <v>152</v>
      </c>
      <c r="H35" s="3" t="s">
        <v>153</v>
      </c>
      <c r="I35" s="3" t="s">
        <v>51</v>
      </c>
      <c r="J35" s="3">
        <f t="shared" si="11"/>
        <v>8.0280000000000004E-3</v>
      </c>
      <c r="K35" s="3">
        <v>1.3684000000000001</v>
      </c>
      <c r="L35" s="3">
        <v>1.1532</v>
      </c>
      <c r="M35" s="3">
        <v>100.05</v>
      </c>
      <c r="N35" s="3">
        <v>5.7250000000000002E-2</v>
      </c>
      <c r="O35" s="3">
        <v>0.94094</v>
      </c>
      <c r="P35" s="3">
        <v>231.64</v>
      </c>
      <c r="Q35" s="3">
        <v>48.125999999999998</v>
      </c>
      <c r="R35" s="3">
        <v>1.3257000000000001</v>
      </c>
      <c r="S35" s="3">
        <v>5.0804</v>
      </c>
      <c r="T35" s="3">
        <v>19.614000000000001</v>
      </c>
      <c r="U35" s="3">
        <v>18.654</v>
      </c>
      <c r="V35" s="3">
        <v>0.30214000000000002</v>
      </c>
      <c r="W35" s="3" t="s">
        <v>154</v>
      </c>
      <c r="X35" s="21">
        <f t="shared" si="12"/>
        <v>15704.584040747028</v>
      </c>
      <c r="Y35" s="3">
        <f t="shared" si="13"/>
        <v>261.7430673457838</v>
      </c>
      <c r="Z35" s="4">
        <f t="shared" si="14"/>
        <v>2181.1922278815314</v>
      </c>
      <c r="AA35" s="4">
        <f t="shared" si="15"/>
        <v>10867.923407481472</v>
      </c>
      <c r="AB35" s="4">
        <f t="shared" si="16"/>
        <v>10.867923407481472</v>
      </c>
      <c r="AC35" s="4">
        <f t="shared" si="17"/>
        <v>0.50970560781088103</v>
      </c>
      <c r="AD35" s="25">
        <f t="shared" si="18"/>
        <v>0.71358785093523336</v>
      </c>
      <c r="AE35" s="27">
        <f t="shared" si="19"/>
        <v>2.4431988041853514</v>
      </c>
      <c r="AF35" s="27">
        <f t="shared" si="20"/>
        <v>3.420478325859492</v>
      </c>
      <c r="AG35" s="27">
        <f t="shared" si="21"/>
        <v>20.862224021136701</v>
      </c>
      <c r="AH35" s="25">
        <f t="shared" si="22"/>
        <v>0.71358785093523336</v>
      </c>
      <c r="AI35" s="25">
        <f t="shared" si="23"/>
        <v>1.1893130848920554</v>
      </c>
      <c r="AJ35" s="25"/>
      <c r="AK35" s="26">
        <v>1.4</v>
      </c>
      <c r="AL35" s="25"/>
      <c r="AM35" s="25"/>
      <c r="AN35" s="25"/>
      <c r="AO35" s="4"/>
      <c r="AP35" s="4"/>
      <c r="AQ35" s="3">
        <f t="shared" si="0"/>
        <v>158.74869773972915</v>
      </c>
      <c r="AR35" s="3">
        <f t="shared" si="1"/>
        <v>94.928885265208137</v>
      </c>
      <c r="AS35" s="3">
        <f t="shared" si="2"/>
        <v>1.2462630792227205</v>
      </c>
      <c r="AT35" s="3">
        <f t="shared" si="3"/>
        <v>7.1312904833084216</v>
      </c>
      <c r="AU35" s="3">
        <f t="shared" si="4"/>
        <v>117.2072745391131</v>
      </c>
      <c r="AV35" s="3">
        <f t="shared" si="5"/>
        <v>2.8819879399374915</v>
      </c>
      <c r="AW35" s="3">
        <f t="shared" si="6"/>
        <v>0.59947683109118077</v>
      </c>
      <c r="AX35" s="3">
        <f t="shared" si="7"/>
        <v>165.13452914798211</v>
      </c>
      <c r="AY35" s="3">
        <f t="shared" si="24"/>
        <v>145.1601213933053</v>
      </c>
      <c r="AZ35" s="3">
        <f t="shared" si="8"/>
        <v>0.24431988041853514</v>
      </c>
      <c r="BA35" s="3">
        <f t="shared" si="9"/>
        <v>0.23236173393124068</v>
      </c>
      <c r="BB35" s="3">
        <f t="shared" si="10"/>
        <v>37.635774788241157</v>
      </c>
      <c r="BC35" s="4"/>
      <c r="BD35" s="4"/>
    </row>
    <row r="36" spans="1:56" x14ac:dyDescent="0.25">
      <c r="A36">
        <v>16</v>
      </c>
      <c r="B36" t="s">
        <v>604</v>
      </c>
      <c r="C36">
        <v>2</v>
      </c>
      <c r="E36" t="s">
        <v>600</v>
      </c>
      <c r="F36" s="3" t="s">
        <v>155</v>
      </c>
      <c r="G36" s="3" t="s">
        <v>156</v>
      </c>
      <c r="H36" s="3" t="s">
        <v>122</v>
      </c>
      <c r="I36" s="3" t="s">
        <v>51</v>
      </c>
      <c r="J36" s="3">
        <f t="shared" si="11"/>
        <v>8.0079999999999995E-3</v>
      </c>
      <c r="K36" s="3">
        <v>6.3491</v>
      </c>
      <c r="L36" s="3">
        <v>0.77614000000000005</v>
      </c>
      <c r="M36" s="3">
        <v>80.138999999999996</v>
      </c>
      <c r="N36" s="3">
        <v>4.2180000000000002E-2</v>
      </c>
      <c r="O36" s="3">
        <v>4.3693</v>
      </c>
      <c r="P36" s="3">
        <v>135.32</v>
      </c>
      <c r="Q36" s="3">
        <v>28.713000000000001</v>
      </c>
      <c r="R36" s="3">
        <v>1.9016</v>
      </c>
      <c r="S36" s="3">
        <v>3.9291999999999998</v>
      </c>
      <c r="T36" s="3">
        <v>9.9144000000000005</v>
      </c>
      <c r="U36" s="3">
        <v>15.194000000000001</v>
      </c>
      <c r="V36" s="3">
        <v>0.1245</v>
      </c>
      <c r="W36" s="3" t="s">
        <v>157</v>
      </c>
      <c r="X36" s="21">
        <f t="shared" si="12"/>
        <v>11120.543293718167</v>
      </c>
      <c r="Y36" s="3">
        <f t="shared" si="13"/>
        <v>185.34238822863611</v>
      </c>
      <c r="Z36" s="4">
        <f t="shared" si="14"/>
        <v>1544.5199019053009</v>
      </c>
      <c r="AA36" s="4">
        <f t="shared" si="15"/>
        <v>7714.8846249016033</v>
      </c>
      <c r="AB36" s="4">
        <f t="shared" si="16"/>
        <v>7.714884624901603</v>
      </c>
      <c r="AC36" s="4">
        <f t="shared" si="17"/>
        <v>0.36182808890788515</v>
      </c>
      <c r="AD36" s="25">
        <f t="shared" si="18"/>
        <v>1.8959791858773183</v>
      </c>
      <c r="AE36" s="27">
        <f t="shared" si="19"/>
        <v>1.2380619380619382</v>
      </c>
      <c r="AF36" s="27">
        <f t="shared" si="20"/>
        <v>6.4874445554445561</v>
      </c>
      <c r="AG36" s="27">
        <f t="shared" si="21"/>
        <v>29.225362462421771</v>
      </c>
      <c r="AH36" s="25">
        <f t="shared" si="22"/>
        <v>1.8959791858773183</v>
      </c>
      <c r="AI36" s="25">
        <f t="shared" si="23"/>
        <v>3.1599653097955303</v>
      </c>
      <c r="AJ36" s="25"/>
      <c r="AK36" s="26">
        <v>5.24</v>
      </c>
      <c r="AL36" s="25"/>
      <c r="AM36" s="25"/>
      <c r="AN36" s="25"/>
      <c r="AO36" s="4"/>
      <c r="AP36" s="4"/>
      <c r="AQ36" s="3">
        <f t="shared" si="0"/>
        <v>781.11070747434394</v>
      </c>
      <c r="AR36" s="3">
        <f t="shared" si="1"/>
        <v>48.080555807828539</v>
      </c>
      <c r="AS36" s="3">
        <f t="shared" si="2"/>
        <v>1.0007367632367632</v>
      </c>
      <c r="AT36" s="3">
        <f t="shared" si="3"/>
        <v>5.2672327672327679</v>
      </c>
      <c r="AU36" s="3">
        <f t="shared" si="4"/>
        <v>545.61688311688317</v>
      </c>
      <c r="AV36" s="3">
        <f t="shared" si="5"/>
        <v>1.6863885092180546</v>
      </c>
      <c r="AW36" s="3">
        <f t="shared" si="6"/>
        <v>0.35855394605394608</v>
      </c>
      <c r="AX36" s="3">
        <f t="shared" si="7"/>
        <v>237.46253746253748</v>
      </c>
      <c r="AY36" s="3">
        <f t="shared" si="24"/>
        <v>1.7664154027790564</v>
      </c>
      <c r="AZ36" s="3">
        <f t="shared" si="8"/>
        <v>0.12380619380619381</v>
      </c>
      <c r="BA36" s="3">
        <f t="shared" si="9"/>
        <v>0.18973526473526475</v>
      </c>
      <c r="BB36" s="3">
        <f t="shared" si="10"/>
        <v>15.546953046953046</v>
      </c>
      <c r="BC36" s="4"/>
      <c r="BD36" s="4"/>
    </row>
    <row r="37" spans="1:56" x14ac:dyDescent="0.25">
      <c r="A37">
        <v>16</v>
      </c>
      <c r="B37" t="s">
        <v>604</v>
      </c>
      <c r="C37">
        <v>2</v>
      </c>
      <c r="E37" t="s">
        <v>600</v>
      </c>
      <c r="F37" s="3" t="s">
        <v>158</v>
      </c>
      <c r="G37" s="3" t="s">
        <v>159</v>
      </c>
      <c r="H37" s="3" t="s">
        <v>50</v>
      </c>
      <c r="I37" s="3" t="s">
        <v>51</v>
      </c>
      <c r="J37" s="3">
        <f t="shared" si="11"/>
        <v>8.0200000000000011E-3</v>
      </c>
      <c r="K37" s="3">
        <v>1.4179999999999999</v>
      </c>
      <c r="L37" s="3">
        <v>0.97565999999999997</v>
      </c>
      <c r="M37" s="3">
        <v>78.701999999999998</v>
      </c>
      <c r="N37" s="3">
        <v>3.039E-2</v>
      </c>
      <c r="O37" s="3">
        <v>0.93098999999999998</v>
      </c>
      <c r="P37" s="3">
        <v>120.58</v>
      </c>
      <c r="Q37" s="3">
        <v>28.835000000000001</v>
      </c>
      <c r="R37" s="3">
        <v>1.9111</v>
      </c>
      <c r="S37" s="3">
        <v>5.0027999999999997</v>
      </c>
      <c r="T37" s="3">
        <v>8.4366000000000003</v>
      </c>
      <c r="U37" s="3">
        <v>13.112</v>
      </c>
      <c r="V37" s="3">
        <v>0.16127</v>
      </c>
      <c r="W37" s="3" t="s">
        <v>160</v>
      </c>
      <c r="X37" s="21">
        <f t="shared" si="12"/>
        <v>8319.1850594227508</v>
      </c>
      <c r="Y37" s="3">
        <f t="shared" si="13"/>
        <v>138.65308432371251</v>
      </c>
      <c r="Z37" s="4">
        <f t="shared" si="14"/>
        <v>1155.4423693642709</v>
      </c>
      <c r="AA37" s="4">
        <f t="shared" si="15"/>
        <v>5762.8048347345184</v>
      </c>
      <c r="AB37" s="4">
        <f t="shared" si="16"/>
        <v>5.762804834734518</v>
      </c>
      <c r="AC37" s="4">
        <f t="shared" si="17"/>
        <v>0.27027554674904886</v>
      </c>
      <c r="AD37" s="25">
        <f t="shared" si="18"/>
        <v>1.9892280240729996</v>
      </c>
      <c r="AE37" s="27">
        <f t="shared" si="19"/>
        <v>1.0519451371571071</v>
      </c>
      <c r="AF37" s="27">
        <f t="shared" si="20"/>
        <v>7.7423162094763089</v>
      </c>
      <c r="AG37" s="27">
        <f t="shared" si="21"/>
        <v>25.692931808161724</v>
      </c>
      <c r="AH37" s="25">
        <f t="shared" si="22"/>
        <v>1.9892280240729996</v>
      </c>
      <c r="AI37" s="25">
        <f t="shared" si="23"/>
        <v>3.3153800401216662</v>
      </c>
      <c r="AJ37" s="25"/>
      <c r="AK37" s="26">
        <v>7.36</v>
      </c>
      <c r="AL37" s="25"/>
      <c r="AM37" s="25"/>
      <c r="AN37" s="25"/>
      <c r="AO37" s="4"/>
      <c r="AP37" s="4"/>
      <c r="AQ37" s="3">
        <f t="shared" si="0"/>
        <v>165.09158920879617</v>
      </c>
      <c r="AR37" s="3">
        <f t="shared" si="1"/>
        <v>72.886420312854227</v>
      </c>
      <c r="AS37" s="3">
        <f t="shared" si="2"/>
        <v>0.98132169576059836</v>
      </c>
      <c r="AT37" s="3">
        <f t="shared" si="3"/>
        <v>3.7892768079800496</v>
      </c>
      <c r="AU37" s="3">
        <f t="shared" si="4"/>
        <v>116.08354114713217</v>
      </c>
      <c r="AV37" s="3">
        <f t="shared" si="5"/>
        <v>1.500074710949898</v>
      </c>
      <c r="AW37" s="3">
        <f t="shared" si="6"/>
        <v>0.35953865336658353</v>
      </c>
      <c r="AX37" s="3">
        <f t="shared" si="7"/>
        <v>238.29177057356608</v>
      </c>
      <c r="AY37" s="3">
        <f t="shared" si="24"/>
        <v>135.6291090455679</v>
      </c>
      <c r="AZ37" s="3">
        <f t="shared" si="8"/>
        <v>0.10519451371571072</v>
      </c>
      <c r="BA37" s="3">
        <f t="shared" si="9"/>
        <v>0.16349127182044887</v>
      </c>
      <c r="BB37" s="3">
        <f t="shared" si="10"/>
        <v>20.108478802992515</v>
      </c>
      <c r="BC37" s="4"/>
      <c r="BD37" s="4"/>
    </row>
    <row r="38" spans="1:56" x14ac:dyDescent="0.25">
      <c r="A38">
        <v>17</v>
      </c>
      <c r="B38" t="s">
        <v>604</v>
      </c>
      <c r="C38">
        <v>2</v>
      </c>
      <c r="E38" t="s">
        <v>601</v>
      </c>
      <c r="F38" s="3" t="s">
        <v>161</v>
      </c>
      <c r="G38" s="3" t="s">
        <v>162</v>
      </c>
      <c r="H38" s="3" t="s">
        <v>134</v>
      </c>
      <c r="I38" s="3" t="s">
        <v>51</v>
      </c>
      <c r="J38" s="3">
        <f t="shared" si="11"/>
        <v>8.0000000000000002E-3</v>
      </c>
      <c r="K38" s="3">
        <v>5.0542999999999996</v>
      </c>
      <c r="L38" s="3">
        <v>1.1032999999999999</v>
      </c>
      <c r="M38" s="3">
        <v>97.885000000000005</v>
      </c>
      <c r="N38" s="3">
        <v>3.771E-2</v>
      </c>
      <c r="O38" s="3">
        <v>5.5727000000000002</v>
      </c>
      <c r="P38" s="3">
        <v>187.88</v>
      </c>
      <c r="Q38" s="3">
        <v>40.582999999999998</v>
      </c>
      <c r="R38" s="3">
        <v>2.2189000000000001</v>
      </c>
      <c r="S38" s="3">
        <v>5.4657999999999998</v>
      </c>
      <c r="T38" s="3">
        <v>16.994</v>
      </c>
      <c r="U38" s="3">
        <v>15.59</v>
      </c>
      <c r="V38" s="3">
        <v>0.37246000000000001</v>
      </c>
      <c r="W38" s="3" t="s">
        <v>163</v>
      </c>
      <c r="X38" s="21">
        <f t="shared" si="12"/>
        <v>4482.1731748726652</v>
      </c>
      <c r="Y38" s="3">
        <f t="shared" si="13"/>
        <v>74.702886247877757</v>
      </c>
      <c r="Z38" s="4">
        <f t="shared" si="14"/>
        <v>622.52405206564799</v>
      </c>
      <c r="AA38" s="4">
        <f t="shared" si="15"/>
        <v>3112.62026032824</v>
      </c>
      <c r="AB38" s="4">
        <f t="shared" si="16"/>
        <v>3.11262026032824</v>
      </c>
      <c r="AC38" s="4">
        <f t="shared" si="17"/>
        <v>0.14598189020939445</v>
      </c>
      <c r="AD38" s="25">
        <f t="shared" si="18"/>
        <v>0.45692331635540462</v>
      </c>
      <c r="AE38" s="27">
        <f t="shared" si="19"/>
        <v>2.12425</v>
      </c>
      <c r="AF38" s="27">
        <f t="shared" si="20"/>
        <v>6.6489024999999993</v>
      </c>
      <c r="AG38" s="27">
        <f t="shared" si="21"/>
        <v>6.8721614786110132</v>
      </c>
      <c r="AH38" s="25">
        <f t="shared" si="22"/>
        <v>0.45692331635540462</v>
      </c>
      <c r="AI38" s="25">
        <f t="shared" si="23"/>
        <v>0.76153886059234099</v>
      </c>
      <c r="AJ38" s="25"/>
      <c r="AK38" s="26">
        <v>3.13</v>
      </c>
      <c r="AL38" s="25"/>
      <c r="AM38" s="25"/>
      <c r="AN38" s="25"/>
      <c r="AO38" s="4"/>
      <c r="AP38" s="4"/>
      <c r="AQ38" s="3">
        <f t="shared" ref="AQ38:AQ69" si="25">((K38-K$185)*25)/($H38)</f>
        <v>620.04181818181814</v>
      </c>
      <c r="AR38" s="3">
        <f t="shared" ref="AR38:AR69" si="26">((L38-L$185)*25)/($H38)</f>
        <v>89.023636363636356</v>
      </c>
      <c r="AS38" s="3">
        <f t="shared" ref="AS38:AS69" si="27">((M38-M$185)*25)/($H38*10000)</f>
        <v>1.2235625000000001</v>
      </c>
      <c r="AT38" s="3">
        <f t="shared" ref="AT38:AT69" si="28">((N38-N$185)*25)/($H38)</f>
        <v>4.7137499999999992</v>
      </c>
      <c r="AU38" s="3">
        <f t="shared" ref="AU38:AU69" si="29">((O38-O$185)*25)/($H38)</f>
        <v>696.58749999999998</v>
      </c>
      <c r="AV38" s="3">
        <f t="shared" ref="AV38:AV69" si="30">((P38-P$185)*25)/($H38*10000)</f>
        <v>2.3450748977272728</v>
      </c>
      <c r="AW38" s="3">
        <f t="shared" ref="AW38:AW69" si="31">((Q38-Q$185)*25)/($H38*10000)</f>
        <v>0.5072875</v>
      </c>
      <c r="AX38" s="3">
        <f t="shared" ref="AX38:AX69" si="32">((R38-R$185)*25)/($H38)</f>
        <v>277.36250000000001</v>
      </c>
      <c r="AY38" s="3">
        <f t="shared" si="24"/>
        <v>193.84318181818182</v>
      </c>
      <c r="AZ38" s="3">
        <f t="shared" ref="AZ38:AZ69" si="33">((T38-T$185)*25)/($H38*10000)</f>
        <v>0.212425</v>
      </c>
      <c r="BA38" s="3">
        <f t="shared" ref="BA38:BA69" si="34">((U38-U$185)*25)/($H38*10000)</f>
        <v>0.19487499999999999</v>
      </c>
      <c r="BB38" s="3">
        <f t="shared" ref="BB38:BB69" si="35">((V38-V$185)*25)/($H38)</f>
        <v>46.557499999999997</v>
      </c>
      <c r="BC38" s="4"/>
      <c r="BD38" s="4"/>
    </row>
    <row r="39" spans="1:56" x14ac:dyDescent="0.25">
      <c r="A39">
        <v>17</v>
      </c>
      <c r="B39" t="s">
        <v>604</v>
      </c>
      <c r="C39">
        <v>2</v>
      </c>
      <c r="E39" t="s">
        <v>601</v>
      </c>
      <c r="F39" s="3" t="s">
        <v>164</v>
      </c>
      <c r="G39" s="3" t="s">
        <v>165</v>
      </c>
      <c r="H39" s="3" t="s">
        <v>82</v>
      </c>
      <c r="I39" s="3" t="s">
        <v>51</v>
      </c>
      <c r="J39" s="3">
        <f t="shared" si="11"/>
        <v>7.9959999999999996E-3</v>
      </c>
      <c r="K39" s="3">
        <v>1.4790000000000001</v>
      </c>
      <c r="L39" s="3">
        <v>1.1440999999999999</v>
      </c>
      <c r="M39" s="3">
        <v>107.07</v>
      </c>
      <c r="N39" s="3">
        <v>3.5740000000000001E-2</v>
      </c>
      <c r="O39" s="3">
        <v>1.1641999999999999</v>
      </c>
      <c r="P39" s="3">
        <v>172.86</v>
      </c>
      <c r="Q39" s="3">
        <v>43.021000000000001</v>
      </c>
      <c r="R39" s="3">
        <v>2.6008</v>
      </c>
      <c r="S39" s="3">
        <v>5.0838000000000001</v>
      </c>
      <c r="T39" s="3">
        <v>12.999000000000001</v>
      </c>
      <c r="U39" s="3">
        <v>12.952</v>
      </c>
      <c r="V39" s="3">
        <v>0.39937</v>
      </c>
      <c r="W39" s="3" t="s">
        <v>166</v>
      </c>
      <c r="X39" s="21">
        <f t="shared" si="12"/>
        <v>2801.358234295416</v>
      </c>
      <c r="Y39" s="3">
        <f t="shared" si="13"/>
        <v>46.689303904923598</v>
      </c>
      <c r="Z39" s="4">
        <f t="shared" si="14"/>
        <v>389.07753254103</v>
      </c>
      <c r="AA39" s="4">
        <f t="shared" si="15"/>
        <v>1946.3608431267135</v>
      </c>
      <c r="AB39" s="4">
        <f t="shared" si="16"/>
        <v>1.9463608431267134</v>
      </c>
      <c r="AC39" s="4">
        <f t="shared" si="17"/>
        <v>9.1284323542642848E-2</v>
      </c>
      <c r="AD39" s="25">
        <f t="shared" si="18"/>
        <v>0.33866484034320499</v>
      </c>
      <c r="AE39" s="27">
        <f t="shared" si="19"/>
        <v>1.6256878439219611</v>
      </c>
      <c r="AF39" s="27">
        <f t="shared" si="20"/>
        <v>6.0313019009504751</v>
      </c>
      <c r="AG39" s="27">
        <f t="shared" si="21"/>
        <v>5.6151200172857312</v>
      </c>
      <c r="AH39" s="25">
        <f t="shared" si="22"/>
        <v>0.33866484034320493</v>
      </c>
      <c r="AI39" s="25">
        <f t="shared" si="23"/>
        <v>0.5644414005720082</v>
      </c>
      <c r="AJ39" s="25"/>
      <c r="AK39" s="26">
        <v>3.71</v>
      </c>
      <c r="AL39" s="25"/>
      <c r="AM39" s="25"/>
      <c r="AN39" s="25"/>
      <c r="AO39" s="4"/>
      <c r="AP39" s="4"/>
      <c r="AQ39" s="3">
        <f t="shared" si="25"/>
        <v>173.21592614489066</v>
      </c>
      <c r="AR39" s="3">
        <f t="shared" si="26"/>
        <v>94.170721724498605</v>
      </c>
      <c r="AS39" s="3">
        <f t="shared" si="27"/>
        <v>1.3390445222611305</v>
      </c>
      <c r="AT39" s="3">
        <f t="shared" si="28"/>
        <v>4.4697348674337176</v>
      </c>
      <c r="AU39" s="3">
        <f t="shared" si="29"/>
        <v>145.59779889944971</v>
      </c>
      <c r="AV39" s="3">
        <f t="shared" si="30"/>
        <v>2.1584040997771616</v>
      </c>
      <c r="AW39" s="3">
        <f t="shared" si="31"/>
        <v>0.538031515757879</v>
      </c>
      <c r="AX39" s="3">
        <f t="shared" si="32"/>
        <v>325.26263131565781</v>
      </c>
      <c r="AY39" s="3">
        <f t="shared" si="24"/>
        <v>146.16626495065719</v>
      </c>
      <c r="AZ39" s="3">
        <f t="shared" si="33"/>
        <v>0.1625687843921961</v>
      </c>
      <c r="BA39" s="3">
        <f t="shared" si="34"/>
        <v>0.16198099049524764</v>
      </c>
      <c r="BB39" s="3">
        <f t="shared" si="35"/>
        <v>49.946223111555774</v>
      </c>
      <c r="BC39" s="4"/>
      <c r="BD39" s="4"/>
    </row>
    <row r="40" spans="1:56" x14ac:dyDescent="0.25">
      <c r="A40">
        <v>18</v>
      </c>
      <c r="B40" t="s">
        <v>604</v>
      </c>
      <c r="C40">
        <v>2</v>
      </c>
      <c r="E40" t="s">
        <v>602</v>
      </c>
      <c r="F40" s="3" t="s">
        <v>167</v>
      </c>
      <c r="G40" s="3" t="s">
        <v>168</v>
      </c>
      <c r="H40" s="3" t="s">
        <v>122</v>
      </c>
      <c r="I40" s="3" t="s">
        <v>51</v>
      </c>
      <c r="J40" s="3">
        <f t="shared" si="11"/>
        <v>8.0079999999999995E-3</v>
      </c>
      <c r="K40" s="3">
        <v>0.68535999999999997</v>
      </c>
      <c r="L40" s="3">
        <v>1.1379999999999999</v>
      </c>
      <c r="M40" s="3">
        <v>105.9</v>
      </c>
      <c r="N40" s="3">
        <v>5.1040000000000002E-2</v>
      </c>
      <c r="O40" s="3">
        <v>0.73160000000000003</v>
      </c>
      <c r="P40" s="3">
        <v>218.19</v>
      </c>
      <c r="Q40" s="3">
        <v>43.369</v>
      </c>
      <c r="R40" s="3">
        <v>1.6713</v>
      </c>
      <c r="S40" s="3">
        <v>5.5038999999999998</v>
      </c>
      <c r="T40" s="3">
        <v>21.504000000000001</v>
      </c>
      <c r="U40" s="3">
        <v>18.977</v>
      </c>
      <c r="V40" s="3">
        <v>0.43475000000000003</v>
      </c>
      <c r="W40" s="3" t="s">
        <v>169</v>
      </c>
      <c r="X40" s="21">
        <f t="shared" si="12"/>
        <v>12249.575551782682</v>
      </c>
      <c r="Y40" s="3">
        <f t="shared" si="13"/>
        <v>204.15959252971138</v>
      </c>
      <c r="Z40" s="4">
        <f t="shared" si="14"/>
        <v>1701.3299377475948</v>
      </c>
      <c r="AA40" s="4">
        <f t="shared" si="15"/>
        <v>8498.1515372007743</v>
      </c>
      <c r="AB40" s="4">
        <f t="shared" si="16"/>
        <v>8.4981515372007745</v>
      </c>
      <c r="AC40" s="4">
        <f t="shared" si="17"/>
        <v>0.39856330709471632</v>
      </c>
      <c r="AD40" s="25">
        <f t="shared" si="18"/>
        <v>2.3236240803621961</v>
      </c>
      <c r="AE40" s="27">
        <f t="shared" si="19"/>
        <v>2.6853146853146854</v>
      </c>
      <c r="AF40" s="27">
        <f t="shared" si="20"/>
        <v>15.655384615384616</v>
      </c>
      <c r="AG40" s="27">
        <f t="shared" si="21"/>
        <v>14.842331488162614</v>
      </c>
      <c r="AH40" s="25">
        <f t="shared" si="22"/>
        <v>2.3236240803621961</v>
      </c>
      <c r="AI40" s="25">
        <f t="shared" si="23"/>
        <v>3.8727068006036607</v>
      </c>
      <c r="AJ40" s="25"/>
      <c r="AK40" s="26">
        <v>5.83</v>
      </c>
      <c r="AL40" s="25"/>
      <c r="AM40" s="25"/>
      <c r="AN40" s="25"/>
      <c r="AO40" s="4"/>
      <c r="AP40" s="4"/>
      <c r="AQ40" s="3">
        <f t="shared" si="25"/>
        <v>73.85046771410407</v>
      </c>
      <c r="AR40" s="3">
        <f t="shared" si="26"/>
        <v>93.267868495141215</v>
      </c>
      <c r="AS40" s="3">
        <f t="shared" si="27"/>
        <v>1.3224275724275725</v>
      </c>
      <c r="AT40" s="3">
        <f t="shared" si="28"/>
        <v>6.3736263736263741</v>
      </c>
      <c r="AU40" s="3">
        <f t="shared" si="29"/>
        <v>91.358641358641364</v>
      </c>
      <c r="AV40" s="3">
        <f t="shared" si="30"/>
        <v>2.7212286690582146</v>
      </c>
      <c r="AW40" s="3">
        <f t="shared" si="31"/>
        <v>0.54157092907092907</v>
      </c>
      <c r="AX40" s="3">
        <f t="shared" si="32"/>
        <v>208.7037962037962</v>
      </c>
      <c r="AY40" s="3">
        <f t="shared" si="24"/>
        <v>198.40727454363821</v>
      </c>
      <c r="AZ40" s="3">
        <f t="shared" si="33"/>
        <v>0.26853146853146853</v>
      </c>
      <c r="BA40" s="3">
        <f t="shared" si="34"/>
        <v>0.23697552447552447</v>
      </c>
      <c r="BB40" s="3">
        <f t="shared" si="35"/>
        <v>54.289460539460542</v>
      </c>
      <c r="BC40" s="4"/>
      <c r="BD40" s="4"/>
    </row>
    <row r="41" spans="1:56" x14ac:dyDescent="0.25">
      <c r="A41">
        <v>18</v>
      </c>
      <c r="B41" t="s">
        <v>604</v>
      </c>
      <c r="C41">
        <v>2</v>
      </c>
      <c r="E41" t="s">
        <v>602</v>
      </c>
      <c r="F41" s="3" t="s">
        <v>170</v>
      </c>
      <c r="G41" s="3" t="s">
        <v>171</v>
      </c>
      <c r="H41" s="3" t="s">
        <v>62</v>
      </c>
      <c r="I41" s="3" t="s">
        <v>51</v>
      </c>
      <c r="J41" s="3">
        <f t="shared" si="11"/>
        <v>8.0359999999999997E-3</v>
      </c>
      <c r="K41" s="3">
        <v>0.62478999999999996</v>
      </c>
      <c r="L41" s="3">
        <v>0.90471999999999997</v>
      </c>
      <c r="M41" s="3">
        <v>99.418000000000006</v>
      </c>
      <c r="N41" s="3">
        <v>5.3150000000000003E-2</v>
      </c>
      <c r="O41" s="3">
        <v>0.64097999999999999</v>
      </c>
      <c r="P41" s="3">
        <v>228.72</v>
      </c>
      <c r="Q41" s="3">
        <v>41.527999999999999</v>
      </c>
      <c r="R41" s="3">
        <v>1.3471</v>
      </c>
      <c r="S41" s="3">
        <v>4.5061</v>
      </c>
      <c r="T41" s="3">
        <v>20.521000000000001</v>
      </c>
      <c r="U41" s="3">
        <v>16.468</v>
      </c>
      <c r="V41" s="3">
        <v>0.33467999999999998</v>
      </c>
      <c r="W41" s="3" t="s">
        <v>172</v>
      </c>
      <c r="X41" s="21">
        <f t="shared" si="12"/>
        <v>10458.404074702887</v>
      </c>
      <c r="Y41" s="3">
        <f t="shared" si="13"/>
        <v>174.30673457838145</v>
      </c>
      <c r="Z41" s="4">
        <f t="shared" si="14"/>
        <v>1452.556121486512</v>
      </c>
      <c r="AA41" s="4">
        <f t="shared" si="15"/>
        <v>7230.2445071503835</v>
      </c>
      <c r="AB41" s="4">
        <f t="shared" si="16"/>
        <v>7.2302445071503838</v>
      </c>
      <c r="AC41" s="4">
        <f t="shared" si="17"/>
        <v>0.33909846738535299</v>
      </c>
      <c r="AD41" s="25">
        <f t="shared" si="18"/>
        <v>1.8786055093148555</v>
      </c>
      <c r="AE41" s="27">
        <f t="shared" si="19"/>
        <v>2.5536336485813838</v>
      </c>
      <c r="AF41" s="27">
        <f t="shared" si="20"/>
        <v>14.147130413140866</v>
      </c>
      <c r="AG41" s="27">
        <f t="shared" si="21"/>
        <v>13.279056985082093</v>
      </c>
      <c r="AH41" s="25">
        <f t="shared" si="22"/>
        <v>1.8786055093148555</v>
      </c>
      <c r="AI41" s="25">
        <f t="shared" si="23"/>
        <v>3.1310091821914257</v>
      </c>
      <c r="AJ41" s="25"/>
      <c r="AK41" s="26">
        <v>5.54</v>
      </c>
      <c r="AL41" s="25"/>
      <c r="AM41" s="25"/>
      <c r="AN41" s="25"/>
      <c r="AO41" s="4"/>
      <c r="AP41" s="4"/>
      <c r="AQ41" s="3">
        <f t="shared" si="25"/>
        <v>66.055817005294344</v>
      </c>
      <c r="AR41" s="3">
        <f t="shared" si="26"/>
        <v>63.913525498891353</v>
      </c>
      <c r="AS41" s="3">
        <f t="shared" si="27"/>
        <v>1.2371577899452466</v>
      </c>
      <c r="AT41" s="3">
        <f t="shared" si="28"/>
        <v>6.6139870582379299</v>
      </c>
      <c r="AU41" s="3">
        <f t="shared" si="29"/>
        <v>79.763563962170238</v>
      </c>
      <c r="AV41" s="3">
        <f t="shared" si="30"/>
        <v>2.8427823770306349</v>
      </c>
      <c r="AW41" s="3">
        <f t="shared" si="31"/>
        <v>0.51677451468392233</v>
      </c>
      <c r="AX41" s="3">
        <f t="shared" si="32"/>
        <v>167.63315082130416</v>
      </c>
      <c r="AY41" s="3">
        <f t="shared" si="24"/>
        <v>73.549708131589711</v>
      </c>
      <c r="AZ41" s="3">
        <f t="shared" si="33"/>
        <v>0.25536336485813838</v>
      </c>
      <c r="BA41" s="3">
        <f t="shared" si="34"/>
        <v>0.20492782478845195</v>
      </c>
      <c r="BB41" s="3">
        <f t="shared" si="35"/>
        <v>41.647585863613735</v>
      </c>
      <c r="BC41" s="4"/>
      <c r="BD41" s="4"/>
    </row>
    <row r="42" spans="1:56" x14ac:dyDescent="0.25">
      <c r="A42">
        <v>19</v>
      </c>
      <c r="B42" t="s">
        <v>603</v>
      </c>
      <c r="C42">
        <v>2</v>
      </c>
      <c r="E42" t="s">
        <v>600</v>
      </c>
      <c r="F42" s="3" t="s">
        <v>173</v>
      </c>
      <c r="G42" s="3" t="s">
        <v>174</v>
      </c>
      <c r="H42" s="3" t="s">
        <v>175</v>
      </c>
      <c r="I42" s="3" t="s">
        <v>51</v>
      </c>
      <c r="J42" s="3">
        <f t="shared" si="11"/>
        <v>7.9839999999999998E-3</v>
      </c>
      <c r="K42" s="3">
        <v>2.1690999999999998</v>
      </c>
      <c r="L42" s="3">
        <v>0.82364000000000004</v>
      </c>
      <c r="M42" s="3">
        <v>28.009</v>
      </c>
      <c r="N42" s="3">
        <v>9.0450000000000003E-2</v>
      </c>
      <c r="O42" s="3">
        <v>2.5525000000000002</v>
      </c>
      <c r="P42" s="3">
        <v>346.5</v>
      </c>
      <c r="Q42" s="3">
        <v>23.524999999999999</v>
      </c>
      <c r="R42" s="3">
        <v>1.3595999999999999</v>
      </c>
      <c r="S42" s="3">
        <v>5.6249000000000002</v>
      </c>
      <c r="T42" s="3">
        <v>18.459</v>
      </c>
      <c r="U42" s="3">
        <v>18.963000000000001</v>
      </c>
      <c r="V42" s="3">
        <v>0.82035000000000002</v>
      </c>
      <c r="W42" s="3" t="s">
        <v>176</v>
      </c>
      <c r="X42" s="21">
        <f t="shared" si="12"/>
        <v>20780.984719864176</v>
      </c>
      <c r="Y42" s="3">
        <f t="shared" si="13"/>
        <v>346.34974533106958</v>
      </c>
      <c r="Z42" s="4">
        <f t="shared" si="14"/>
        <v>2886.2478777589131</v>
      </c>
      <c r="AA42" s="4">
        <f t="shared" si="15"/>
        <v>14460.159708210987</v>
      </c>
      <c r="AB42" s="4">
        <f t="shared" si="16"/>
        <v>14.460159708210988</v>
      </c>
      <c r="AC42" s="4">
        <f t="shared" si="17"/>
        <v>0.67818149031509523</v>
      </c>
      <c r="AD42" s="25">
        <f t="shared" si="18"/>
        <v>6.2189242661894228</v>
      </c>
      <c r="AE42" s="27">
        <f t="shared" si="19"/>
        <v>2.3119989979959916</v>
      </c>
      <c r="AF42" s="27">
        <f t="shared" si="20"/>
        <v>21.201030811623244</v>
      </c>
      <c r="AG42" s="27">
        <f t="shared" si="21"/>
        <v>29.333122155456532</v>
      </c>
      <c r="AH42" s="25">
        <f t="shared" si="22"/>
        <v>6.2189242661894237</v>
      </c>
      <c r="AI42" s="25">
        <f t="shared" si="23"/>
        <v>10.364873776982373</v>
      </c>
      <c r="AJ42" s="25"/>
      <c r="AK42" s="26">
        <v>9.17</v>
      </c>
      <c r="AL42" s="25"/>
      <c r="AM42" s="25"/>
      <c r="AN42" s="25"/>
      <c r="AO42" s="4"/>
      <c r="AP42" s="4"/>
      <c r="AQ42" s="3">
        <f t="shared" si="25"/>
        <v>259.91164146474767</v>
      </c>
      <c r="AR42" s="3">
        <f t="shared" si="26"/>
        <v>54.174485334304975</v>
      </c>
      <c r="AS42" s="3">
        <f t="shared" si="27"/>
        <v>0.35081412825651304</v>
      </c>
      <c r="AT42" s="3">
        <f t="shared" si="28"/>
        <v>11.328907815631263</v>
      </c>
      <c r="AU42" s="3">
        <f t="shared" si="29"/>
        <v>319.70190380761528</v>
      </c>
      <c r="AV42" s="3">
        <f t="shared" si="30"/>
        <v>4.3364978935143013</v>
      </c>
      <c r="AW42" s="3">
        <f t="shared" si="31"/>
        <v>0.29465180360721444</v>
      </c>
      <c r="AX42" s="3">
        <f t="shared" si="32"/>
        <v>170.29058116232463</v>
      </c>
      <c r="AY42" s="3">
        <f t="shared" si="24"/>
        <v>214.15899981781754</v>
      </c>
      <c r="AZ42" s="3">
        <f t="shared" si="33"/>
        <v>0.23119989979959918</v>
      </c>
      <c r="BA42" s="3">
        <f t="shared" si="34"/>
        <v>0.23751252505010023</v>
      </c>
      <c r="BB42" s="3">
        <f t="shared" si="35"/>
        <v>102.74924849699399</v>
      </c>
      <c r="BC42" s="4"/>
      <c r="BD42" s="4"/>
    </row>
    <row r="43" spans="1:56" x14ac:dyDescent="0.25">
      <c r="A43">
        <v>19</v>
      </c>
      <c r="B43" t="s">
        <v>603</v>
      </c>
      <c r="C43">
        <v>2</v>
      </c>
      <c r="E43" t="s">
        <v>600</v>
      </c>
      <c r="F43" s="3" t="s">
        <v>177</v>
      </c>
      <c r="G43" s="3" t="s">
        <v>178</v>
      </c>
      <c r="H43" s="3" t="s">
        <v>74</v>
      </c>
      <c r="I43" s="3" t="s">
        <v>51</v>
      </c>
      <c r="J43" s="3">
        <f t="shared" si="11"/>
        <v>8.012E-3</v>
      </c>
      <c r="K43" s="3">
        <v>13.468999999999999</v>
      </c>
      <c r="L43" s="3">
        <v>0.57850000000000001</v>
      </c>
      <c r="M43" s="3">
        <v>31.212</v>
      </c>
      <c r="N43" s="3">
        <v>0.1057</v>
      </c>
      <c r="O43" s="3">
        <v>12.867000000000001</v>
      </c>
      <c r="P43" s="3">
        <v>371.57</v>
      </c>
      <c r="Q43" s="3">
        <v>26.346</v>
      </c>
      <c r="R43" s="3">
        <v>1.5718000000000001</v>
      </c>
      <c r="S43" s="3">
        <v>4.0961999999999996</v>
      </c>
      <c r="T43" s="3">
        <v>15.72</v>
      </c>
      <c r="U43" s="3">
        <v>19.111999999999998</v>
      </c>
      <c r="V43" s="3">
        <v>0.84838000000000002</v>
      </c>
      <c r="W43" s="3" t="s">
        <v>179</v>
      </c>
      <c r="X43" s="21">
        <f t="shared" si="12"/>
        <v>12122.241086587435</v>
      </c>
      <c r="Y43" s="3">
        <f t="shared" si="13"/>
        <v>202.03735144312392</v>
      </c>
      <c r="Z43" s="4">
        <f t="shared" si="14"/>
        <v>1683.6445953593659</v>
      </c>
      <c r="AA43" s="4">
        <f t="shared" si="15"/>
        <v>8405.6145549643825</v>
      </c>
      <c r="AB43" s="4">
        <f t="shared" si="16"/>
        <v>8.4056145549643819</v>
      </c>
      <c r="AC43" s="4">
        <f t="shared" si="17"/>
        <v>0.3942233226278295</v>
      </c>
      <c r="AD43" s="25">
        <f t="shared" si="18"/>
        <v>4.750391037665346</v>
      </c>
      <c r="AE43" s="27">
        <f t="shared" si="19"/>
        <v>1.9620569146280578</v>
      </c>
      <c r="AF43" s="27">
        <f t="shared" si="20"/>
        <v>23.642785821268099</v>
      </c>
      <c r="AG43" s="27">
        <f t="shared" si="21"/>
        <v>20.092348987876402</v>
      </c>
      <c r="AH43" s="25">
        <f t="shared" si="22"/>
        <v>4.750391037665346</v>
      </c>
      <c r="AI43" s="25">
        <f t="shared" si="23"/>
        <v>7.9173183961089109</v>
      </c>
      <c r="AJ43" s="25"/>
      <c r="AK43" s="26">
        <v>12.05</v>
      </c>
      <c r="AL43" s="25"/>
      <c r="AM43" s="25"/>
      <c r="AN43" s="25"/>
      <c r="AO43" s="4"/>
      <c r="AP43" s="4"/>
      <c r="AQ43" s="3">
        <f t="shared" si="25"/>
        <v>1669.3752552988699</v>
      </c>
      <c r="AR43" s="3">
        <f t="shared" si="26"/>
        <v>23.388553533336356</v>
      </c>
      <c r="AS43" s="3">
        <f t="shared" si="27"/>
        <v>0.38956565152271588</v>
      </c>
      <c r="AT43" s="3">
        <f t="shared" si="28"/>
        <v>13.192710933599601</v>
      </c>
      <c r="AU43" s="3">
        <f t="shared" si="29"/>
        <v>1605.9660509236146</v>
      </c>
      <c r="AV43" s="3">
        <f t="shared" si="30"/>
        <v>4.6342485249398626</v>
      </c>
      <c r="AW43" s="3">
        <f t="shared" si="31"/>
        <v>0.3288317523714428</v>
      </c>
      <c r="AX43" s="3">
        <f t="shared" si="32"/>
        <v>196.18072890664004</v>
      </c>
      <c r="AY43" s="3">
        <f t="shared" si="24"/>
        <v>22.609267916307349</v>
      </c>
      <c r="AZ43" s="3">
        <f t="shared" si="33"/>
        <v>0.19620569146280578</v>
      </c>
      <c r="BA43" s="3">
        <f t="shared" si="34"/>
        <v>0.23854218671992009</v>
      </c>
      <c r="BB43" s="3">
        <f t="shared" si="35"/>
        <v>105.88866699950076</v>
      </c>
      <c r="BC43" s="4"/>
      <c r="BD43" s="4"/>
    </row>
    <row r="44" spans="1:56" x14ac:dyDescent="0.25">
      <c r="A44">
        <v>20</v>
      </c>
      <c r="B44" t="s">
        <v>603</v>
      </c>
      <c r="C44">
        <v>2</v>
      </c>
      <c r="E44" t="s">
        <v>601</v>
      </c>
      <c r="F44" s="3" t="s">
        <v>180</v>
      </c>
      <c r="G44" s="3" t="s">
        <v>181</v>
      </c>
      <c r="H44" s="3" t="s">
        <v>105</v>
      </c>
      <c r="I44" s="3" t="s">
        <v>51</v>
      </c>
      <c r="J44" s="3">
        <f t="shared" si="11"/>
        <v>8.0320000000000009E-3</v>
      </c>
      <c r="K44" s="3">
        <v>1.19</v>
      </c>
      <c r="L44" s="3">
        <v>0.58301000000000003</v>
      </c>
      <c r="M44" s="3">
        <v>36.052</v>
      </c>
      <c r="N44" s="3">
        <v>8.4879999999999997E-2</v>
      </c>
      <c r="O44" s="3">
        <v>4.2636000000000003</v>
      </c>
      <c r="P44" s="3">
        <v>304.8</v>
      </c>
      <c r="Q44" s="3">
        <v>27.852</v>
      </c>
      <c r="R44" s="3">
        <v>1.9034</v>
      </c>
      <c r="S44" s="3">
        <v>3.9942000000000002</v>
      </c>
      <c r="T44" s="3">
        <v>11.412000000000001</v>
      </c>
      <c r="U44" s="3">
        <v>15.372999999999999</v>
      </c>
      <c r="V44" s="3">
        <v>1.3231999999999999</v>
      </c>
      <c r="W44" s="3" t="s">
        <v>109</v>
      </c>
      <c r="X44" s="21">
        <f t="shared" si="12"/>
        <v>6137.5212224108654</v>
      </c>
      <c r="Y44" s="3">
        <f t="shared" si="13"/>
        <v>102.29202037351442</v>
      </c>
      <c r="Z44" s="4">
        <f t="shared" si="14"/>
        <v>852.4335031126202</v>
      </c>
      <c r="AA44" s="4">
        <f t="shared" si="15"/>
        <v>4245.186768489144</v>
      </c>
      <c r="AB44" s="4">
        <f t="shared" si="16"/>
        <v>4.2451867684891438</v>
      </c>
      <c r="AC44" s="4">
        <f t="shared" si="17"/>
        <v>0.19909925944214082</v>
      </c>
      <c r="AD44" s="25">
        <f t="shared" si="18"/>
        <v>0.69883840064191427</v>
      </c>
      <c r="AE44" s="27">
        <f t="shared" si="19"/>
        <v>1.420816733067729</v>
      </c>
      <c r="AF44" s="27">
        <f t="shared" si="20"/>
        <v>4.9870667330677287</v>
      </c>
      <c r="AG44" s="27">
        <f t="shared" si="21"/>
        <v>14.013014825090039</v>
      </c>
      <c r="AH44" s="25">
        <f t="shared" si="22"/>
        <v>0.69883840064191438</v>
      </c>
      <c r="AI44" s="25">
        <f t="shared" si="23"/>
        <v>1.1647306677365239</v>
      </c>
      <c r="AJ44" s="25"/>
      <c r="AK44" s="26">
        <v>3.51</v>
      </c>
      <c r="AL44" s="25"/>
      <c r="AM44" s="25"/>
      <c r="AN44" s="25"/>
      <c r="AO44" s="4"/>
      <c r="AP44" s="4"/>
      <c r="AQ44" s="3">
        <f t="shared" si="25"/>
        <v>136.45848424483884</v>
      </c>
      <c r="AR44" s="3">
        <f t="shared" si="26"/>
        <v>23.891819087287214</v>
      </c>
      <c r="AS44" s="3">
        <f t="shared" si="27"/>
        <v>0.44885458167330677</v>
      </c>
      <c r="AT44" s="3">
        <f t="shared" si="28"/>
        <v>10.567729083665338</v>
      </c>
      <c r="AU44" s="3">
        <f t="shared" si="29"/>
        <v>530.8266932270916</v>
      </c>
      <c r="AV44" s="3">
        <f t="shared" si="30"/>
        <v>3.7914092606845342</v>
      </c>
      <c r="AW44" s="3">
        <f t="shared" si="31"/>
        <v>0.3467629482071713</v>
      </c>
      <c r="AX44" s="3">
        <f t="shared" si="32"/>
        <v>236.97709163346613</v>
      </c>
      <c r="AY44" s="3">
        <f t="shared" si="24"/>
        <v>9.8537667511771758</v>
      </c>
      <c r="AZ44" s="3">
        <f t="shared" si="33"/>
        <v>0.1420816733067729</v>
      </c>
      <c r="BA44" s="3">
        <f t="shared" si="34"/>
        <v>0.19139691235059761</v>
      </c>
      <c r="BB44" s="3">
        <f t="shared" si="35"/>
        <v>164.74103585657369</v>
      </c>
      <c r="BC44" s="4"/>
      <c r="BD44" s="4"/>
    </row>
    <row r="45" spans="1:56" x14ac:dyDescent="0.25">
      <c r="A45">
        <v>20</v>
      </c>
      <c r="B45" t="s">
        <v>603</v>
      </c>
      <c r="C45">
        <v>2</v>
      </c>
      <c r="E45" t="s">
        <v>601</v>
      </c>
      <c r="F45" s="3" t="s">
        <v>182</v>
      </c>
      <c r="G45" s="3" t="s">
        <v>183</v>
      </c>
      <c r="H45" s="3" t="s">
        <v>78</v>
      </c>
      <c r="I45" s="3" t="s">
        <v>51</v>
      </c>
      <c r="J45" s="3">
        <f t="shared" si="11"/>
        <v>7.9679999999999994E-3</v>
      </c>
      <c r="K45" s="3">
        <v>1.2888999999999999</v>
      </c>
      <c r="L45" s="3">
        <v>0.62309999999999999</v>
      </c>
      <c r="M45" s="3">
        <v>33.658000000000001</v>
      </c>
      <c r="N45" s="3">
        <v>8.541E-2</v>
      </c>
      <c r="O45" s="3">
        <v>4.4405000000000001</v>
      </c>
      <c r="P45" s="3">
        <v>300.64999999999998</v>
      </c>
      <c r="Q45" s="3">
        <v>27.058</v>
      </c>
      <c r="R45" s="3">
        <v>1.9505999999999999</v>
      </c>
      <c r="S45" s="3">
        <v>3.9217</v>
      </c>
      <c r="T45" s="3">
        <v>13.52</v>
      </c>
      <c r="U45" s="3">
        <v>16.324000000000002</v>
      </c>
      <c r="V45" s="3">
        <v>1.5270999999999999</v>
      </c>
      <c r="W45" s="3" t="s">
        <v>184</v>
      </c>
      <c r="X45" s="21">
        <f t="shared" si="12"/>
        <v>15653.65025466893</v>
      </c>
      <c r="Y45" s="3">
        <f t="shared" si="13"/>
        <v>260.89417091114882</v>
      </c>
      <c r="Z45" s="4">
        <f t="shared" si="14"/>
        <v>2174.1180909262403</v>
      </c>
      <c r="AA45" s="4">
        <f t="shared" si="15"/>
        <v>10914.247444408837</v>
      </c>
      <c r="AB45" s="4">
        <f t="shared" si="16"/>
        <v>10.914247444408836</v>
      </c>
      <c r="AC45" s="4">
        <f t="shared" si="17"/>
        <v>0.51187820514277438</v>
      </c>
      <c r="AD45" s="25">
        <f t="shared" si="18"/>
        <v>2.1550072436510801</v>
      </c>
      <c r="AE45" s="27">
        <f t="shared" si="19"/>
        <v>1.6967871485943777</v>
      </c>
      <c r="AF45" s="27">
        <f t="shared" si="20"/>
        <v>7.1434738955823303</v>
      </c>
      <c r="AG45" s="27">
        <f t="shared" si="21"/>
        <v>30.16749658711262</v>
      </c>
      <c r="AH45" s="25">
        <f t="shared" si="22"/>
        <v>2.1550072436510805</v>
      </c>
      <c r="AI45" s="25">
        <f t="shared" si="23"/>
        <v>3.5916787394184677</v>
      </c>
      <c r="AJ45" s="25"/>
      <c r="AK45" s="26">
        <v>4.21</v>
      </c>
      <c r="AL45" s="25"/>
      <c r="AM45" s="25"/>
      <c r="AN45" s="25"/>
      <c r="AO45" s="4"/>
      <c r="AP45" s="4"/>
      <c r="AQ45" s="3">
        <f t="shared" si="25"/>
        <v>149.9666849215042</v>
      </c>
      <c r="AR45" s="3">
        <f t="shared" si="26"/>
        <v>29.115096750638916</v>
      </c>
      <c r="AS45" s="3">
        <f t="shared" si="27"/>
        <v>0.4224146586345382</v>
      </c>
      <c r="AT45" s="3">
        <f t="shared" si="28"/>
        <v>10.719126506024098</v>
      </c>
      <c r="AU45" s="3">
        <f t="shared" si="29"/>
        <v>557.29166666666674</v>
      </c>
      <c r="AV45" s="3">
        <f t="shared" si="30"/>
        <v>3.7697790137824025</v>
      </c>
      <c r="AW45" s="3">
        <f t="shared" si="31"/>
        <v>0.3395833333333334</v>
      </c>
      <c r="AX45" s="3">
        <f t="shared" si="32"/>
        <v>244.8042168674699</v>
      </c>
      <c r="AY45" s="3">
        <f t="shared" si="24"/>
        <v>0.8340178897408187</v>
      </c>
      <c r="AZ45" s="3">
        <f t="shared" si="33"/>
        <v>0.16967871485943778</v>
      </c>
      <c r="BA45" s="3">
        <f t="shared" si="34"/>
        <v>0.20486947791164661</v>
      </c>
      <c r="BB45" s="3">
        <f t="shared" si="35"/>
        <v>191.65411646586344</v>
      </c>
      <c r="BC45" s="4"/>
      <c r="BD45" s="4"/>
    </row>
    <row r="46" spans="1:56" x14ac:dyDescent="0.25">
      <c r="A46">
        <v>21</v>
      </c>
      <c r="B46" t="s">
        <v>603</v>
      </c>
      <c r="C46">
        <v>2</v>
      </c>
      <c r="E46" t="s">
        <v>602</v>
      </c>
      <c r="F46" s="3" t="s">
        <v>185</v>
      </c>
      <c r="G46" s="3" t="s">
        <v>186</v>
      </c>
      <c r="H46" s="3" t="s">
        <v>59</v>
      </c>
      <c r="I46" s="3" t="s">
        <v>51</v>
      </c>
      <c r="J46" s="3">
        <f t="shared" si="11"/>
        <v>8.0040000000000007E-3</v>
      </c>
      <c r="K46" s="3">
        <v>12.02</v>
      </c>
      <c r="L46" s="3">
        <v>0.67879999999999996</v>
      </c>
      <c r="M46" s="3">
        <v>25.760999999999999</v>
      </c>
      <c r="N46" s="3">
        <v>7.6899999999999996E-2</v>
      </c>
      <c r="O46" s="3">
        <v>9.3907000000000007</v>
      </c>
      <c r="P46" s="3">
        <v>253.9</v>
      </c>
      <c r="Q46" s="3">
        <v>19.521000000000001</v>
      </c>
      <c r="R46" s="3">
        <v>1.6284000000000001</v>
      </c>
      <c r="S46" s="3">
        <v>3.9590999999999998</v>
      </c>
      <c r="T46" s="3">
        <v>10.173</v>
      </c>
      <c r="U46" s="3">
        <v>11.409000000000001</v>
      </c>
      <c r="V46" s="3">
        <v>0.88483000000000001</v>
      </c>
      <c r="W46" s="3" t="s">
        <v>187</v>
      </c>
      <c r="X46" s="21">
        <f t="shared" si="12"/>
        <v>16952.461799660443</v>
      </c>
      <c r="Y46" s="3">
        <f t="shared" si="13"/>
        <v>282.5410299943407</v>
      </c>
      <c r="Z46" s="4">
        <f t="shared" si="14"/>
        <v>2354.5085832861728</v>
      </c>
      <c r="AA46" s="4">
        <f t="shared" si="15"/>
        <v>11766.659586637545</v>
      </c>
      <c r="AB46" s="4">
        <f t="shared" si="16"/>
        <v>11.766659586637545</v>
      </c>
      <c r="AC46" s="4">
        <f t="shared" si="17"/>
        <v>0.55185633461330086</v>
      </c>
      <c r="AD46" s="25">
        <f t="shared" si="18"/>
        <v>6.0704196807463093</v>
      </c>
      <c r="AE46" s="27">
        <f t="shared" si="19"/>
        <v>1.2709895052473763</v>
      </c>
      <c r="AF46" s="27">
        <f t="shared" si="20"/>
        <v>13.98088455772114</v>
      </c>
      <c r="AG46" s="27">
        <f t="shared" si="21"/>
        <v>43.419424970459644</v>
      </c>
      <c r="AH46" s="25">
        <f t="shared" si="22"/>
        <v>6.0704196807463093</v>
      </c>
      <c r="AI46" s="25">
        <f t="shared" si="23"/>
        <v>10.117366134577182</v>
      </c>
      <c r="AJ46" s="25"/>
      <c r="AK46" s="26">
        <v>11</v>
      </c>
      <c r="AL46" s="25"/>
      <c r="AM46" s="25"/>
      <c r="AN46" s="25"/>
      <c r="AO46" s="4"/>
      <c r="AP46" s="4"/>
      <c r="AQ46" s="3">
        <f t="shared" si="25"/>
        <v>1490.0093135250556</v>
      </c>
      <c r="AR46" s="3">
        <f t="shared" si="26"/>
        <v>35.943164781245734</v>
      </c>
      <c r="AS46" s="3">
        <f t="shared" si="27"/>
        <v>0.32185157421289357</v>
      </c>
      <c r="AT46" s="3">
        <f t="shared" si="28"/>
        <v>9.6076961519240367</v>
      </c>
      <c r="AU46" s="3">
        <f t="shared" si="29"/>
        <v>1173.2508745627188</v>
      </c>
      <c r="AV46" s="3">
        <f t="shared" si="30"/>
        <v>3.168740527463541</v>
      </c>
      <c r="AW46" s="3">
        <f t="shared" si="31"/>
        <v>0.24389055472263871</v>
      </c>
      <c r="AX46" s="3">
        <f t="shared" si="32"/>
        <v>203.44827586206898</v>
      </c>
      <c r="AY46" s="3">
        <f t="shared" si="24"/>
        <v>5.5029303530053371</v>
      </c>
      <c r="AZ46" s="3">
        <f t="shared" si="33"/>
        <v>0.12709895052473763</v>
      </c>
      <c r="BA46" s="3">
        <f t="shared" si="34"/>
        <v>0.14254122938530736</v>
      </c>
      <c r="BB46" s="3">
        <f t="shared" si="35"/>
        <v>110.54847576211894</v>
      </c>
      <c r="BC46" s="4"/>
      <c r="BD46" s="4"/>
    </row>
    <row r="47" spans="1:56" x14ac:dyDescent="0.25">
      <c r="A47">
        <v>21</v>
      </c>
      <c r="B47" t="s">
        <v>603</v>
      </c>
      <c r="C47">
        <v>2</v>
      </c>
      <c r="E47" t="s">
        <v>602</v>
      </c>
      <c r="F47" s="3" t="s">
        <v>188</v>
      </c>
      <c r="G47" s="3" t="s">
        <v>189</v>
      </c>
      <c r="H47" s="3" t="s">
        <v>78</v>
      </c>
      <c r="I47" s="3" t="s">
        <v>51</v>
      </c>
      <c r="J47" s="3">
        <f t="shared" si="11"/>
        <v>7.9679999999999994E-3</v>
      </c>
      <c r="K47" s="3">
        <v>5.0930999999999997</v>
      </c>
      <c r="L47" s="3">
        <v>0.61523000000000005</v>
      </c>
      <c r="M47" s="3">
        <v>26.129000000000001</v>
      </c>
      <c r="N47" s="3">
        <v>6.8680000000000005E-2</v>
      </c>
      <c r="O47" s="3">
        <v>4.8535000000000004</v>
      </c>
      <c r="P47" s="3">
        <v>255.11</v>
      </c>
      <c r="Q47" s="3">
        <v>19.57</v>
      </c>
      <c r="R47" s="3">
        <v>1.5999000000000001</v>
      </c>
      <c r="S47" s="3">
        <v>3.6871</v>
      </c>
      <c r="T47" s="3">
        <v>9.7795000000000005</v>
      </c>
      <c r="U47" s="3">
        <v>12.23</v>
      </c>
      <c r="V47" s="3">
        <v>0.98785000000000001</v>
      </c>
      <c r="W47" s="3" t="s">
        <v>190</v>
      </c>
      <c r="X47" s="21">
        <f t="shared" si="12"/>
        <v>12436.332767402377</v>
      </c>
      <c r="Y47" s="3">
        <f t="shared" si="13"/>
        <v>207.27221279003962</v>
      </c>
      <c r="Z47" s="4">
        <f t="shared" si="14"/>
        <v>1727.2684399169968</v>
      </c>
      <c r="AA47" s="4">
        <f t="shared" si="15"/>
        <v>8671.0263048042016</v>
      </c>
      <c r="AB47" s="4">
        <f t="shared" si="16"/>
        <v>8.6710263048042009</v>
      </c>
      <c r="AC47" s="4">
        <f t="shared" si="17"/>
        <v>0.40667113369531699</v>
      </c>
      <c r="AD47" s="25">
        <f t="shared" si="18"/>
        <v>3.4445045023993353</v>
      </c>
      <c r="AE47" s="27">
        <f t="shared" si="19"/>
        <v>1.2273468875502009</v>
      </c>
      <c r="AF47" s="27">
        <f t="shared" si="20"/>
        <v>10.395628137550203</v>
      </c>
      <c r="AG47" s="27">
        <f t="shared" si="21"/>
        <v>33.134164254658067</v>
      </c>
      <c r="AH47" s="25">
        <f t="shared" si="22"/>
        <v>3.4445045023993353</v>
      </c>
      <c r="AI47" s="25">
        <f t="shared" si="23"/>
        <v>5.7408408373322253</v>
      </c>
      <c r="AJ47" s="25"/>
      <c r="AK47" s="26">
        <v>8.4700000000000006</v>
      </c>
      <c r="AL47" s="25"/>
      <c r="AM47" s="25"/>
      <c r="AN47" s="25"/>
      <c r="AO47" s="4"/>
      <c r="AP47" s="4"/>
      <c r="AQ47" s="3">
        <f t="shared" si="25"/>
        <v>627.40142387732749</v>
      </c>
      <c r="AR47" s="3">
        <f t="shared" si="26"/>
        <v>28.127395947426074</v>
      </c>
      <c r="AS47" s="3">
        <f t="shared" si="27"/>
        <v>0.32792419678714863</v>
      </c>
      <c r="AT47" s="3">
        <f t="shared" si="28"/>
        <v>8.6194779116465874</v>
      </c>
      <c r="AU47" s="3">
        <f t="shared" si="29"/>
        <v>609.12399598393586</v>
      </c>
      <c r="AV47" s="3">
        <f t="shared" si="30"/>
        <v>3.1982428692040896</v>
      </c>
      <c r="AW47" s="3">
        <f t="shared" si="31"/>
        <v>0.24560742971887553</v>
      </c>
      <c r="AX47" s="3">
        <f t="shared" si="32"/>
        <v>200.79066265060243</v>
      </c>
      <c r="AY47" s="3">
        <v>0</v>
      </c>
      <c r="AZ47" s="3">
        <f t="shared" si="33"/>
        <v>0.1227346887550201</v>
      </c>
      <c r="BA47" s="3">
        <f t="shared" si="34"/>
        <v>0.15348895582329319</v>
      </c>
      <c r="BB47" s="3">
        <f t="shared" si="35"/>
        <v>123.97715863453816</v>
      </c>
      <c r="BC47" s="4"/>
      <c r="BD47" s="4"/>
    </row>
    <row r="48" spans="1:56" x14ac:dyDescent="0.25">
      <c r="A48">
        <v>22</v>
      </c>
      <c r="B48" t="s">
        <v>606</v>
      </c>
      <c r="C48">
        <v>2</v>
      </c>
      <c r="E48" t="s">
        <v>600</v>
      </c>
      <c r="F48" s="3" t="s">
        <v>191</v>
      </c>
      <c r="G48" s="3" t="s">
        <v>192</v>
      </c>
      <c r="H48" s="3" t="s">
        <v>74</v>
      </c>
      <c r="I48" s="3" t="s">
        <v>51</v>
      </c>
      <c r="J48" s="3">
        <f t="shared" si="11"/>
        <v>8.012E-3</v>
      </c>
      <c r="K48" s="3">
        <v>9.1532999999999998</v>
      </c>
      <c r="L48" s="3">
        <v>0.77051000000000003</v>
      </c>
      <c r="M48" s="3">
        <v>30.74</v>
      </c>
      <c r="N48" s="3">
        <v>0.11199000000000001</v>
      </c>
      <c r="O48" s="3">
        <v>7.6001000000000003</v>
      </c>
      <c r="P48" s="3">
        <v>392.55</v>
      </c>
      <c r="Q48" s="3">
        <v>28.344999999999999</v>
      </c>
      <c r="R48" s="3">
        <v>1.5076000000000001</v>
      </c>
      <c r="S48" s="3">
        <v>4.5194999999999999</v>
      </c>
      <c r="T48" s="3">
        <v>15.532</v>
      </c>
      <c r="U48" s="3">
        <v>18.687000000000001</v>
      </c>
      <c r="V48" s="3">
        <v>0.64697000000000005</v>
      </c>
      <c r="W48" s="3" t="s">
        <v>193</v>
      </c>
      <c r="X48" s="21">
        <f t="shared" si="12"/>
        <v>10713.073005093378</v>
      </c>
      <c r="Y48" s="3">
        <f t="shared" si="13"/>
        <v>178.5512167515563</v>
      </c>
      <c r="Z48" s="4">
        <f t="shared" si="14"/>
        <v>1487.9268062629692</v>
      </c>
      <c r="AA48" s="4">
        <f t="shared" si="15"/>
        <v>7428.4912943732861</v>
      </c>
      <c r="AB48" s="4">
        <f t="shared" si="16"/>
        <v>7.4284912943732859</v>
      </c>
      <c r="AC48" s="4">
        <f t="shared" si="17"/>
        <v>0.34839624170610711</v>
      </c>
      <c r="AD48" s="25">
        <f t="shared" si="18"/>
        <v>4.3340492468239722</v>
      </c>
      <c r="AE48" s="27">
        <f t="shared" si="19"/>
        <v>1.9385921118322516</v>
      </c>
      <c r="AF48" s="27">
        <f t="shared" si="20"/>
        <v>24.11608587119321</v>
      </c>
      <c r="AG48" s="27">
        <f t="shared" si="21"/>
        <v>17.971611437994657</v>
      </c>
      <c r="AH48" s="25">
        <f t="shared" si="22"/>
        <v>4.3340492468239722</v>
      </c>
      <c r="AI48" s="25">
        <f t="shared" si="23"/>
        <v>7.2234154113732867</v>
      </c>
      <c r="AJ48" s="25"/>
      <c r="AK48" s="26">
        <v>12.44</v>
      </c>
      <c r="AL48" s="25"/>
      <c r="AM48" s="25"/>
      <c r="AN48" s="25"/>
      <c r="AO48" s="4"/>
      <c r="AP48" s="4"/>
      <c r="AQ48" s="3">
        <f t="shared" si="25"/>
        <v>1130.7207370762039</v>
      </c>
      <c r="AR48" s="3">
        <f t="shared" si="26"/>
        <v>47.353855580265964</v>
      </c>
      <c r="AS48" s="3">
        <f t="shared" si="27"/>
        <v>0.38367448826759859</v>
      </c>
      <c r="AT48" s="3">
        <f t="shared" si="28"/>
        <v>13.977783325012481</v>
      </c>
      <c r="AU48" s="3">
        <f t="shared" si="29"/>
        <v>948.58961557663497</v>
      </c>
      <c r="AV48" s="3">
        <f t="shared" si="30"/>
        <v>4.8961057391185943</v>
      </c>
      <c r="AW48" s="3">
        <f t="shared" si="31"/>
        <v>0.35378182725911134</v>
      </c>
      <c r="AX48" s="3">
        <f t="shared" si="32"/>
        <v>188.16774837743384</v>
      </c>
      <c r="AY48" s="3">
        <f t="shared" ref="AY48:AY79" si="36">((S48-S$185)*25)/($H48)</f>
        <v>75.442518041120167</v>
      </c>
      <c r="AZ48" s="3">
        <f t="shared" si="33"/>
        <v>0.19385921118322516</v>
      </c>
      <c r="BA48" s="3">
        <f t="shared" si="34"/>
        <v>0.23323764353469795</v>
      </c>
      <c r="BB48" s="3">
        <f t="shared" si="35"/>
        <v>80.750124812780825</v>
      </c>
      <c r="BC48" s="4"/>
      <c r="BD48" s="4"/>
    </row>
    <row r="49" spans="1:56" x14ac:dyDescent="0.25">
      <c r="A49">
        <v>22</v>
      </c>
      <c r="B49" t="s">
        <v>605</v>
      </c>
      <c r="C49">
        <v>2</v>
      </c>
      <c r="E49" t="s">
        <v>600</v>
      </c>
      <c r="F49" s="3" t="s">
        <v>194</v>
      </c>
      <c r="G49" s="3" t="s">
        <v>195</v>
      </c>
      <c r="H49" s="3" t="s">
        <v>59</v>
      </c>
      <c r="I49" s="3" t="s">
        <v>51</v>
      </c>
      <c r="J49" s="3">
        <f t="shared" si="11"/>
        <v>8.0040000000000007E-3</v>
      </c>
      <c r="K49" s="3">
        <v>1.0385</v>
      </c>
      <c r="L49" s="3">
        <v>1.0478000000000001</v>
      </c>
      <c r="M49" s="3">
        <v>110.64</v>
      </c>
      <c r="N49" s="3">
        <v>5.2150000000000002E-2</v>
      </c>
      <c r="O49" s="3">
        <v>0.74695</v>
      </c>
      <c r="P49" s="3">
        <v>190.52</v>
      </c>
      <c r="Q49" s="3">
        <v>40.128</v>
      </c>
      <c r="R49" s="3">
        <v>1.1983999999999999</v>
      </c>
      <c r="S49" s="3">
        <v>4.5244999999999997</v>
      </c>
      <c r="T49" s="3">
        <v>17.138000000000002</v>
      </c>
      <c r="U49" s="3">
        <v>14.993</v>
      </c>
      <c r="V49" s="3">
        <v>0.22449</v>
      </c>
      <c r="W49" s="3" t="s">
        <v>196</v>
      </c>
      <c r="X49" s="21">
        <f t="shared" si="12"/>
        <v>9702.8862478777592</v>
      </c>
      <c r="Y49" s="3">
        <f t="shared" si="13"/>
        <v>161.71477079796264</v>
      </c>
      <c r="Z49" s="4">
        <f t="shared" si="14"/>
        <v>1347.6230899830221</v>
      </c>
      <c r="AA49" s="4">
        <f t="shared" si="15"/>
        <v>6734.7480758771717</v>
      </c>
      <c r="AB49" s="4">
        <f t="shared" si="16"/>
        <v>6.7347480758771718</v>
      </c>
      <c r="AC49" s="4">
        <f t="shared" si="17"/>
        <v>0.31585968475863935</v>
      </c>
      <c r="AD49" s="25">
        <f t="shared" si="18"/>
        <v>4.4978419109630243</v>
      </c>
      <c r="AE49" s="27">
        <f t="shared" si="19"/>
        <v>2.1411794102948529</v>
      </c>
      <c r="AF49" s="27">
        <f t="shared" si="20"/>
        <v>30.490394802598708</v>
      </c>
      <c r="AG49" s="27">
        <f t="shared" si="21"/>
        <v>14.751668320738412</v>
      </c>
      <c r="AH49" s="25">
        <f t="shared" si="22"/>
        <v>4.4978419109630252</v>
      </c>
      <c r="AI49" s="25">
        <f t="shared" si="23"/>
        <v>7.4964031849383757</v>
      </c>
      <c r="AJ49" s="25"/>
      <c r="AK49" s="26">
        <v>14.24</v>
      </c>
      <c r="AL49" s="25"/>
      <c r="AM49" s="25"/>
      <c r="AN49" s="25"/>
      <c r="AO49" s="4"/>
      <c r="AP49" s="4"/>
      <c r="AQ49" s="3">
        <f t="shared" si="25"/>
        <v>118.00781427468083</v>
      </c>
      <c r="AR49" s="3">
        <f t="shared" si="26"/>
        <v>82.045113806732999</v>
      </c>
      <c r="AS49" s="3">
        <f t="shared" si="27"/>
        <v>1.3823088455772115</v>
      </c>
      <c r="AT49" s="3">
        <f t="shared" si="28"/>
        <v>6.5154922538730631</v>
      </c>
      <c r="AU49" s="3">
        <f t="shared" si="29"/>
        <v>93.322088955522233</v>
      </c>
      <c r="AV49" s="3">
        <f t="shared" si="30"/>
        <v>2.3768864545000228</v>
      </c>
      <c r="AW49" s="3">
        <f t="shared" si="31"/>
        <v>0.50134932533733134</v>
      </c>
      <c r="AX49" s="3">
        <f t="shared" si="32"/>
        <v>149.72513743128434</v>
      </c>
      <c r="AY49" s="3">
        <f t="shared" si="36"/>
        <v>76.142610512925359</v>
      </c>
      <c r="AZ49" s="3">
        <f t="shared" si="33"/>
        <v>0.21411794102948528</v>
      </c>
      <c r="BA49" s="3">
        <f t="shared" si="34"/>
        <v>0.18731884057971013</v>
      </c>
      <c r="BB49" s="3">
        <f t="shared" si="35"/>
        <v>28.047226386806596</v>
      </c>
      <c r="BC49" s="4"/>
      <c r="BD49" s="4"/>
    </row>
    <row r="50" spans="1:56" x14ac:dyDescent="0.25">
      <c r="A50">
        <v>23</v>
      </c>
      <c r="B50" t="s">
        <v>606</v>
      </c>
      <c r="C50">
        <v>2</v>
      </c>
      <c r="E50" t="s">
        <v>601</v>
      </c>
      <c r="F50" s="3" t="s">
        <v>197</v>
      </c>
      <c r="G50" s="3" t="s">
        <v>198</v>
      </c>
      <c r="H50" s="3" t="s">
        <v>118</v>
      </c>
      <c r="I50" s="3" t="s">
        <v>51</v>
      </c>
      <c r="J50" s="3">
        <f t="shared" si="11"/>
        <v>8.0440000000000008E-3</v>
      </c>
      <c r="K50" s="3">
        <v>3.2263999999999999</v>
      </c>
      <c r="L50" s="3">
        <v>0.68284</v>
      </c>
      <c r="M50" s="3">
        <v>41.319000000000003</v>
      </c>
      <c r="N50" s="3">
        <v>0.10544000000000001</v>
      </c>
      <c r="O50" s="3">
        <v>5.4465000000000003</v>
      </c>
      <c r="P50" s="3">
        <v>312.22000000000003</v>
      </c>
      <c r="Q50" s="3">
        <v>29.334</v>
      </c>
      <c r="R50" s="3">
        <v>2.0882999999999998</v>
      </c>
      <c r="S50" s="3">
        <v>4.7195</v>
      </c>
      <c r="T50" s="3">
        <v>13.666</v>
      </c>
      <c r="U50" s="3">
        <v>15.759</v>
      </c>
      <c r="V50" s="3">
        <v>1.1435999999999999</v>
      </c>
      <c r="W50" s="3" t="s">
        <v>199</v>
      </c>
      <c r="X50" s="21">
        <f t="shared" si="12"/>
        <v>7775.891341256367</v>
      </c>
      <c r="Y50" s="3">
        <f t="shared" si="13"/>
        <v>129.59818902093946</v>
      </c>
      <c r="Z50" s="4">
        <f t="shared" si="14"/>
        <v>1079.9849085078288</v>
      </c>
      <c r="AA50" s="4">
        <f t="shared" si="15"/>
        <v>5370.3874117743844</v>
      </c>
      <c r="AB50" s="4">
        <f t="shared" si="16"/>
        <v>5.3703874117743844</v>
      </c>
      <c r="AC50" s="4">
        <f t="shared" si="17"/>
        <v>0.25187116961221861</v>
      </c>
      <c r="AD50" s="25">
        <f t="shared" si="18"/>
        <v>1.4457405135741348</v>
      </c>
      <c r="AE50" s="27">
        <f t="shared" si="19"/>
        <v>1.6989060169070116</v>
      </c>
      <c r="AF50" s="27">
        <f t="shared" si="20"/>
        <v>9.7517205370462463</v>
      </c>
      <c r="AG50" s="27">
        <f t="shared" si="21"/>
        <v>14.8254916461341</v>
      </c>
      <c r="AH50" s="25">
        <f t="shared" si="22"/>
        <v>1.4457405135741348</v>
      </c>
      <c r="AI50" s="25">
        <f t="shared" si="23"/>
        <v>2.4095675226235578</v>
      </c>
      <c r="AJ50" s="25"/>
      <c r="AK50" s="26">
        <v>5.74</v>
      </c>
      <c r="AL50" s="25"/>
      <c r="AM50" s="25"/>
      <c r="AN50" s="25"/>
      <c r="AO50" s="4"/>
      <c r="AP50" s="4"/>
      <c r="AQ50" s="3">
        <f t="shared" si="25"/>
        <v>389.41254916143032</v>
      </c>
      <c r="AR50" s="3">
        <f t="shared" si="26"/>
        <v>36.266669680394187</v>
      </c>
      <c r="AS50" s="3">
        <f t="shared" si="27"/>
        <v>0.51366235703630037</v>
      </c>
      <c r="AT50" s="3">
        <f t="shared" si="28"/>
        <v>13.107906514172054</v>
      </c>
      <c r="AU50" s="3">
        <f t="shared" si="29"/>
        <v>677.08851317752374</v>
      </c>
      <c r="AV50" s="3">
        <f t="shared" si="30"/>
        <v>3.8779959201663581</v>
      </c>
      <c r="AW50" s="3">
        <f t="shared" si="31"/>
        <v>0.36466931874689212</v>
      </c>
      <c r="AX50" s="3">
        <f t="shared" si="32"/>
        <v>259.60964694181996</v>
      </c>
      <c r="AY50" s="3">
        <f t="shared" si="36"/>
        <v>100.00565073911672</v>
      </c>
      <c r="AZ50" s="3">
        <f t="shared" si="33"/>
        <v>0.16989060169070117</v>
      </c>
      <c r="BA50" s="3">
        <f t="shared" si="34"/>
        <v>0.1959099950273496</v>
      </c>
      <c r="BB50" s="3">
        <f t="shared" si="35"/>
        <v>142.16807558428641</v>
      </c>
      <c r="BC50" s="4"/>
      <c r="BD50" s="4"/>
    </row>
    <row r="51" spans="1:56" x14ac:dyDescent="0.25">
      <c r="A51">
        <v>23</v>
      </c>
      <c r="B51" t="s">
        <v>605</v>
      </c>
      <c r="C51">
        <v>2</v>
      </c>
      <c r="E51" t="s">
        <v>601</v>
      </c>
      <c r="F51" s="3" t="s">
        <v>200</v>
      </c>
      <c r="G51" s="3" t="s">
        <v>201</v>
      </c>
      <c r="H51" s="3" t="s">
        <v>50</v>
      </c>
      <c r="I51" s="3" t="s">
        <v>51</v>
      </c>
      <c r="J51" s="3">
        <f t="shared" si="11"/>
        <v>8.0200000000000011E-3</v>
      </c>
      <c r="K51" s="3">
        <v>0.99407999999999996</v>
      </c>
      <c r="L51" s="3">
        <v>1.1912</v>
      </c>
      <c r="M51" s="3">
        <v>114.17</v>
      </c>
      <c r="N51" s="3">
        <v>4.0649999999999999E-2</v>
      </c>
      <c r="O51" s="3">
        <v>0.79993999999999998</v>
      </c>
      <c r="P51" s="3">
        <v>225.2</v>
      </c>
      <c r="Q51" s="3">
        <v>45.116</v>
      </c>
      <c r="R51" s="3">
        <v>2.7284999999999999</v>
      </c>
      <c r="S51" s="3">
        <v>4.5331000000000001</v>
      </c>
      <c r="T51" s="3">
        <v>14.153</v>
      </c>
      <c r="U51" s="3">
        <v>14.367000000000001</v>
      </c>
      <c r="V51" s="3">
        <v>0.28009000000000001</v>
      </c>
      <c r="W51" s="3" t="s">
        <v>202</v>
      </c>
      <c r="X51" s="21">
        <f t="shared" si="12"/>
        <v>6731.748726655348</v>
      </c>
      <c r="Y51" s="3">
        <f t="shared" si="13"/>
        <v>112.19581211092246</v>
      </c>
      <c r="Z51" s="4">
        <f t="shared" si="14"/>
        <v>934.96510092435381</v>
      </c>
      <c r="AA51" s="4">
        <f t="shared" si="15"/>
        <v>4663.1675856576248</v>
      </c>
      <c r="AB51" s="4">
        <f t="shared" si="16"/>
        <v>4.6631675856576251</v>
      </c>
      <c r="AC51" s="4">
        <f t="shared" si="17"/>
        <v>0.2187025597673426</v>
      </c>
      <c r="AD51" s="25">
        <f t="shared" si="18"/>
        <v>0.72171844723223055</v>
      </c>
      <c r="AE51" s="27">
        <f t="shared" si="19"/>
        <v>1.7647132169576056</v>
      </c>
      <c r="AF51" s="27">
        <f t="shared" si="20"/>
        <v>5.8235536159600985</v>
      </c>
      <c r="AG51" s="27">
        <f t="shared" si="21"/>
        <v>12.393093544365774</v>
      </c>
      <c r="AH51" s="25">
        <f t="shared" si="22"/>
        <v>0.72171844723223055</v>
      </c>
      <c r="AI51" s="25">
        <f t="shared" si="23"/>
        <v>1.2028640787203841</v>
      </c>
      <c r="AJ51" s="25"/>
      <c r="AK51" s="26">
        <v>3.3</v>
      </c>
      <c r="AL51" s="25"/>
      <c r="AM51" s="25"/>
      <c r="AN51" s="25"/>
      <c r="AO51" s="4"/>
      <c r="AP51" s="4"/>
      <c r="AQ51" s="3">
        <f t="shared" si="25"/>
        <v>112.23373384720017</v>
      </c>
      <c r="AR51" s="3">
        <f t="shared" si="26"/>
        <v>99.761732033552491</v>
      </c>
      <c r="AS51" s="3">
        <f t="shared" si="27"/>
        <v>1.4235660847880298</v>
      </c>
      <c r="AT51" s="3">
        <f t="shared" si="28"/>
        <v>5.0685785536159589</v>
      </c>
      <c r="AU51" s="3">
        <f t="shared" si="29"/>
        <v>99.743142144638398</v>
      </c>
      <c r="AV51" s="3">
        <f t="shared" si="30"/>
        <v>2.8045634890047606</v>
      </c>
      <c r="AW51" s="3">
        <f t="shared" si="31"/>
        <v>0.56254364089775555</v>
      </c>
      <c r="AX51" s="3">
        <f t="shared" si="32"/>
        <v>340.21197007481288</v>
      </c>
      <c r="AY51" s="3">
        <f t="shared" si="36"/>
        <v>77.063024257538032</v>
      </c>
      <c r="AZ51" s="3">
        <f t="shared" si="33"/>
        <v>0.17647132169576057</v>
      </c>
      <c r="BA51" s="3">
        <f t="shared" si="34"/>
        <v>0.17913965087281794</v>
      </c>
      <c r="BB51" s="3">
        <f t="shared" si="35"/>
        <v>34.923940149625935</v>
      </c>
      <c r="BC51" s="4"/>
      <c r="BD51" s="4"/>
    </row>
    <row r="52" spans="1:56" x14ac:dyDescent="0.25">
      <c r="A52">
        <v>24</v>
      </c>
      <c r="B52" t="s">
        <v>606</v>
      </c>
      <c r="C52">
        <v>2</v>
      </c>
      <c r="E52" t="s">
        <v>602</v>
      </c>
      <c r="F52" s="3" t="s">
        <v>203</v>
      </c>
      <c r="G52" s="3" t="s">
        <v>204</v>
      </c>
      <c r="H52" s="3" t="s">
        <v>82</v>
      </c>
      <c r="I52" s="3" t="s">
        <v>51</v>
      </c>
      <c r="J52" s="3">
        <f t="shared" si="11"/>
        <v>7.9959999999999996E-3</v>
      </c>
      <c r="K52" s="3">
        <v>2.4908999999999999</v>
      </c>
      <c r="L52" s="3">
        <v>0.71192999999999995</v>
      </c>
      <c r="M52" s="3">
        <v>32.072000000000003</v>
      </c>
      <c r="N52" s="3">
        <v>0.10979999999999999</v>
      </c>
      <c r="O52" s="3">
        <v>2.9807999999999999</v>
      </c>
      <c r="P52" s="3">
        <v>375.77</v>
      </c>
      <c r="Q52" s="3">
        <v>28.786000000000001</v>
      </c>
      <c r="R52" s="3">
        <v>1.7741</v>
      </c>
      <c r="S52" s="3">
        <v>5.4058000000000002</v>
      </c>
      <c r="T52" s="3">
        <v>16.673999999999999</v>
      </c>
      <c r="U52" s="3">
        <v>17.015999999999998</v>
      </c>
      <c r="V52" s="3">
        <v>0.79042000000000001</v>
      </c>
      <c r="W52" s="3" t="s">
        <v>205</v>
      </c>
      <c r="X52" s="21">
        <f t="shared" si="12"/>
        <v>13887.945670628184</v>
      </c>
      <c r="Y52" s="3">
        <f t="shared" si="13"/>
        <v>231.46576117713639</v>
      </c>
      <c r="Z52" s="4">
        <f t="shared" si="14"/>
        <v>1928.8813431428032</v>
      </c>
      <c r="AA52" s="4">
        <f t="shared" si="15"/>
        <v>9649.2313313797058</v>
      </c>
      <c r="AB52" s="4">
        <f t="shared" si="16"/>
        <v>9.6492313313797062</v>
      </c>
      <c r="AC52" s="4">
        <f t="shared" si="17"/>
        <v>0.4525489494417082</v>
      </c>
      <c r="AD52" s="25">
        <f t="shared" si="18"/>
        <v>4.4123522570566553</v>
      </c>
      <c r="AE52" s="27">
        <f t="shared" si="19"/>
        <v>2.0852926463231611</v>
      </c>
      <c r="AF52" s="27">
        <f t="shared" si="20"/>
        <v>20.331603301650823</v>
      </c>
      <c r="AG52" s="27">
        <f t="shared" si="21"/>
        <v>21.701939545015591</v>
      </c>
      <c r="AH52" s="25">
        <f t="shared" si="22"/>
        <v>4.4123522570566553</v>
      </c>
      <c r="AI52" s="25">
        <f t="shared" si="23"/>
        <v>7.3539204284277586</v>
      </c>
      <c r="AJ52" s="25"/>
      <c r="AK52" s="26">
        <v>9.75</v>
      </c>
      <c r="AL52" s="25"/>
      <c r="AM52" s="25"/>
      <c r="AN52" s="25"/>
      <c r="AO52" s="4"/>
      <c r="AP52" s="4"/>
      <c r="AQ52" s="3">
        <f t="shared" si="25"/>
        <v>299.76670153258448</v>
      </c>
      <c r="AR52" s="3">
        <f t="shared" si="26"/>
        <v>40.122447587430074</v>
      </c>
      <c r="AS52" s="3">
        <f t="shared" si="27"/>
        <v>0.40110055027513758</v>
      </c>
      <c r="AT52" s="3">
        <f t="shared" si="28"/>
        <v>13.731865932966482</v>
      </c>
      <c r="AU52" s="3">
        <f t="shared" si="29"/>
        <v>372.78639319659828</v>
      </c>
      <c r="AV52" s="3">
        <f t="shared" si="30"/>
        <v>4.6960479216881161</v>
      </c>
      <c r="AW52" s="3">
        <f t="shared" si="31"/>
        <v>0.36000500250125067</v>
      </c>
      <c r="AX52" s="3">
        <f t="shared" si="32"/>
        <v>221.87343671835919</v>
      </c>
      <c r="AY52" s="3">
        <f t="shared" si="36"/>
        <v>186.43640001819097</v>
      </c>
      <c r="AZ52" s="3">
        <f t="shared" si="33"/>
        <v>0.20852926463231614</v>
      </c>
      <c r="BA52" s="3">
        <f t="shared" si="34"/>
        <v>0.2128064032016008</v>
      </c>
      <c r="BB52" s="3">
        <f t="shared" si="35"/>
        <v>98.851925962981497</v>
      </c>
      <c r="BC52" s="4"/>
      <c r="BD52" s="4"/>
    </row>
    <row r="53" spans="1:56" x14ac:dyDescent="0.25">
      <c r="A53">
        <v>24</v>
      </c>
      <c r="B53" t="s">
        <v>605</v>
      </c>
      <c r="C53">
        <v>2</v>
      </c>
      <c r="E53" t="s">
        <v>602</v>
      </c>
      <c r="F53" s="3" t="s">
        <v>206</v>
      </c>
      <c r="G53" s="3" t="s">
        <v>207</v>
      </c>
      <c r="H53" s="3" t="s">
        <v>105</v>
      </c>
      <c r="I53" s="3" t="s">
        <v>51</v>
      </c>
      <c r="J53" s="3">
        <f t="shared" si="11"/>
        <v>8.0320000000000009E-3</v>
      </c>
      <c r="K53" s="3">
        <v>13.31</v>
      </c>
      <c r="L53" s="3">
        <v>0.91137000000000001</v>
      </c>
      <c r="M53" s="3">
        <v>95.06</v>
      </c>
      <c r="N53" s="3">
        <v>5.5939999999999997E-2</v>
      </c>
      <c r="O53" s="3">
        <v>12.47</v>
      </c>
      <c r="P53" s="3">
        <v>193.02</v>
      </c>
      <c r="Q53" s="3">
        <v>39.847000000000001</v>
      </c>
      <c r="R53" s="3">
        <v>1.5891</v>
      </c>
      <c r="S53" s="3">
        <v>4.1386000000000003</v>
      </c>
      <c r="T53" s="3">
        <v>13.393000000000001</v>
      </c>
      <c r="U53" s="3">
        <v>14.97</v>
      </c>
      <c r="V53" s="3">
        <v>0.26902999999999999</v>
      </c>
      <c r="W53" s="3" t="s">
        <v>208</v>
      </c>
      <c r="X53" s="21">
        <f t="shared" si="12"/>
        <v>8056.0271646859082</v>
      </c>
      <c r="Y53" s="3">
        <f t="shared" si="13"/>
        <v>134.26711941143179</v>
      </c>
      <c r="Z53" s="4">
        <f t="shared" si="14"/>
        <v>1118.8926617619315</v>
      </c>
      <c r="AA53" s="4">
        <f t="shared" si="15"/>
        <v>5572.1746103681844</v>
      </c>
      <c r="AB53" s="4">
        <f t="shared" si="16"/>
        <v>5.5721746103681848</v>
      </c>
      <c r="AC53" s="4">
        <f t="shared" si="17"/>
        <v>0.26133498922626786</v>
      </c>
      <c r="AD53" s="25">
        <f t="shared" si="18"/>
        <v>1.7039041297552664</v>
      </c>
      <c r="AE53" s="27">
        <f t="shared" si="19"/>
        <v>1.6674551792828687</v>
      </c>
      <c r="AF53" s="27">
        <f t="shared" si="20"/>
        <v>10.871807768924302</v>
      </c>
      <c r="AG53" s="27">
        <f t="shared" si="21"/>
        <v>15.67268448790699</v>
      </c>
      <c r="AH53" s="25">
        <f t="shared" si="22"/>
        <v>1.7039041297552662</v>
      </c>
      <c r="AI53" s="25">
        <f t="shared" si="23"/>
        <v>2.8398402162587768</v>
      </c>
      <c r="AJ53" s="25"/>
      <c r="AK53" s="26">
        <v>6.52</v>
      </c>
      <c r="AL53" s="25"/>
      <c r="AM53" s="25"/>
      <c r="AN53" s="25"/>
      <c r="AO53" s="4"/>
      <c r="AP53" s="4"/>
      <c r="AQ53" s="3">
        <f t="shared" si="25"/>
        <v>1645.4226276711336</v>
      </c>
      <c r="AR53" s="3">
        <f t="shared" si="26"/>
        <v>64.773293190872877</v>
      </c>
      <c r="AS53" s="3">
        <f t="shared" si="27"/>
        <v>1.1835159362549801</v>
      </c>
      <c r="AT53" s="3">
        <f t="shared" si="28"/>
        <v>6.9646414342629477</v>
      </c>
      <c r="AU53" s="3">
        <f t="shared" si="29"/>
        <v>1552.5398406374502</v>
      </c>
      <c r="AV53" s="3">
        <f t="shared" si="30"/>
        <v>2.3997259937522637</v>
      </c>
      <c r="AW53" s="3">
        <f t="shared" si="31"/>
        <v>0.49610308764940242</v>
      </c>
      <c r="AX53" s="3">
        <f t="shared" si="32"/>
        <v>197.84611553784859</v>
      </c>
      <c r="AY53" s="3">
        <f t="shared" si="36"/>
        <v>27.831854400579576</v>
      </c>
      <c r="AZ53" s="3">
        <f t="shared" si="33"/>
        <v>0.16674551792828687</v>
      </c>
      <c r="BA53" s="3">
        <f t="shared" si="34"/>
        <v>0.18637948207171315</v>
      </c>
      <c r="BB53" s="3">
        <f t="shared" si="35"/>
        <v>33.494770916334659</v>
      </c>
      <c r="BC53" s="4"/>
      <c r="BD53" s="4"/>
    </row>
    <row r="54" spans="1:56" x14ac:dyDescent="0.25">
      <c r="A54">
        <v>25</v>
      </c>
      <c r="B54" t="s">
        <v>604</v>
      </c>
      <c r="C54">
        <v>2</v>
      </c>
      <c r="E54" t="s">
        <v>600</v>
      </c>
      <c r="F54" s="3" t="s">
        <v>209</v>
      </c>
      <c r="G54" s="3" t="s">
        <v>210</v>
      </c>
      <c r="H54" s="3" t="s">
        <v>70</v>
      </c>
      <c r="I54" s="3" t="s">
        <v>51</v>
      </c>
      <c r="J54" s="3">
        <f t="shared" si="11"/>
        <v>8.0400000000000003E-3</v>
      </c>
      <c r="K54" s="3">
        <v>5.2919999999999998</v>
      </c>
      <c r="L54" s="3">
        <v>1.0174000000000001</v>
      </c>
      <c r="M54" s="3">
        <v>92.1</v>
      </c>
      <c r="N54" s="3">
        <v>4.9509999999999998E-2</v>
      </c>
      <c r="O54" s="3">
        <v>4.5004999999999997</v>
      </c>
      <c r="P54" s="3">
        <v>175</v>
      </c>
      <c r="Q54" s="3">
        <v>34.326000000000001</v>
      </c>
      <c r="R54" s="3">
        <v>2.6215000000000002</v>
      </c>
      <c r="S54" s="3">
        <v>4.7207999999999997</v>
      </c>
      <c r="T54" s="3">
        <v>12.632999999999999</v>
      </c>
      <c r="U54" s="3">
        <v>18.181999999999999</v>
      </c>
      <c r="V54" s="3">
        <v>0.24560999999999999</v>
      </c>
      <c r="W54" s="3" t="s">
        <v>211</v>
      </c>
      <c r="X54" s="21">
        <f t="shared" si="12"/>
        <v>8675.7215619694398</v>
      </c>
      <c r="Y54" s="3">
        <f t="shared" si="13"/>
        <v>144.59535936615734</v>
      </c>
      <c r="Z54" s="4">
        <f t="shared" si="14"/>
        <v>1204.9613280513111</v>
      </c>
      <c r="AA54" s="4">
        <f t="shared" si="15"/>
        <v>5994.8324778672186</v>
      </c>
      <c r="AB54" s="4">
        <f t="shared" si="16"/>
        <v>5.9948324778672184</v>
      </c>
      <c r="AC54" s="4">
        <f t="shared" si="17"/>
        <v>0.28115764321197251</v>
      </c>
      <c r="AD54" s="25">
        <f t="shared" si="18"/>
        <v>1.3748608753065454</v>
      </c>
      <c r="AE54" s="27">
        <f t="shared" si="19"/>
        <v>1.5712686567164178</v>
      </c>
      <c r="AF54" s="27">
        <f t="shared" si="20"/>
        <v>7.6835037313432828</v>
      </c>
      <c r="AG54" s="27">
        <f t="shared" si="21"/>
        <v>17.8936709524599</v>
      </c>
      <c r="AH54" s="25">
        <f t="shared" si="22"/>
        <v>1.3748608753065457</v>
      </c>
      <c r="AI54" s="25">
        <f t="shared" si="23"/>
        <v>2.2914347921775762</v>
      </c>
      <c r="AJ54" s="25"/>
      <c r="AK54" s="26">
        <v>4.8899999999999997</v>
      </c>
      <c r="AL54" s="25"/>
      <c r="AM54" s="25"/>
      <c r="AN54" s="25"/>
      <c r="AO54" s="4"/>
      <c r="AP54" s="4"/>
      <c r="AQ54" s="3">
        <f t="shared" si="25"/>
        <v>646.52170963364983</v>
      </c>
      <c r="AR54" s="3">
        <f t="shared" si="26"/>
        <v>77.896653098145649</v>
      </c>
      <c r="AS54" s="3">
        <f t="shared" si="27"/>
        <v>1.1455223880597014</v>
      </c>
      <c r="AT54" s="3">
        <f t="shared" si="28"/>
        <v>6.1579601990049744</v>
      </c>
      <c r="AU54" s="3">
        <f t="shared" si="29"/>
        <v>559.76368159203969</v>
      </c>
      <c r="AV54" s="3">
        <f t="shared" si="30"/>
        <v>2.1732088534599727</v>
      </c>
      <c r="AW54" s="3">
        <f t="shared" si="31"/>
        <v>0.42694029850746262</v>
      </c>
      <c r="AX54" s="3">
        <f t="shared" si="32"/>
        <v>326.05721393034827</v>
      </c>
      <c r="AY54" s="3">
        <f t="shared" si="36"/>
        <v>100.21709633649932</v>
      </c>
      <c r="AZ54" s="3">
        <f t="shared" si="33"/>
        <v>0.15712686567164177</v>
      </c>
      <c r="BA54" s="3">
        <f t="shared" si="34"/>
        <v>0.22614427860696512</v>
      </c>
      <c r="BB54" s="3">
        <f t="shared" si="35"/>
        <v>30.548507462686565</v>
      </c>
      <c r="BC54" s="4"/>
      <c r="BD54" s="4"/>
    </row>
    <row r="55" spans="1:56" x14ac:dyDescent="0.25">
      <c r="A55">
        <v>25</v>
      </c>
      <c r="B55" t="s">
        <v>604</v>
      </c>
      <c r="C55">
        <v>2</v>
      </c>
      <c r="E55" t="s">
        <v>600</v>
      </c>
      <c r="F55" s="3" t="s">
        <v>212</v>
      </c>
      <c r="G55" s="3" t="s">
        <v>213</v>
      </c>
      <c r="H55" s="3" t="s">
        <v>50</v>
      </c>
      <c r="I55" s="3" t="s">
        <v>51</v>
      </c>
      <c r="J55" s="3">
        <f t="shared" si="11"/>
        <v>8.0200000000000011E-3</v>
      </c>
      <c r="K55" s="3">
        <v>1.3939999999999999</v>
      </c>
      <c r="L55" s="3">
        <v>0.95</v>
      </c>
      <c r="M55" s="3">
        <v>92.504999999999995</v>
      </c>
      <c r="N55" s="3">
        <v>3.6139999999999999E-2</v>
      </c>
      <c r="O55" s="3">
        <v>1.3947000000000001</v>
      </c>
      <c r="P55" s="3">
        <v>152.69</v>
      </c>
      <c r="Q55" s="3">
        <v>33.124000000000002</v>
      </c>
      <c r="R55" s="3">
        <v>2.2183000000000002</v>
      </c>
      <c r="S55" s="3">
        <v>5.3231999999999999</v>
      </c>
      <c r="T55" s="3">
        <v>11.125999999999999</v>
      </c>
      <c r="U55" s="3">
        <v>18.379000000000001</v>
      </c>
      <c r="V55" s="3">
        <v>0.12489</v>
      </c>
      <c r="W55" s="3" t="s">
        <v>214</v>
      </c>
      <c r="X55" s="21">
        <f t="shared" si="12"/>
        <v>4235.9932088285232</v>
      </c>
      <c r="Y55" s="3">
        <f t="shared" si="13"/>
        <v>70.599886813808723</v>
      </c>
      <c r="Z55" s="4">
        <f t="shared" si="14"/>
        <v>588.33239011507271</v>
      </c>
      <c r="AA55" s="4">
        <f t="shared" si="15"/>
        <v>2934.3261352372701</v>
      </c>
      <c r="AB55" s="4">
        <f t="shared" si="16"/>
        <v>2.9343261352372703</v>
      </c>
      <c r="AC55" s="4">
        <f t="shared" si="17"/>
        <v>0.13761989574262798</v>
      </c>
      <c r="AD55" s="25">
        <f t="shared" si="18"/>
        <v>1.1326117419618282</v>
      </c>
      <c r="AE55" s="27">
        <f t="shared" si="19"/>
        <v>1.3872817955112215</v>
      </c>
      <c r="AF55" s="27">
        <f t="shared" si="20"/>
        <v>11.417329177057354</v>
      </c>
      <c r="AG55" s="27">
        <f t="shared" si="21"/>
        <v>9.9201111257943264</v>
      </c>
      <c r="AH55" s="25">
        <f t="shared" si="22"/>
        <v>1.1326117419618282</v>
      </c>
      <c r="AI55" s="25">
        <f t="shared" si="23"/>
        <v>1.8876862366030471</v>
      </c>
      <c r="AJ55" s="25"/>
      <c r="AK55" s="26">
        <v>8.23</v>
      </c>
      <c r="AL55" s="25"/>
      <c r="AM55" s="25"/>
      <c r="AN55" s="25"/>
      <c r="AO55" s="4"/>
      <c r="AP55" s="4"/>
      <c r="AQ55" s="3">
        <f t="shared" si="25"/>
        <v>162.09907050555427</v>
      </c>
      <c r="AR55" s="3">
        <f t="shared" si="26"/>
        <v>69.686919065971423</v>
      </c>
      <c r="AS55" s="3">
        <f t="shared" si="27"/>
        <v>1.1534289276807979</v>
      </c>
      <c r="AT55" s="3">
        <f t="shared" si="28"/>
        <v>4.5062344139650872</v>
      </c>
      <c r="AU55" s="3">
        <f t="shared" si="29"/>
        <v>173.90274314214463</v>
      </c>
      <c r="AV55" s="3">
        <f t="shared" si="30"/>
        <v>1.900448775787803</v>
      </c>
      <c r="AW55" s="3">
        <f t="shared" si="31"/>
        <v>0.4130174563591022</v>
      </c>
      <c r="AX55" s="3">
        <f t="shared" si="32"/>
        <v>276.59600997506232</v>
      </c>
      <c r="AY55" s="3">
        <f t="shared" si="36"/>
        <v>175.57923373384722</v>
      </c>
      <c r="AZ55" s="3">
        <f t="shared" si="33"/>
        <v>0.13872817955112215</v>
      </c>
      <c r="BA55" s="3">
        <f t="shared" si="34"/>
        <v>0.2291645885286783</v>
      </c>
      <c r="BB55" s="3">
        <f t="shared" si="35"/>
        <v>15.572319201995013</v>
      </c>
      <c r="BC55" s="4"/>
      <c r="BD55" s="4"/>
    </row>
    <row r="56" spans="1:56" x14ac:dyDescent="0.25">
      <c r="A56">
        <v>26</v>
      </c>
      <c r="B56" t="s">
        <v>604</v>
      </c>
      <c r="C56">
        <v>2</v>
      </c>
      <c r="E56" t="s">
        <v>601</v>
      </c>
      <c r="F56" s="3" t="s">
        <v>215</v>
      </c>
      <c r="G56" s="3" t="s">
        <v>216</v>
      </c>
      <c r="H56" s="3" t="s">
        <v>70</v>
      </c>
      <c r="I56" s="3" t="s">
        <v>51</v>
      </c>
      <c r="J56" s="3">
        <f t="shared" si="11"/>
        <v>8.0400000000000003E-3</v>
      </c>
      <c r="K56" s="3">
        <v>1.3573</v>
      </c>
      <c r="L56" s="3">
        <v>0.98655000000000004</v>
      </c>
      <c r="M56" s="3">
        <v>95.039000000000001</v>
      </c>
      <c r="N56" s="3">
        <v>4.4679999999999997E-2</v>
      </c>
      <c r="O56" s="3">
        <v>0.91461999999999999</v>
      </c>
      <c r="P56" s="3">
        <v>217.06</v>
      </c>
      <c r="Q56" s="3">
        <v>40.033000000000001</v>
      </c>
      <c r="R56" s="3">
        <v>1.8574999999999999</v>
      </c>
      <c r="S56" s="3">
        <v>4.8350999999999997</v>
      </c>
      <c r="T56" s="3">
        <v>16.661999999999999</v>
      </c>
      <c r="U56" s="3">
        <v>13.778</v>
      </c>
      <c r="V56" s="3">
        <v>0.22983000000000001</v>
      </c>
      <c r="W56" s="3" t="s">
        <v>217</v>
      </c>
      <c r="X56" s="21">
        <f t="shared" si="12"/>
        <v>9337.8607809847199</v>
      </c>
      <c r="Y56" s="3">
        <f t="shared" si="13"/>
        <v>155.631013016412</v>
      </c>
      <c r="Z56" s="4">
        <f t="shared" si="14"/>
        <v>1296.9251084701</v>
      </c>
      <c r="AA56" s="4">
        <f t="shared" si="15"/>
        <v>6452.3637237318408</v>
      </c>
      <c r="AB56" s="4">
        <f t="shared" si="16"/>
        <v>6.4523637237318408</v>
      </c>
      <c r="AC56" s="4">
        <f t="shared" si="17"/>
        <v>0.30261585864302332</v>
      </c>
      <c r="AD56" s="25">
        <f t="shared" si="18"/>
        <v>0.72930421932968625</v>
      </c>
      <c r="AE56" s="27">
        <f t="shared" si="19"/>
        <v>2.0723880597014919</v>
      </c>
      <c r="AF56" s="27">
        <f t="shared" si="20"/>
        <v>4.9944552238805953</v>
      </c>
      <c r="AG56" s="27">
        <f t="shared" si="21"/>
        <v>14.602277658683882</v>
      </c>
      <c r="AH56" s="25">
        <f t="shared" si="22"/>
        <v>0.72930421932968625</v>
      </c>
      <c r="AI56" s="25">
        <f t="shared" si="23"/>
        <v>1.2155070322161436</v>
      </c>
      <c r="AJ56" s="25"/>
      <c r="AK56" s="26">
        <v>2.41</v>
      </c>
      <c r="AL56" s="25"/>
      <c r="AM56" s="25"/>
      <c r="AN56" s="25"/>
      <c r="AO56" s="4"/>
      <c r="AP56" s="4"/>
      <c r="AQ56" s="3">
        <f t="shared" si="25"/>
        <v>157.13116236996834</v>
      </c>
      <c r="AR56" s="3">
        <f t="shared" si="26"/>
        <v>74.059588421528716</v>
      </c>
      <c r="AS56" s="3">
        <f t="shared" si="27"/>
        <v>1.1820771144278606</v>
      </c>
      <c r="AT56" s="3">
        <f t="shared" si="28"/>
        <v>5.5572139303482579</v>
      </c>
      <c r="AU56" s="3">
        <f t="shared" si="29"/>
        <v>113.75870646766168</v>
      </c>
      <c r="AV56" s="3">
        <f t="shared" si="30"/>
        <v>2.6963431818181816</v>
      </c>
      <c r="AW56" s="3">
        <f t="shared" si="31"/>
        <v>0.49792288557213926</v>
      </c>
      <c r="AX56" s="3">
        <f t="shared" si="32"/>
        <v>231.0323383084577</v>
      </c>
      <c r="AY56" s="3">
        <f t="shared" si="36"/>
        <v>114.43351424694708</v>
      </c>
      <c r="AZ56" s="3">
        <f t="shared" si="33"/>
        <v>0.20723880597014921</v>
      </c>
      <c r="BA56" s="3">
        <f t="shared" si="34"/>
        <v>0.17136815920398007</v>
      </c>
      <c r="BB56" s="3">
        <f t="shared" si="35"/>
        <v>28.585820895522389</v>
      </c>
      <c r="BC56" s="4"/>
      <c r="BD56" s="4"/>
    </row>
    <row r="57" spans="1:56" x14ac:dyDescent="0.25">
      <c r="A57">
        <v>26</v>
      </c>
      <c r="B57" t="s">
        <v>604</v>
      </c>
      <c r="C57">
        <v>2</v>
      </c>
      <c r="E57" t="s">
        <v>601</v>
      </c>
      <c r="F57" s="3" t="s">
        <v>218</v>
      </c>
      <c r="G57" s="3" t="s">
        <v>219</v>
      </c>
      <c r="H57" s="3" t="s">
        <v>130</v>
      </c>
      <c r="I57" s="3" t="s">
        <v>51</v>
      </c>
      <c r="J57" s="3">
        <f t="shared" si="11"/>
        <v>7.980000000000001E-3</v>
      </c>
      <c r="K57" s="3">
        <v>0.96648999999999996</v>
      </c>
      <c r="L57" s="3">
        <v>1.3501000000000001</v>
      </c>
      <c r="M57" s="3">
        <v>118.16</v>
      </c>
      <c r="N57" s="3">
        <v>4.3679999999999997E-2</v>
      </c>
      <c r="O57" s="3">
        <v>0.87595999999999996</v>
      </c>
      <c r="P57" s="3">
        <v>211.12</v>
      </c>
      <c r="Q57" s="3">
        <v>48.609000000000002</v>
      </c>
      <c r="R57" s="3">
        <v>3.2976999999999999</v>
      </c>
      <c r="S57" s="3">
        <v>6.3844000000000003</v>
      </c>
      <c r="T57" s="3">
        <v>19.564</v>
      </c>
      <c r="U57" s="3">
        <v>15.875999999999999</v>
      </c>
      <c r="V57" s="3">
        <v>0.37108000000000002</v>
      </c>
      <c r="W57" s="3" t="s">
        <v>220</v>
      </c>
      <c r="X57" s="21">
        <f t="shared" si="12"/>
        <v>11910.016977928692</v>
      </c>
      <c r="Y57" s="3">
        <f t="shared" si="13"/>
        <v>198.50028296547819</v>
      </c>
      <c r="Z57" s="4">
        <f t="shared" si="14"/>
        <v>1654.1690247123181</v>
      </c>
      <c r="AA57" s="4">
        <f t="shared" si="15"/>
        <v>8291.5740587083601</v>
      </c>
      <c r="AB57" s="4">
        <f t="shared" si="16"/>
        <v>8.2915740587083597</v>
      </c>
      <c r="AC57" s="4">
        <f t="shared" si="17"/>
        <v>0.38887482335342205</v>
      </c>
      <c r="AD57" s="25">
        <f t="shared" si="18"/>
        <v>1.057739519521308</v>
      </c>
      <c r="AE57" s="27">
        <f t="shared" si="19"/>
        <v>2.4516290726817043</v>
      </c>
      <c r="AF57" s="27">
        <f t="shared" si="20"/>
        <v>6.6684310776942359</v>
      </c>
      <c r="AG57" s="27">
        <f t="shared" si="21"/>
        <v>15.861894757515374</v>
      </c>
      <c r="AH57" s="25">
        <f t="shared" si="22"/>
        <v>1.057739519521308</v>
      </c>
      <c r="AI57" s="25">
        <f t="shared" si="23"/>
        <v>1.7628991992021799</v>
      </c>
      <c r="AJ57" s="25"/>
      <c r="AK57" s="26">
        <v>2.72</v>
      </c>
      <c r="AL57" s="25"/>
      <c r="AM57" s="25"/>
      <c r="AN57" s="25"/>
      <c r="AO57" s="4"/>
      <c r="AP57" s="4"/>
      <c r="AQ57" s="3">
        <f t="shared" si="25"/>
        <v>109.3389154704944</v>
      </c>
      <c r="AR57" s="3">
        <f t="shared" si="26"/>
        <v>120.1740715424926</v>
      </c>
      <c r="AS57" s="3">
        <f t="shared" si="27"/>
        <v>1.4807017543859649</v>
      </c>
      <c r="AT57" s="3">
        <f t="shared" si="28"/>
        <v>5.473684210526315</v>
      </c>
      <c r="AU57" s="3">
        <f t="shared" si="29"/>
        <v>109.76942355889723</v>
      </c>
      <c r="AV57" s="3">
        <f t="shared" si="30"/>
        <v>2.6421803485987696</v>
      </c>
      <c r="AW57" s="3">
        <f t="shared" si="31"/>
        <v>0.60913533834586475</v>
      </c>
      <c r="AX57" s="3">
        <f t="shared" si="32"/>
        <v>413.24561403508767</v>
      </c>
      <c r="AY57" s="3">
        <f t="shared" si="36"/>
        <v>309.44178628389159</v>
      </c>
      <c r="AZ57" s="3">
        <f t="shared" si="33"/>
        <v>0.24516290726817044</v>
      </c>
      <c r="BA57" s="3">
        <f t="shared" si="34"/>
        <v>0.19894736842105262</v>
      </c>
      <c r="BB57" s="3">
        <f t="shared" si="35"/>
        <v>46.501253132832083</v>
      </c>
      <c r="BC57" s="4"/>
      <c r="BD57" s="4"/>
    </row>
    <row r="58" spans="1:56" x14ac:dyDescent="0.25">
      <c r="A58">
        <v>27</v>
      </c>
      <c r="B58" t="s">
        <v>604</v>
      </c>
      <c r="C58">
        <v>2</v>
      </c>
      <c r="E58" t="s">
        <v>602</v>
      </c>
      <c r="F58" s="3" t="s">
        <v>221</v>
      </c>
      <c r="G58" s="3" t="s">
        <v>222</v>
      </c>
      <c r="H58" s="3" t="s">
        <v>59</v>
      </c>
      <c r="I58" s="3" t="s">
        <v>51</v>
      </c>
      <c r="J58" s="3">
        <f t="shared" si="11"/>
        <v>8.0040000000000007E-3</v>
      </c>
      <c r="K58" s="3">
        <v>0.48379</v>
      </c>
      <c r="L58" s="3">
        <v>1.0671999999999999</v>
      </c>
      <c r="M58" s="3">
        <v>117.39</v>
      </c>
      <c r="N58" s="3">
        <v>5.7290000000000001E-2</v>
      </c>
      <c r="O58" s="3">
        <v>0.52286999999999995</v>
      </c>
      <c r="P58" s="3">
        <v>212.63</v>
      </c>
      <c r="Q58" s="3">
        <v>45.738</v>
      </c>
      <c r="R58" s="3">
        <v>1.9774</v>
      </c>
      <c r="S58" s="3">
        <v>5.4059999999999997</v>
      </c>
      <c r="T58" s="3">
        <v>20.042000000000002</v>
      </c>
      <c r="U58" s="3">
        <v>17.673999999999999</v>
      </c>
      <c r="V58" s="3">
        <v>0.26688000000000001</v>
      </c>
      <c r="W58" s="3" t="s">
        <v>223</v>
      </c>
      <c r="X58" s="21">
        <f t="shared" si="12"/>
        <v>32835.314091680812</v>
      </c>
      <c r="Y58" s="3">
        <f t="shared" si="13"/>
        <v>547.25523486134682</v>
      </c>
      <c r="Z58" s="4">
        <f t="shared" si="14"/>
        <v>4560.4602905112233</v>
      </c>
      <c r="AA58" s="4">
        <f t="shared" si="15"/>
        <v>22790.905999556337</v>
      </c>
      <c r="AB58" s="4">
        <f t="shared" si="16"/>
        <v>22.790905999556337</v>
      </c>
      <c r="AC58" s="4">
        <f t="shared" si="17"/>
        <v>1.0688934913791921</v>
      </c>
      <c r="AD58" s="25">
        <f t="shared" si="18"/>
        <v>4.916910060344283</v>
      </c>
      <c r="AE58" s="27">
        <f t="shared" si="19"/>
        <v>2.5039980009995007</v>
      </c>
      <c r="AF58" s="27">
        <f t="shared" si="20"/>
        <v>11.518390804597702</v>
      </c>
      <c r="AG58" s="27">
        <f t="shared" si="21"/>
        <v>42.68747382995236</v>
      </c>
      <c r="AH58" s="25">
        <f t="shared" si="22"/>
        <v>4.916910060344283</v>
      </c>
      <c r="AI58" s="25">
        <f t="shared" si="23"/>
        <v>8.1948501005738059</v>
      </c>
      <c r="AJ58" s="25"/>
      <c r="AK58" s="26">
        <v>4.5999999999999996</v>
      </c>
      <c r="AL58" s="25"/>
      <c r="AM58" s="25"/>
      <c r="AN58" s="25"/>
      <c r="AO58" s="4"/>
      <c r="AP58" s="4"/>
      <c r="AQ58" s="3">
        <f t="shared" si="25"/>
        <v>48.703716323656352</v>
      </c>
      <c r="AR58" s="3">
        <f t="shared" si="26"/>
        <v>84.46890191268001</v>
      </c>
      <c r="AS58" s="3">
        <f t="shared" si="27"/>
        <v>1.4666416791604198</v>
      </c>
      <c r="AT58" s="3">
        <f t="shared" si="28"/>
        <v>7.1576711644177911</v>
      </c>
      <c r="AU58" s="3">
        <f t="shared" si="29"/>
        <v>65.326086956521735</v>
      </c>
      <c r="AV58" s="3">
        <f t="shared" si="30"/>
        <v>2.6531233360592434</v>
      </c>
      <c r="AW58" s="3">
        <f t="shared" si="31"/>
        <v>0.57143928035982017</v>
      </c>
      <c r="AX58" s="3">
        <f t="shared" si="32"/>
        <v>247.05147426286857</v>
      </c>
      <c r="AY58" s="3">
        <f t="shared" si="36"/>
        <v>186.2750442960338</v>
      </c>
      <c r="AZ58" s="3">
        <f t="shared" si="33"/>
        <v>0.25039980009995005</v>
      </c>
      <c r="BA58" s="3">
        <f t="shared" si="34"/>
        <v>0.22081459270364817</v>
      </c>
      <c r="BB58" s="3">
        <f t="shared" si="35"/>
        <v>33.343328335832084</v>
      </c>
      <c r="BC58" s="4"/>
      <c r="BD58" s="4"/>
    </row>
    <row r="59" spans="1:56" x14ac:dyDescent="0.25">
      <c r="A59">
        <v>27</v>
      </c>
      <c r="B59" t="s">
        <v>604</v>
      </c>
      <c r="C59">
        <v>2</v>
      </c>
      <c r="E59" t="s">
        <v>602</v>
      </c>
      <c r="F59" s="3" t="s">
        <v>224</v>
      </c>
      <c r="G59" s="3" t="s">
        <v>225</v>
      </c>
      <c r="H59" s="3" t="s">
        <v>55</v>
      </c>
      <c r="I59" s="3" t="s">
        <v>51</v>
      </c>
      <c r="J59" s="3">
        <f t="shared" si="11"/>
        <v>8.0239999999999999E-3</v>
      </c>
      <c r="K59" s="3">
        <v>0.69591999999999998</v>
      </c>
      <c r="L59" s="3">
        <v>1.1204000000000001</v>
      </c>
      <c r="M59" s="3">
        <v>133.24</v>
      </c>
      <c r="N59" s="3">
        <v>6.132E-2</v>
      </c>
      <c r="O59" s="3">
        <v>0.72150999999999998</v>
      </c>
      <c r="P59" s="3">
        <v>222.88</v>
      </c>
      <c r="Q59" s="3">
        <v>49.947000000000003</v>
      </c>
      <c r="R59" s="3">
        <v>2.0871</v>
      </c>
      <c r="S59" s="3">
        <v>6.5411999999999999</v>
      </c>
      <c r="T59" s="3">
        <v>16.091000000000001</v>
      </c>
      <c r="U59" s="3">
        <v>17.169</v>
      </c>
      <c r="V59" s="3">
        <v>0.30689</v>
      </c>
      <c r="W59" s="3" t="s">
        <v>226</v>
      </c>
      <c r="X59" s="21">
        <f t="shared" si="12"/>
        <v>12410.865874363328</v>
      </c>
      <c r="Y59" s="3">
        <f t="shared" si="13"/>
        <v>206.84776457272213</v>
      </c>
      <c r="Z59" s="4">
        <f t="shared" si="14"/>
        <v>1723.7313714393511</v>
      </c>
      <c r="AA59" s="4">
        <f t="shared" si="15"/>
        <v>8592.878222529167</v>
      </c>
      <c r="AB59" s="4">
        <f t="shared" si="16"/>
        <v>8.5928782225291673</v>
      </c>
      <c r="AC59" s="4">
        <f t="shared" si="17"/>
        <v>0.40300598863661791</v>
      </c>
      <c r="AD59" s="25">
        <f t="shared" si="18"/>
        <v>2.4663966504561015</v>
      </c>
      <c r="AE59" s="27">
        <f t="shared" si="19"/>
        <v>2.0053589232303093</v>
      </c>
      <c r="AF59" s="27">
        <f t="shared" si="20"/>
        <v>12.272796610169493</v>
      </c>
      <c r="AG59" s="27">
        <f t="shared" si="21"/>
        <v>20.096451760737192</v>
      </c>
      <c r="AH59" s="25">
        <f t="shared" si="22"/>
        <v>2.4663966504561015</v>
      </c>
      <c r="AI59" s="25">
        <f t="shared" si="23"/>
        <v>4.1106610840935023</v>
      </c>
      <c r="AJ59" s="25"/>
      <c r="AK59" s="26">
        <v>6.12</v>
      </c>
      <c r="AL59" s="25"/>
      <c r="AM59" s="25"/>
      <c r="AN59" s="25"/>
      <c r="AO59" s="4"/>
      <c r="AP59" s="4"/>
      <c r="AQ59" s="3">
        <f t="shared" si="25"/>
        <v>75.019260400616318</v>
      </c>
      <c r="AR59" s="3">
        <f t="shared" si="26"/>
        <v>90.888470950784026</v>
      </c>
      <c r="AS59" s="3">
        <f t="shared" si="27"/>
        <v>1.660518444666002</v>
      </c>
      <c r="AT59" s="3">
        <f t="shared" si="28"/>
        <v>7.6420737786640078</v>
      </c>
      <c r="AU59" s="3">
        <f t="shared" si="29"/>
        <v>89.918993020937179</v>
      </c>
      <c r="AV59" s="3">
        <f t="shared" si="30"/>
        <v>2.774252141303363</v>
      </c>
      <c r="AW59" s="3">
        <f t="shared" si="31"/>
        <v>0.62247008973080764</v>
      </c>
      <c r="AX59" s="3">
        <f t="shared" si="32"/>
        <v>260.10717846460619</v>
      </c>
      <c r="AY59" s="3">
        <f t="shared" si="36"/>
        <v>327.28632284963294</v>
      </c>
      <c r="AZ59" s="3">
        <f t="shared" si="33"/>
        <v>0.20053589232303093</v>
      </c>
      <c r="BA59" s="3">
        <f t="shared" si="34"/>
        <v>0.21397058823529413</v>
      </c>
      <c r="BB59" s="3">
        <f t="shared" si="35"/>
        <v>38.246510468594217</v>
      </c>
      <c r="BC59" s="4"/>
      <c r="BD59" s="4"/>
    </row>
    <row r="60" spans="1:56" x14ac:dyDescent="0.25">
      <c r="A60">
        <v>28</v>
      </c>
      <c r="B60" t="s">
        <v>603</v>
      </c>
      <c r="C60">
        <v>2</v>
      </c>
      <c r="E60" t="s">
        <v>600</v>
      </c>
      <c r="F60" s="3" t="s">
        <v>227</v>
      </c>
      <c r="G60" s="3" t="s">
        <v>228</v>
      </c>
      <c r="H60" s="3" t="s">
        <v>66</v>
      </c>
      <c r="I60" s="3" t="s">
        <v>51</v>
      </c>
      <c r="J60" s="3">
        <f t="shared" si="11"/>
        <v>8.0600000000000012E-3</v>
      </c>
      <c r="K60" s="3">
        <v>4.7019000000000002</v>
      </c>
      <c r="L60" s="3">
        <v>0.85806000000000004</v>
      </c>
      <c r="M60" s="3">
        <v>28.681999999999999</v>
      </c>
      <c r="N60" s="3">
        <v>4.9889999999999997E-2</v>
      </c>
      <c r="O60" s="3">
        <v>3.3613</v>
      </c>
      <c r="P60" s="3">
        <v>193.8</v>
      </c>
      <c r="Q60" s="3">
        <v>22.366</v>
      </c>
      <c r="R60" s="3">
        <v>1.9079999999999999</v>
      </c>
      <c r="S60" s="3">
        <v>5.2268999999999997</v>
      </c>
      <c r="T60" s="3">
        <v>8.6231000000000009</v>
      </c>
      <c r="U60" s="3">
        <v>10.653</v>
      </c>
      <c r="V60" s="3">
        <v>0.26928000000000002</v>
      </c>
      <c r="W60" s="3" t="s">
        <v>229</v>
      </c>
      <c r="X60" s="21">
        <f t="shared" si="12"/>
        <v>4558.573853989813</v>
      </c>
      <c r="Y60" s="3">
        <f t="shared" si="13"/>
        <v>75.976230899830213</v>
      </c>
      <c r="Z60" s="4">
        <f t="shared" si="14"/>
        <v>633.13525749858513</v>
      </c>
      <c r="AA60" s="4">
        <f t="shared" si="15"/>
        <v>3142.1104590500499</v>
      </c>
      <c r="AB60" s="4">
        <f t="shared" si="16"/>
        <v>3.1421104590500502</v>
      </c>
      <c r="AC60" s="4">
        <f t="shared" si="17"/>
        <v>0.14736498052944735</v>
      </c>
      <c r="AD60" s="25">
        <f t="shared" si="18"/>
        <v>1.1022900543602663</v>
      </c>
      <c r="AE60" s="27">
        <f t="shared" si="19"/>
        <v>1.069863523573201</v>
      </c>
      <c r="AF60" s="27">
        <f t="shared" si="20"/>
        <v>8.0025791563275437</v>
      </c>
      <c r="AG60" s="27">
        <f t="shared" si="21"/>
        <v>13.774184957467101</v>
      </c>
      <c r="AH60" s="25">
        <f t="shared" si="22"/>
        <v>1.1022900543602661</v>
      </c>
      <c r="AI60" s="25">
        <f t="shared" si="23"/>
        <v>1.8371500906004434</v>
      </c>
      <c r="AJ60" s="25"/>
      <c r="AK60" s="26">
        <v>7.48</v>
      </c>
      <c r="AL60" s="25"/>
      <c r="AM60" s="25"/>
      <c r="AN60" s="25"/>
      <c r="AO60" s="4"/>
      <c r="AP60" s="4"/>
      <c r="AQ60" s="3">
        <f t="shared" si="25"/>
        <v>571.7040378975862</v>
      </c>
      <c r="AR60" s="3">
        <f t="shared" si="26"/>
        <v>57.934130385743288</v>
      </c>
      <c r="AS60" s="3">
        <f t="shared" si="27"/>
        <v>0.35585607940446645</v>
      </c>
      <c r="AT60" s="3">
        <f t="shared" si="28"/>
        <v>6.1898263027295277</v>
      </c>
      <c r="AU60" s="3">
        <f t="shared" si="29"/>
        <v>417.03473945409428</v>
      </c>
      <c r="AV60" s="3">
        <f t="shared" si="30"/>
        <v>2.4010668960072183</v>
      </c>
      <c r="AW60" s="3">
        <f t="shared" si="31"/>
        <v>0.27749379652605455</v>
      </c>
      <c r="AX60" s="3">
        <f t="shared" si="32"/>
        <v>236.72456575682378</v>
      </c>
      <c r="AY60" s="3">
        <f t="shared" si="36"/>
        <v>162.75998195353034</v>
      </c>
      <c r="AZ60" s="3">
        <f t="shared" si="33"/>
        <v>0.1069863523573201</v>
      </c>
      <c r="BA60" s="3">
        <f t="shared" si="34"/>
        <v>0.13217121588089328</v>
      </c>
      <c r="BB60" s="3">
        <f t="shared" si="35"/>
        <v>33.409429280397021</v>
      </c>
      <c r="BC60" s="4"/>
      <c r="BD60" s="4"/>
    </row>
    <row r="61" spans="1:56" x14ac:dyDescent="0.25">
      <c r="A61">
        <v>28</v>
      </c>
      <c r="B61" t="s">
        <v>603</v>
      </c>
      <c r="C61">
        <v>2</v>
      </c>
      <c r="E61" t="s">
        <v>600</v>
      </c>
      <c r="F61" s="3" t="s">
        <v>230</v>
      </c>
      <c r="G61" s="3" t="s">
        <v>231</v>
      </c>
      <c r="H61" s="3" t="s">
        <v>86</v>
      </c>
      <c r="I61" s="3" t="s">
        <v>51</v>
      </c>
      <c r="J61" s="3">
        <f t="shared" si="11"/>
        <v>7.9920000000000008E-3</v>
      </c>
      <c r="K61" s="3">
        <v>4.1368999999999998</v>
      </c>
      <c r="L61" s="3">
        <v>0.74629999999999996</v>
      </c>
      <c r="M61" s="3">
        <v>30.637</v>
      </c>
      <c r="N61" s="3">
        <v>5.049E-2</v>
      </c>
      <c r="O61" s="3">
        <v>3.5019</v>
      </c>
      <c r="P61" s="3">
        <v>176.84</v>
      </c>
      <c r="Q61" s="3">
        <v>22.001999999999999</v>
      </c>
      <c r="R61" s="3">
        <v>1.5707</v>
      </c>
      <c r="S61" s="3">
        <v>4.3661000000000003</v>
      </c>
      <c r="T61" s="3">
        <v>8.3132000000000001</v>
      </c>
      <c r="U61" s="3">
        <v>9.9303000000000008</v>
      </c>
      <c r="V61" s="3">
        <v>0.16714000000000001</v>
      </c>
      <c r="W61" s="3" t="s">
        <v>232</v>
      </c>
      <c r="X61" s="21">
        <f t="shared" si="12"/>
        <v>6392.1901528013577</v>
      </c>
      <c r="Y61" s="3">
        <f t="shared" si="13"/>
        <v>106.53650254668929</v>
      </c>
      <c r="Z61" s="4">
        <f t="shared" si="14"/>
        <v>887.80418788907753</v>
      </c>
      <c r="AA61" s="4">
        <f t="shared" si="15"/>
        <v>4443.464403849237</v>
      </c>
      <c r="AB61" s="4">
        <f t="shared" si="16"/>
        <v>4.4434644038492372</v>
      </c>
      <c r="AC61" s="4">
        <f t="shared" si="17"/>
        <v>0.2083984805405292</v>
      </c>
      <c r="AD61" s="25">
        <f t="shared" si="18"/>
        <v>1.5963323609404536</v>
      </c>
      <c r="AE61" s="27">
        <f t="shared" si="19"/>
        <v>1.0401901901901902</v>
      </c>
      <c r="AF61" s="27">
        <f t="shared" si="20"/>
        <v>7.9678568568568569</v>
      </c>
      <c r="AG61" s="27">
        <f t="shared" si="21"/>
        <v>20.034651596014886</v>
      </c>
      <c r="AH61" s="25">
        <f t="shared" si="22"/>
        <v>1.5963323609404538</v>
      </c>
      <c r="AI61" s="25">
        <f t="shared" si="23"/>
        <v>2.6605539349007565</v>
      </c>
      <c r="AJ61" s="25"/>
      <c r="AK61" s="26">
        <v>7.66</v>
      </c>
      <c r="AL61" s="25"/>
      <c r="AM61" s="25"/>
      <c r="AN61" s="25"/>
      <c r="AO61" s="4"/>
      <c r="AP61" s="4"/>
      <c r="AQ61" s="3">
        <f t="shared" si="25"/>
        <v>505.87269087269084</v>
      </c>
      <c r="AR61" s="3">
        <f t="shared" si="26"/>
        <v>44.443079443079434</v>
      </c>
      <c r="AS61" s="3">
        <f t="shared" si="27"/>
        <v>0.3833458458458458</v>
      </c>
      <c r="AT61" s="3">
        <f t="shared" si="28"/>
        <v>6.3175675675675675</v>
      </c>
      <c r="AU61" s="3">
        <f t="shared" si="29"/>
        <v>438.17567567567568</v>
      </c>
      <c r="AV61" s="3">
        <f t="shared" si="30"/>
        <v>2.2092841819091822</v>
      </c>
      <c r="AW61" s="3">
        <f t="shared" si="31"/>
        <v>0.27530030030030028</v>
      </c>
      <c r="AX61" s="3">
        <f t="shared" si="32"/>
        <v>196.53403403403402</v>
      </c>
      <c r="AY61" s="3">
        <f t="shared" si="36"/>
        <v>56.43711893711901</v>
      </c>
      <c r="AZ61" s="3">
        <f t="shared" si="33"/>
        <v>0.10401901901901903</v>
      </c>
      <c r="BA61" s="3">
        <f t="shared" si="34"/>
        <v>0.12425300300300302</v>
      </c>
      <c r="BB61" s="3">
        <f t="shared" si="35"/>
        <v>20.913413413413416</v>
      </c>
      <c r="BC61" s="4"/>
      <c r="BD61" s="4"/>
    </row>
    <row r="62" spans="1:56" x14ac:dyDescent="0.25">
      <c r="A62">
        <v>29</v>
      </c>
      <c r="B62" t="s">
        <v>603</v>
      </c>
      <c r="C62">
        <v>2</v>
      </c>
      <c r="E62" t="s">
        <v>601</v>
      </c>
      <c r="F62" s="3" t="s">
        <v>233</v>
      </c>
      <c r="G62" s="3" t="s">
        <v>234</v>
      </c>
      <c r="H62" s="3" t="s">
        <v>55</v>
      </c>
      <c r="I62" s="3" t="s">
        <v>51</v>
      </c>
      <c r="J62" s="3">
        <f t="shared" si="11"/>
        <v>8.0239999999999999E-3</v>
      </c>
      <c r="K62" s="3">
        <v>1.0979000000000001</v>
      </c>
      <c r="L62" s="3">
        <v>0.69403999999999999</v>
      </c>
      <c r="M62" s="3">
        <v>34.527999999999999</v>
      </c>
      <c r="N62" s="3">
        <v>0.10016</v>
      </c>
      <c r="O62" s="3">
        <v>3.7465000000000002</v>
      </c>
      <c r="P62" s="3">
        <v>319.04000000000002</v>
      </c>
      <c r="Q62" s="3">
        <v>27.366</v>
      </c>
      <c r="R62" s="3">
        <v>2.4647999999999999</v>
      </c>
      <c r="S62" s="3">
        <v>4.3244999999999996</v>
      </c>
      <c r="T62" s="3">
        <v>11.680999999999999</v>
      </c>
      <c r="U62" s="3">
        <v>16.27</v>
      </c>
      <c r="V62" s="3">
        <v>1.5790999999999999</v>
      </c>
      <c r="W62" s="3" t="s">
        <v>235</v>
      </c>
      <c r="X62" s="21">
        <f t="shared" si="12"/>
        <v>8251.2733446519524</v>
      </c>
      <c r="Y62" s="3">
        <f t="shared" si="13"/>
        <v>137.52122241086587</v>
      </c>
      <c r="Z62" s="4">
        <f t="shared" si="14"/>
        <v>1146.0101867572155</v>
      </c>
      <c r="AA62" s="4">
        <f t="shared" si="15"/>
        <v>5712.9121971944942</v>
      </c>
      <c r="AB62" s="4">
        <f t="shared" si="16"/>
        <v>5.7129121971944938</v>
      </c>
      <c r="AC62" s="4">
        <f t="shared" si="17"/>
        <v>0.26793558204842177</v>
      </c>
      <c r="AD62" s="25">
        <f t="shared" si="18"/>
        <v>1.3396779102421088</v>
      </c>
      <c r="AE62" s="27">
        <f t="shared" si="19"/>
        <v>1.4557577268195412</v>
      </c>
      <c r="AF62" s="27">
        <f t="shared" si="20"/>
        <v>7.2787886340977064</v>
      </c>
      <c r="AG62" s="27">
        <f t="shared" si="21"/>
        <v>18.405231661300718</v>
      </c>
      <c r="AH62" s="25">
        <f t="shared" si="22"/>
        <v>1.339677910242109</v>
      </c>
      <c r="AI62" s="25">
        <f t="shared" si="23"/>
        <v>2.2327965170701813</v>
      </c>
      <c r="AJ62" s="25"/>
      <c r="AK62" s="26">
        <v>5</v>
      </c>
      <c r="AL62" s="25"/>
      <c r="AM62" s="25"/>
      <c r="AN62" s="25"/>
      <c r="AO62" s="4"/>
      <c r="AP62" s="4"/>
      <c r="AQ62" s="3">
        <f t="shared" si="25"/>
        <v>125.11646877549173</v>
      </c>
      <c r="AR62" s="3">
        <f t="shared" si="26"/>
        <v>37.752877730445022</v>
      </c>
      <c r="AS62" s="3">
        <f t="shared" si="27"/>
        <v>0.43030907278165498</v>
      </c>
      <c r="AT62" s="3">
        <f t="shared" si="28"/>
        <v>12.482552342971086</v>
      </c>
      <c r="AU62" s="3">
        <f t="shared" si="29"/>
        <v>466.91176470588238</v>
      </c>
      <c r="AV62" s="3">
        <f t="shared" si="30"/>
        <v>3.9726569269464336</v>
      </c>
      <c r="AW62" s="3">
        <f t="shared" si="31"/>
        <v>0.3410518444666002</v>
      </c>
      <c r="AX62" s="3">
        <f t="shared" si="32"/>
        <v>307.17846460618142</v>
      </c>
      <c r="AY62" s="3">
        <f t="shared" si="36"/>
        <v>51.027599021118455</v>
      </c>
      <c r="AZ62" s="3">
        <f t="shared" si="33"/>
        <v>0.14557577268195412</v>
      </c>
      <c r="BA62" s="3">
        <f t="shared" si="34"/>
        <v>0.20276669990029911</v>
      </c>
      <c r="BB62" s="3">
        <f t="shared" si="35"/>
        <v>196.79710867397807</v>
      </c>
      <c r="BC62" s="4"/>
      <c r="BD62" s="4"/>
    </row>
    <row r="63" spans="1:56" x14ac:dyDescent="0.25">
      <c r="A63">
        <v>29</v>
      </c>
      <c r="B63" t="s">
        <v>603</v>
      </c>
      <c r="C63">
        <v>2</v>
      </c>
      <c r="E63" t="s">
        <v>601</v>
      </c>
      <c r="F63" s="3" t="s">
        <v>236</v>
      </c>
      <c r="G63" s="3" t="s">
        <v>237</v>
      </c>
      <c r="H63" s="3" t="s">
        <v>82</v>
      </c>
      <c r="I63" s="3" t="s">
        <v>51</v>
      </c>
      <c r="J63" s="3">
        <f t="shared" si="11"/>
        <v>7.9959999999999996E-3</v>
      </c>
      <c r="K63" s="3">
        <v>2.1833</v>
      </c>
      <c r="L63" s="3">
        <v>0.62038000000000004</v>
      </c>
      <c r="M63" s="3">
        <v>33.694000000000003</v>
      </c>
      <c r="N63" s="3">
        <v>9.8890000000000006E-2</v>
      </c>
      <c r="O63" s="3">
        <v>3.7448999999999999</v>
      </c>
      <c r="P63" s="3">
        <v>361.54</v>
      </c>
      <c r="Q63" s="3">
        <v>27.529</v>
      </c>
      <c r="R63" s="3">
        <v>2.2892000000000001</v>
      </c>
      <c r="S63" s="3">
        <v>4.1551999999999998</v>
      </c>
      <c r="T63" s="3">
        <v>15.75</v>
      </c>
      <c r="U63" s="3">
        <v>15.641999999999999</v>
      </c>
      <c r="V63" s="3">
        <v>1.153</v>
      </c>
      <c r="W63" s="3" t="s">
        <v>238</v>
      </c>
      <c r="X63" s="21">
        <f t="shared" si="12"/>
        <v>28056.027164685907</v>
      </c>
      <c r="Y63" s="3">
        <f t="shared" si="13"/>
        <v>467.60045274476511</v>
      </c>
      <c r="Z63" s="4">
        <f t="shared" si="14"/>
        <v>3896.6704395397096</v>
      </c>
      <c r="AA63" s="4">
        <f t="shared" si="15"/>
        <v>19493.098747072083</v>
      </c>
      <c r="AB63" s="4">
        <f t="shared" si="16"/>
        <v>19.493098747072082</v>
      </c>
      <c r="AC63" s="4">
        <f t="shared" si="17"/>
        <v>0.9142263312376806</v>
      </c>
      <c r="AD63" s="25">
        <f t="shared" si="18"/>
        <v>2.7243944670882883</v>
      </c>
      <c r="AE63" s="27">
        <f t="shared" si="19"/>
        <v>1.9697348674337167</v>
      </c>
      <c r="AF63" s="27">
        <f t="shared" si="20"/>
        <v>5.8698099049524757</v>
      </c>
      <c r="AG63" s="27">
        <f t="shared" si="21"/>
        <v>46.413674568739651</v>
      </c>
      <c r="AH63" s="25">
        <f t="shared" si="22"/>
        <v>2.7243944670882883</v>
      </c>
      <c r="AI63" s="25">
        <f t="shared" si="23"/>
        <v>4.5406574451471471</v>
      </c>
      <c r="AJ63" s="25"/>
      <c r="AK63" s="26">
        <v>2.98</v>
      </c>
      <c r="AL63" s="25"/>
      <c r="AM63" s="25"/>
      <c r="AN63" s="25"/>
      <c r="AO63" s="4"/>
      <c r="AP63" s="4"/>
      <c r="AQ63" s="3">
        <f t="shared" si="25"/>
        <v>261.29746691527583</v>
      </c>
      <c r="AR63" s="3">
        <f t="shared" si="26"/>
        <v>28.672972850061395</v>
      </c>
      <c r="AS63" s="3">
        <f t="shared" si="27"/>
        <v>0.42138569284642324</v>
      </c>
      <c r="AT63" s="3">
        <f t="shared" si="28"/>
        <v>12.367433716858431</v>
      </c>
      <c r="AU63" s="3">
        <f t="shared" si="29"/>
        <v>468.34667333666835</v>
      </c>
      <c r="AV63" s="3">
        <f t="shared" si="30"/>
        <v>4.5180839396971209</v>
      </c>
      <c r="AW63" s="3">
        <f t="shared" si="31"/>
        <v>0.34428464232116057</v>
      </c>
      <c r="AX63" s="3">
        <f t="shared" si="32"/>
        <v>286.29314657328666</v>
      </c>
      <c r="AY63" s="3">
        <f t="shared" si="36"/>
        <v>30.03319841739053</v>
      </c>
      <c r="AZ63" s="3">
        <f t="shared" si="33"/>
        <v>0.19697348674337167</v>
      </c>
      <c r="BA63" s="3">
        <f t="shared" si="34"/>
        <v>0.19562281140570287</v>
      </c>
      <c r="BB63" s="3">
        <f t="shared" si="35"/>
        <v>144.19709854927464</v>
      </c>
      <c r="BC63" s="4"/>
      <c r="BD63" s="4"/>
    </row>
    <row r="64" spans="1:56" x14ac:dyDescent="0.25">
      <c r="A64">
        <v>30</v>
      </c>
      <c r="B64" t="s">
        <v>603</v>
      </c>
      <c r="C64">
        <v>2</v>
      </c>
      <c r="E64" t="s">
        <v>602</v>
      </c>
      <c r="F64" s="3" t="s">
        <v>239</v>
      </c>
      <c r="G64" s="3" t="s">
        <v>240</v>
      </c>
      <c r="H64" s="3" t="s">
        <v>175</v>
      </c>
      <c r="I64" s="3" t="s">
        <v>51</v>
      </c>
      <c r="J64" s="3">
        <f t="shared" si="11"/>
        <v>7.9839999999999998E-3</v>
      </c>
      <c r="K64" s="3">
        <v>1.9152</v>
      </c>
      <c r="L64" s="3">
        <v>0.66639000000000004</v>
      </c>
      <c r="M64" s="3">
        <v>27.989000000000001</v>
      </c>
      <c r="N64" s="3">
        <v>0.11040999999999999</v>
      </c>
      <c r="O64" s="3">
        <v>1.5304</v>
      </c>
      <c r="P64" s="3">
        <v>343.59</v>
      </c>
      <c r="Q64" s="3">
        <v>27.59</v>
      </c>
      <c r="R64" s="3">
        <v>1.4975000000000001</v>
      </c>
      <c r="S64" s="3">
        <v>3.9232999999999998</v>
      </c>
      <c r="T64" s="3">
        <v>15.695</v>
      </c>
      <c r="U64" s="3">
        <v>16.933</v>
      </c>
      <c r="V64" s="3">
        <v>0.88288</v>
      </c>
      <c r="W64" s="3" t="s">
        <v>241</v>
      </c>
      <c r="X64" s="21">
        <f t="shared" si="12"/>
        <v>10865.874363327674</v>
      </c>
      <c r="Y64" s="3">
        <f t="shared" si="13"/>
        <v>181.09790605546124</v>
      </c>
      <c r="Z64" s="4">
        <f t="shared" si="14"/>
        <v>1509.1492171288437</v>
      </c>
      <c r="AA64" s="4">
        <f t="shared" si="15"/>
        <v>7560.8678212867917</v>
      </c>
      <c r="AB64" s="4">
        <f t="shared" si="16"/>
        <v>7.5608678212867915</v>
      </c>
      <c r="AC64" s="4">
        <f t="shared" si="17"/>
        <v>0.35460470081835049</v>
      </c>
      <c r="AD64" s="25">
        <f t="shared" si="18"/>
        <v>2.8439297005631707</v>
      </c>
      <c r="AE64" s="27">
        <f t="shared" si="19"/>
        <v>1.9658066132264529</v>
      </c>
      <c r="AF64" s="27">
        <f t="shared" si="20"/>
        <v>15.765769038076151</v>
      </c>
      <c r="AG64" s="27">
        <f t="shared" si="21"/>
        <v>18.038636070937944</v>
      </c>
      <c r="AH64" s="25">
        <f t="shared" si="22"/>
        <v>2.8439297005631707</v>
      </c>
      <c r="AI64" s="25">
        <f t="shared" si="23"/>
        <v>4.7398828342719508</v>
      </c>
      <c r="AJ64" s="25"/>
      <c r="AK64" s="26">
        <v>8.02</v>
      </c>
      <c r="AL64" s="25"/>
      <c r="AM64" s="25"/>
      <c r="AN64" s="25"/>
      <c r="AO64" s="4"/>
      <c r="AP64" s="4"/>
      <c r="AQ64" s="3">
        <f t="shared" si="25"/>
        <v>228.1105392603389</v>
      </c>
      <c r="AR64" s="3">
        <f t="shared" si="26"/>
        <v>34.478844051739841</v>
      </c>
      <c r="AS64" s="3">
        <f t="shared" si="27"/>
        <v>0.35056362725450901</v>
      </c>
      <c r="AT64" s="3">
        <f t="shared" si="28"/>
        <v>13.828907815631261</v>
      </c>
      <c r="AU64" s="3">
        <f t="shared" si="29"/>
        <v>191.68336673346693</v>
      </c>
      <c r="AV64" s="3">
        <f t="shared" si="30"/>
        <v>4.3000499977227182</v>
      </c>
      <c r="AW64" s="3">
        <f t="shared" si="31"/>
        <v>0.34556613226452904</v>
      </c>
      <c r="AX64" s="3">
        <f t="shared" si="32"/>
        <v>187.56262525050101</v>
      </c>
      <c r="AY64" s="3">
        <f t="shared" si="36"/>
        <v>1.0327473128074482</v>
      </c>
      <c r="AZ64" s="3">
        <f t="shared" si="33"/>
        <v>0.19658066132264529</v>
      </c>
      <c r="BA64" s="3">
        <f t="shared" si="34"/>
        <v>0.21208667334669337</v>
      </c>
      <c r="BB64" s="3">
        <f t="shared" si="35"/>
        <v>110.5811623246493</v>
      </c>
      <c r="BC64" s="4"/>
      <c r="BD64" s="4"/>
    </row>
    <row r="65" spans="1:56" x14ac:dyDescent="0.25">
      <c r="A65">
        <v>30</v>
      </c>
      <c r="B65" t="s">
        <v>603</v>
      </c>
      <c r="C65">
        <v>2</v>
      </c>
      <c r="E65" t="s">
        <v>602</v>
      </c>
      <c r="F65" s="3" t="s">
        <v>242</v>
      </c>
      <c r="G65" s="3" t="s">
        <v>243</v>
      </c>
      <c r="H65" s="3" t="s">
        <v>153</v>
      </c>
      <c r="I65" s="3" t="s">
        <v>51</v>
      </c>
      <c r="J65" s="3">
        <f t="shared" si="11"/>
        <v>8.0280000000000004E-3</v>
      </c>
      <c r="K65" s="3">
        <v>6.2378999999999998</v>
      </c>
      <c r="L65" s="3">
        <v>0.71072999999999997</v>
      </c>
      <c r="M65" s="3">
        <v>30.001000000000001</v>
      </c>
      <c r="N65" s="3">
        <v>0.12313</v>
      </c>
      <c r="O65" s="3">
        <v>3.4832999999999998</v>
      </c>
      <c r="P65" s="3">
        <v>385.63</v>
      </c>
      <c r="Q65" s="3">
        <v>30.262</v>
      </c>
      <c r="R65" s="3">
        <v>1.6671</v>
      </c>
      <c r="S65" s="3">
        <v>4.6230000000000002</v>
      </c>
      <c r="T65" s="3">
        <v>15.916</v>
      </c>
      <c r="U65" s="3">
        <v>17.777999999999999</v>
      </c>
      <c r="V65" s="3">
        <v>1.0316000000000001</v>
      </c>
      <c r="W65" s="3" t="s">
        <v>244</v>
      </c>
      <c r="X65" s="21">
        <f t="shared" si="12"/>
        <v>10789.473684210527</v>
      </c>
      <c r="Y65" s="3">
        <f t="shared" si="13"/>
        <v>179.82456140350877</v>
      </c>
      <c r="Z65" s="4">
        <f t="shared" si="14"/>
        <v>1498.5380116959066</v>
      </c>
      <c r="AA65" s="4">
        <f t="shared" si="15"/>
        <v>7466.5571085994352</v>
      </c>
      <c r="AB65" s="4">
        <f t="shared" si="16"/>
        <v>7.4665571085994351</v>
      </c>
      <c r="AC65" s="4">
        <f t="shared" si="17"/>
        <v>0.35018152839331351</v>
      </c>
      <c r="AD65" s="25">
        <f t="shared" si="18"/>
        <v>2.6158560170980518</v>
      </c>
      <c r="AE65" s="27">
        <f t="shared" si="19"/>
        <v>1.982561036372696</v>
      </c>
      <c r="AF65" s="27">
        <f t="shared" si="20"/>
        <v>14.809730941704039</v>
      </c>
      <c r="AG65" s="27">
        <f t="shared" si="21"/>
        <v>17.663089406518726</v>
      </c>
      <c r="AH65" s="25">
        <f t="shared" si="22"/>
        <v>2.6158560170980518</v>
      </c>
      <c r="AI65" s="25">
        <f t="shared" si="23"/>
        <v>4.359760028496753</v>
      </c>
      <c r="AJ65" s="25"/>
      <c r="AK65" s="26">
        <v>7.47</v>
      </c>
      <c r="AL65" s="25"/>
      <c r="AM65" s="25"/>
      <c r="AN65" s="25"/>
      <c r="AO65" s="4"/>
      <c r="AP65" s="4"/>
      <c r="AQ65" s="3">
        <f t="shared" si="25"/>
        <v>765.31322190515027</v>
      </c>
      <c r="AR65" s="3">
        <f t="shared" si="26"/>
        <v>39.813040721112465</v>
      </c>
      <c r="AS65" s="3">
        <f t="shared" si="27"/>
        <v>0.37370453413054311</v>
      </c>
      <c r="AT65" s="3">
        <f t="shared" si="28"/>
        <v>15.337568510214252</v>
      </c>
      <c r="AU65" s="3">
        <f t="shared" si="29"/>
        <v>433.89387144992526</v>
      </c>
      <c r="AV65" s="3">
        <f t="shared" si="30"/>
        <v>4.8001493749150699</v>
      </c>
      <c r="AW65" s="3">
        <f t="shared" si="31"/>
        <v>0.37695565520677626</v>
      </c>
      <c r="AX65" s="3">
        <f t="shared" si="32"/>
        <v>207.66068759342303</v>
      </c>
      <c r="AY65" s="3">
        <f t="shared" si="36"/>
        <v>88.184535942383548</v>
      </c>
      <c r="AZ65" s="3">
        <f t="shared" si="33"/>
        <v>0.19825610363726959</v>
      </c>
      <c r="BA65" s="3">
        <f t="shared" si="34"/>
        <v>0.22144992526158444</v>
      </c>
      <c r="BB65" s="3">
        <f t="shared" si="35"/>
        <v>128.50024912805185</v>
      </c>
      <c r="BC65" s="4"/>
      <c r="BD65" s="4"/>
    </row>
    <row r="66" spans="1:56" x14ac:dyDescent="0.25">
      <c r="A66">
        <v>31</v>
      </c>
      <c r="B66" t="s">
        <v>606</v>
      </c>
      <c r="C66">
        <v>2</v>
      </c>
      <c r="E66" t="s">
        <v>600</v>
      </c>
      <c r="F66" s="3" t="s">
        <v>245</v>
      </c>
      <c r="G66" s="3" t="s">
        <v>246</v>
      </c>
      <c r="H66" s="3" t="s">
        <v>82</v>
      </c>
      <c r="I66" s="3" t="s">
        <v>51</v>
      </c>
      <c r="J66" s="3">
        <f t="shared" si="11"/>
        <v>7.9959999999999996E-3</v>
      </c>
      <c r="K66" s="3">
        <v>2.0607000000000002</v>
      </c>
      <c r="L66" s="3">
        <v>0.80957999999999997</v>
      </c>
      <c r="M66" s="3">
        <v>27.707000000000001</v>
      </c>
      <c r="N66" s="3">
        <v>5.9900000000000002E-2</v>
      </c>
      <c r="O66" s="3">
        <v>1.9352</v>
      </c>
      <c r="P66" s="3">
        <v>264.75</v>
      </c>
      <c r="Q66" s="3">
        <v>18.385999999999999</v>
      </c>
      <c r="R66" s="3">
        <v>1.3885000000000001</v>
      </c>
      <c r="S66" s="3">
        <v>5.3845000000000001</v>
      </c>
      <c r="T66" s="3">
        <v>8.7683999999999997</v>
      </c>
      <c r="U66" s="3">
        <v>8.8717000000000006</v>
      </c>
      <c r="V66" s="3">
        <v>0.48592000000000002</v>
      </c>
      <c r="W66" s="3" t="s">
        <v>247</v>
      </c>
      <c r="X66" s="21">
        <f t="shared" si="12"/>
        <v>5033.9558573853992</v>
      </c>
      <c r="Y66" s="3">
        <f t="shared" si="13"/>
        <v>83.899264289756658</v>
      </c>
      <c r="Z66" s="4">
        <f t="shared" si="14"/>
        <v>699.16053574797218</v>
      </c>
      <c r="AA66" s="4">
        <f t="shared" si="15"/>
        <v>3497.5514544670946</v>
      </c>
      <c r="AB66" s="4">
        <f t="shared" si="16"/>
        <v>3.4975514544670947</v>
      </c>
      <c r="AC66" s="4">
        <f t="shared" si="17"/>
        <v>0.16403516321450673</v>
      </c>
      <c r="AD66" s="25">
        <f t="shared" si="18"/>
        <v>5.2852129587714067</v>
      </c>
      <c r="AE66" s="27">
        <f t="shared" si="19"/>
        <v>1.0965982991495746</v>
      </c>
      <c r="AF66" s="27">
        <f t="shared" si="20"/>
        <v>35.332397198599296</v>
      </c>
      <c r="AG66" s="27">
        <f t="shared" si="21"/>
        <v>14.9585462007116</v>
      </c>
      <c r="AH66" s="25">
        <f t="shared" si="22"/>
        <v>5.2852129587714067</v>
      </c>
      <c r="AI66" s="25">
        <f t="shared" si="23"/>
        <v>8.8086882646190112</v>
      </c>
      <c r="AJ66" s="25"/>
      <c r="AK66" s="26">
        <v>32.22</v>
      </c>
      <c r="AL66" s="25"/>
      <c r="AM66" s="25"/>
      <c r="AN66" s="25"/>
      <c r="AO66" s="4"/>
      <c r="AP66" s="4"/>
      <c r="AQ66" s="3">
        <f t="shared" si="25"/>
        <v>245.96480058210929</v>
      </c>
      <c r="AR66" s="3">
        <f t="shared" si="26"/>
        <v>52.334803765519119</v>
      </c>
      <c r="AS66" s="3">
        <f t="shared" si="27"/>
        <v>0.34651075537768888</v>
      </c>
      <c r="AT66" s="3">
        <f t="shared" si="28"/>
        <v>7.4912456228114062</v>
      </c>
      <c r="AU66" s="3">
        <f t="shared" si="29"/>
        <v>242.02101050525263</v>
      </c>
      <c r="AV66" s="3">
        <f t="shared" si="30"/>
        <v>3.307603699577061</v>
      </c>
      <c r="AW66" s="3">
        <f t="shared" si="31"/>
        <v>0.2299399699849925</v>
      </c>
      <c r="AX66" s="3">
        <f t="shared" si="32"/>
        <v>173.64932466233117</v>
      </c>
      <c r="AY66" s="3">
        <f t="shared" si="36"/>
        <v>183.77256810223301</v>
      </c>
      <c r="AZ66" s="3">
        <f t="shared" si="33"/>
        <v>0.10965982991495747</v>
      </c>
      <c r="BA66" s="3">
        <f t="shared" si="34"/>
        <v>0.11095172586293148</v>
      </c>
      <c r="BB66" s="3">
        <f t="shared" si="35"/>
        <v>60.770385192596301</v>
      </c>
      <c r="BC66" s="4"/>
      <c r="BD66" s="4"/>
    </row>
    <row r="67" spans="1:56" x14ac:dyDescent="0.25">
      <c r="A67">
        <v>31</v>
      </c>
      <c r="B67" t="s">
        <v>605</v>
      </c>
      <c r="C67">
        <v>2</v>
      </c>
      <c r="E67" t="s">
        <v>600</v>
      </c>
      <c r="F67" s="3" t="s">
        <v>248</v>
      </c>
      <c r="G67" s="3" t="s">
        <v>249</v>
      </c>
      <c r="H67" s="3" t="s">
        <v>105</v>
      </c>
      <c r="I67" s="3" t="s">
        <v>51</v>
      </c>
      <c r="J67" s="3">
        <f t="shared" si="11"/>
        <v>8.0320000000000009E-3</v>
      </c>
      <c r="K67" s="3">
        <v>0.98714999999999997</v>
      </c>
      <c r="L67" s="3">
        <v>1.4962</v>
      </c>
      <c r="M67" s="3">
        <v>120.12</v>
      </c>
      <c r="N67" s="3">
        <v>3.3329999999999999E-2</v>
      </c>
      <c r="O67" s="3">
        <v>0.64415999999999995</v>
      </c>
      <c r="P67" s="3">
        <v>133.38999999999999</v>
      </c>
      <c r="Q67" s="3">
        <v>36.567999999999998</v>
      </c>
      <c r="R67" s="3">
        <v>1.5504</v>
      </c>
      <c r="S67" s="3">
        <v>6.4702000000000002</v>
      </c>
      <c r="T67" s="3">
        <v>10.375999999999999</v>
      </c>
      <c r="U67" s="3">
        <v>13.587</v>
      </c>
      <c r="V67" s="3">
        <v>0.17369000000000001</v>
      </c>
      <c r="W67" s="3" t="s">
        <v>250</v>
      </c>
      <c r="X67" s="21">
        <f t="shared" si="12"/>
        <v>4286.9269949066211</v>
      </c>
      <c r="Y67" s="3">
        <f t="shared" si="13"/>
        <v>71.448783248443689</v>
      </c>
      <c r="Z67" s="4">
        <f t="shared" si="14"/>
        <v>595.40652707036406</v>
      </c>
      <c r="AA67" s="4">
        <f t="shared" si="15"/>
        <v>2965.1719475615741</v>
      </c>
      <c r="AB67" s="4">
        <f t="shared" si="16"/>
        <v>2.9651719475615743</v>
      </c>
      <c r="AC67" s="4">
        <f t="shared" si="17"/>
        <v>0.13906656434063783</v>
      </c>
      <c r="AD67" s="25">
        <f t="shared" si="18"/>
        <v>0.66056618061802963</v>
      </c>
      <c r="AE67" s="27">
        <f t="shared" si="19"/>
        <v>1.2918326693227091</v>
      </c>
      <c r="AF67" s="27">
        <f t="shared" si="20"/>
        <v>6.136205179282868</v>
      </c>
      <c r="AG67" s="27">
        <f t="shared" si="21"/>
        <v>10.765060184888233</v>
      </c>
      <c r="AH67" s="25">
        <f t="shared" si="22"/>
        <v>0.66056618061802963</v>
      </c>
      <c r="AI67" s="25">
        <f t="shared" si="23"/>
        <v>1.1009436343633827</v>
      </c>
      <c r="AJ67" s="25"/>
      <c r="AK67" s="26">
        <v>4.75</v>
      </c>
      <c r="AL67" s="25"/>
      <c r="AM67" s="25"/>
      <c r="AN67" s="25"/>
      <c r="AO67" s="4"/>
      <c r="AP67" s="4"/>
      <c r="AQ67" s="3">
        <f t="shared" si="25"/>
        <v>111.20325516117349</v>
      </c>
      <c r="AR67" s="3">
        <f t="shared" si="26"/>
        <v>137.58579319087286</v>
      </c>
      <c r="AS67" s="3">
        <f t="shared" si="27"/>
        <v>1.4955179282868525</v>
      </c>
      <c r="AT67" s="3">
        <f t="shared" si="28"/>
        <v>4.1496513944223103</v>
      </c>
      <c r="AU67" s="3">
        <f t="shared" si="29"/>
        <v>80.199203187250987</v>
      </c>
      <c r="AV67" s="3">
        <f t="shared" si="30"/>
        <v>1.6573206152662079</v>
      </c>
      <c r="AW67" s="3">
        <f t="shared" si="31"/>
        <v>0.45527888446215137</v>
      </c>
      <c r="AX67" s="3">
        <f t="shared" si="32"/>
        <v>193.02788844621512</v>
      </c>
      <c r="AY67" s="3">
        <f t="shared" si="36"/>
        <v>318.1206990220935</v>
      </c>
      <c r="AZ67" s="3">
        <f t="shared" si="33"/>
        <v>0.12918326693227092</v>
      </c>
      <c r="BA67" s="3">
        <f t="shared" si="34"/>
        <v>0.16916085657370519</v>
      </c>
      <c r="BB67" s="3">
        <f t="shared" si="35"/>
        <v>21.624750996015937</v>
      </c>
      <c r="BC67" s="4"/>
      <c r="BD67" s="4"/>
    </row>
    <row r="68" spans="1:56" x14ac:dyDescent="0.25">
      <c r="A68">
        <v>32</v>
      </c>
      <c r="B68" t="s">
        <v>606</v>
      </c>
      <c r="C68">
        <v>2</v>
      </c>
      <c r="E68" t="s">
        <v>601</v>
      </c>
      <c r="F68" s="3" t="s">
        <v>251</v>
      </c>
      <c r="G68" s="3" t="s">
        <v>252</v>
      </c>
      <c r="H68" s="3" t="s">
        <v>253</v>
      </c>
      <c r="I68" s="3" t="s">
        <v>51</v>
      </c>
      <c r="J68" s="3">
        <f t="shared" si="11"/>
        <v>7.9760000000000005E-3</v>
      </c>
      <c r="K68" s="3">
        <v>2.7631000000000001</v>
      </c>
      <c r="L68" s="3">
        <v>0.63519999999999999</v>
      </c>
      <c r="M68" s="3">
        <v>31.094999999999999</v>
      </c>
      <c r="N68" s="3">
        <v>0.10544000000000001</v>
      </c>
      <c r="O68" s="3">
        <v>4.1281999999999996</v>
      </c>
      <c r="P68" s="3">
        <v>402.93</v>
      </c>
      <c r="Q68" s="3">
        <v>27.945</v>
      </c>
      <c r="R68" s="3">
        <v>1.9109</v>
      </c>
      <c r="S68" s="3">
        <v>4.1668000000000003</v>
      </c>
      <c r="T68" s="3">
        <v>16.852</v>
      </c>
      <c r="U68" s="3">
        <v>16.640999999999998</v>
      </c>
      <c r="V68" s="3">
        <v>1.2533000000000001</v>
      </c>
      <c r="W68" s="3" t="s">
        <v>254</v>
      </c>
      <c r="X68" s="21">
        <f t="shared" si="12"/>
        <v>8429.5415959252969</v>
      </c>
      <c r="Y68" s="3">
        <f t="shared" si="13"/>
        <v>140.49235993208828</v>
      </c>
      <c r="Z68" s="4">
        <f t="shared" si="14"/>
        <v>1170.7696661007355</v>
      </c>
      <c r="AA68" s="4">
        <f t="shared" si="15"/>
        <v>5871.4627186596572</v>
      </c>
      <c r="AB68" s="4">
        <f t="shared" si="16"/>
        <v>5.8714627186596573</v>
      </c>
      <c r="AC68" s="4">
        <f t="shared" si="17"/>
        <v>0.2753716015051379</v>
      </c>
      <c r="AD68" s="25">
        <f t="shared" si="18"/>
        <v>1.5668644125642348</v>
      </c>
      <c r="AE68" s="27">
        <f t="shared" si="19"/>
        <v>2.11283851554664</v>
      </c>
      <c r="AF68" s="27">
        <f t="shared" si="20"/>
        <v>12.022051153460383</v>
      </c>
      <c r="AG68" s="27">
        <f t="shared" si="21"/>
        <v>13.033253581800262</v>
      </c>
      <c r="AH68" s="25">
        <f t="shared" si="22"/>
        <v>1.566864412564235</v>
      </c>
      <c r="AI68" s="25">
        <f t="shared" si="23"/>
        <v>2.6114406876070584</v>
      </c>
      <c r="AJ68" s="25"/>
      <c r="AK68" s="26">
        <v>5.69</v>
      </c>
      <c r="AL68" s="25"/>
      <c r="AM68" s="25"/>
      <c r="AN68" s="25"/>
      <c r="AO68" s="4"/>
      <c r="AP68" s="4"/>
      <c r="AQ68" s="3">
        <f t="shared" si="25"/>
        <v>334.64575544816267</v>
      </c>
      <c r="AR68" s="3">
        <f t="shared" si="26"/>
        <v>30.602945199234064</v>
      </c>
      <c r="AS68" s="3">
        <f t="shared" si="27"/>
        <v>0.38985707121364094</v>
      </c>
      <c r="AT68" s="3">
        <f t="shared" si="28"/>
        <v>13.219658976930793</v>
      </c>
      <c r="AU68" s="3">
        <f t="shared" si="29"/>
        <v>517.5777331995987</v>
      </c>
      <c r="AV68" s="3">
        <f t="shared" si="30"/>
        <v>5.0483449325248468</v>
      </c>
      <c r="AW68" s="3">
        <f t="shared" si="31"/>
        <v>0.35036359077231694</v>
      </c>
      <c r="AX68" s="3">
        <f t="shared" si="32"/>
        <v>239.58124373119358</v>
      </c>
      <c r="AY68" s="3">
        <f t="shared" si="36"/>
        <v>31.562870429470308</v>
      </c>
      <c r="AZ68" s="3">
        <f t="shared" si="33"/>
        <v>0.211283851554664</v>
      </c>
      <c r="BA68" s="3">
        <f t="shared" si="34"/>
        <v>0.2086384152457372</v>
      </c>
      <c r="BB68" s="3">
        <f t="shared" si="35"/>
        <v>157.13390170511536</v>
      </c>
      <c r="BC68" s="4"/>
      <c r="BD68" s="4"/>
    </row>
    <row r="69" spans="1:56" x14ac:dyDescent="0.25">
      <c r="A69">
        <v>32</v>
      </c>
      <c r="B69" t="s">
        <v>605</v>
      </c>
      <c r="C69">
        <v>2</v>
      </c>
      <c r="E69" t="s">
        <v>601</v>
      </c>
      <c r="F69" s="3" t="s">
        <v>255</v>
      </c>
      <c r="G69" s="3" t="s">
        <v>256</v>
      </c>
      <c r="H69" s="3" t="s">
        <v>122</v>
      </c>
      <c r="I69" s="3" t="s">
        <v>51</v>
      </c>
      <c r="J69" s="3">
        <f t="shared" si="11"/>
        <v>8.0079999999999995E-3</v>
      </c>
      <c r="K69" s="3">
        <v>0.64315999999999995</v>
      </c>
      <c r="L69" s="3">
        <v>1.1529</v>
      </c>
      <c r="M69" s="3">
        <v>106.99</v>
      </c>
      <c r="N69" s="3">
        <v>3.8030000000000001E-2</v>
      </c>
      <c r="O69" s="3">
        <v>0.81206999999999996</v>
      </c>
      <c r="P69" s="3">
        <v>198.51</v>
      </c>
      <c r="Q69" s="3">
        <v>47.055999999999997</v>
      </c>
      <c r="R69" s="3">
        <v>1.8908</v>
      </c>
      <c r="S69" s="3">
        <v>5.4101999999999997</v>
      </c>
      <c r="T69" s="3">
        <v>13.657999999999999</v>
      </c>
      <c r="U69" s="3">
        <v>13.843999999999999</v>
      </c>
      <c r="V69" s="3">
        <v>0.32074000000000003</v>
      </c>
      <c r="W69" s="3" t="s">
        <v>257</v>
      </c>
      <c r="X69" s="21">
        <f t="shared" si="12"/>
        <v>3590.8319185059422</v>
      </c>
      <c r="Y69" s="3">
        <f t="shared" si="13"/>
        <v>59.847198641765701</v>
      </c>
      <c r="Z69" s="4">
        <f t="shared" si="14"/>
        <v>498.72665534804747</v>
      </c>
      <c r="AA69" s="4">
        <f t="shared" si="15"/>
        <v>2491.1421346056318</v>
      </c>
      <c r="AB69" s="4">
        <f t="shared" si="16"/>
        <v>2.4911421346056319</v>
      </c>
      <c r="AC69" s="4">
        <f t="shared" si="17"/>
        <v>0.11683456611300413</v>
      </c>
      <c r="AD69" s="25">
        <f t="shared" si="18"/>
        <v>0.20562883635888729</v>
      </c>
      <c r="AE69" s="27">
        <f t="shared" si="19"/>
        <v>1.7055444555444554</v>
      </c>
      <c r="AF69" s="27">
        <f t="shared" si="20"/>
        <v>3.0017582417582416</v>
      </c>
      <c r="AG69" s="27">
        <f t="shared" si="21"/>
        <v>6.8502797293376565</v>
      </c>
      <c r="AH69" s="25">
        <f t="shared" si="22"/>
        <v>0.20562883635888726</v>
      </c>
      <c r="AI69" s="25">
        <f t="shared" si="23"/>
        <v>0.34271472726481206</v>
      </c>
      <c r="AJ69" s="25"/>
      <c r="AK69" s="26">
        <v>1.76</v>
      </c>
      <c r="AL69" s="25"/>
      <c r="AM69" s="25"/>
      <c r="AN69" s="25"/>
      <c r="AO69" s="4"/>
      <c r="AP69" s="4"/>
      <c r="AQ69" s="3">
        <f t="shared" si="25"/>
        <v>68.580737444373796</v>
      </c>
      <c r="AR69" s="3">
        <f t="shared" si="26"/>
        <v>95.128507855780597</v>
      </c>
      <c r="AS69" s="3">
        <f t="shared" si="27"/>
        <v>1.3360389610389611</v>
      </c>
      <c r="AT69" s="3">
        <f t="shared" si="28"/>
        <v>4.7490009990009989</v>
      </c>
      <c r="AU69" s="3">
        <f t="shared" si="29"/>
        <v>101.40734265734265</v>
      </c>
      <c r="AV69" s="3">
        <f t="shared" si="30"/>
        <v>2.4754744233039689</v>
      </c>
      <c r="AW69" s="3">
        <f t="shared" si="31"/>
        <v>0.58761238761238754</v>
      </c>
      <c r="AX69" s="3">
        <f t="shared" si="32"/>
        <v>236.11388611388614</v>
      </c>
      <c r="AY69" s="3">
        <f t="shared" si="36"/>
        <v>186.70647534283898</v>
      </c>
      <c r="AZ69" s="3">
        <f t="shared" si="33"/>
        <v>0.17055444555444554</v>
      </c>
      <c r="BA69" s="3">
        <f t="shared" si="34"/>
        <v>0.17287712287712287</v>
      </c>
      <c r="BB69" s="3">
        <f t="shared" si="35"/>
        <v>40.05244755244756</v>
      </c>
      <c r="BC69" s="4"/>
      <c r="BD69" s="4"/>
    </row>
    <row r="70" spans="1:56" x14ac:dyDescent="0.25">
      <c r="A70">
        <v>33</v>
      </c>
      <c r="B70" t="s">
        <v>606</v>
      </c>
      <c r="C70">
        <v>2</v>
      </c>
      <c r="E70" t="s">
        <v>602</v>
      </c>
      <c r="F70" s="3" t="s">
        <v>258</v>
      </c>
      <c r="G70" s="3" t="s">
        <v>259</v>
      </c>
      <c r="H70" s="3" t="s">
        <v>50</v>
      </c>
      <c r="I70" s="3" t="s">
        <v>51</v>
      </c>
      <c r="J70" s="3">
        <f t="shared" si="11"/>
        <v>8.0200000000000011E-3</v>
      </c>
      <c r="K70" s="3">
        <v>0.63560000000000005</v>
      </c>
      <c r="L70" s="3">
        <v>0.72516000000000003</v>
      </c>
      <c r="M70" s="3">
        <v>30.414000000000001</v>
      </c>
      <c r="N70" s="3">
        <v>0.10524</v>
      </c>
      <c r="O70" s="3">
        <v>0.96009</v>
      </c>
      <c r="P70" s="3">
        <v>384.18</v>
      </c>
      <c r="Q70" s="3">
        <v>25.722000000000001</v>
      </c>
      <c r="R70" s="3">
        <v>1.5093000000000001</v>
      </c>
      <c r="S70" s="3">
        <v>4.2679999999999998</v>
      </c>
      <c r="T70" s="3">
        <v>17.167000000000002</v>
      </c>
      <c r="U70" s="3">
        <v>16.053000000000001</v>
      </c>
      <c r="V70" s="3">
        <v>0.92964000000000002</v>
      </c>
      <c r="W70" s="3" t="s">
        <v>260</v>
      </c>
      <c r="X70" s="21">
        <f t="shared" si="12"/>
        <v>8582.3429541595924</v>
      </c>
      <c r="Y70" s="3">
        <f t="shared" si="13"/>
        <v>143.03904923599322</v>
      </c>
      <c r="Z70" s="4">
        <f t="shared" si="14"/>
        <v>1191.9920769666103</v>
      </c>
      <c r="AA70" s="4">
        <f t="shared" si="15"/>
        <v>5945.0976407312228</v>
      </c>
      <c r="AB70" s="4">
        <f t="shared" si="16"/>
        <v>5.9450976407312224</v>
      </c>
      <c r="AC70" s="4">
        <f t="shared" si="17"/>
        <v>0.27882507935029432</v>
      </c>
      <c r="AD70" s="25">
        <f t="shared" si="18"/>
        <v>1.4805611713500628</v>
      </c>
      <c r="AE70" s="27">
        <f t="shared" si="19"/>
        <v>2.1405236907730671</v>
      </c>
      <c r="AF70" s="27">
        <f t="shared" si="20"/>
        <v>11.366180798004986</v>
      </c>
      <c r="AG70" s="27">
        <f t="shared" si="21"/>
        <v>13.026021648449703</v>
      </c>
      <c r="AH70" s="25">
        <f t="shared" si="22"/>
        <v>1.4805611713500628</v>
      </c>
      <c r="AI70" s="25">
        <f t="shared" si="23"/>
        <v>2.4676019522501047</v>
      </c>
      <c r="AJ70" s="25"/>
      <c r="AK70" s="26">
        <v>5.31</v>
      </c>
      <c r="AL70" s="25"/>
      <c r="AM70" s="25"/>
      <c r="AN70" s="25"/>
      <c r="AO70" s="4"/>
      <c r="AP70" s="4"/>
      <c r="AQ70" s="3">
        <f t="shared" ref="AQ70:AQ101" si="37">((K70-K$185)*25)/($H70)</f>
        <v>67.535479483110407</v>
      </c>
      <c r="AR70" s="3">
        <f t="shared" ref="AR70:AR101" si="38">((L70-L$185)*25)/($H70)</f>
        <v>41.65200634776695</v>
      </c>
      <c r="AS70" s="3">
        <f t="shared" ref="AS70:AS101" si="39">((M70-M$185)*25)/($H70*10000)</f>
        <v>0.37922693266832913</v>
      </c>
      <c r="AT70" s="3">
        <f t="shared" ref="AT70:AT101" si="40">((N70-N$185)*25)/($H70)</f>
        <v>13.12219451371571</v>
      </c>
      <c r="AU70" s="3">
        <f t="shared" ref="AU70:AU101" si="41">((O70-O$185)*25)/($H70)</f>
        <v>119.71197007481297</v>
      </c>
      <c r="AV70" s="3">
        <f t="shared" ref="AV70:AV101" si="42">((P70-P$185)*25)/($H70*10000)</f>
        <v>4.7868577533439121</v>
      </c>
      <c r="AW70" s="3">
        <f t="shared" ref="AW70:AW101" si="43">((Q70-Q$185)*25)/($H70*10000)</f>
        <v>0.32072319201995014</v>
      </c>
      <c r="AX70" s="3">
        <f t="shared" ref="AX70:AX101" si="44">((R70-R$185)*25)/($H70)</f>
        <v>188.19201995012469</v>
      </c>
      <c r="AY70" s="3">
        <f t="shared" si="36"/>
        <v>44.008161414645222</v>
      </c>
      <c r="AZ70" s="3">
        <f t="shared" ref="AZ70:AZ101" si="45">((T70-T$185)*25)/($H70*10000)</f>
        <v>0.21405236907730674</v>
      </c>
      <c r="BA70" s="3">
        <f t="shared" ref="BA70:BA101" si="46">((U70-U$185)*25)/($H70*10000)</f>
        <v>0.20016209476309227</v>
      </c>
      <c r="BB70" s="3">
        <f t="shared" ref="BB70:BB101" si="47">((V70-V$185)*25)/($H70)</f>
        <v>115.91521197007481</v>
      </c>
      <c r="BC70" s="4"/>
      <c r="BD70" s="4"/>
    </row>
    <row r="71" spans="1:56" x14ac:dyDescent="0.25">
      <c r="A71">
        <v>33</v>
      </c>
      <c r="B71" t="s">
        <v>605</v>
      </c>
      <c r="C71">
        <v>2</v>
      </c>
      <c r="E71" t="s">
        <v>602</v>
      </c>
      <c r="F71" s="3" t="s">
        <v>261</v>
      </c>
      <c r="G71" s="3" t="s">
        <v>262</v>
      </c>
      <c r="H71" s="3" t="s">
        <v>253</v>
      </c>
      <c r="I71" s="3" t="s">
        <v>51</v>
      </c>
      <c r="J71" s="3">
        <f t="shared" ref="J71:J134" si="48">H71/I71</f>
        <v>7.9760000000000005E-3</v>
      </c>
      <c r="K71" s="3">
        <v>1.4140999999999999</v>
      </c>
      <c r="L71" s="3">
        <v>1.3335999999999999</v>
      </c>
      <c r="M71" s="3">
        <v>91.870999999999995</v>
      </c>
      <c r="N71" s="3">
        <v>3.8859999999999999E-2</v>
      </c>
      <c r="O71" s="3">
        <v>1.2574000000000001</v>
      </c>
      <c r="P71" s="3">
        <v>166.15</v>
      </c>
      <c r="Q71" s="3">
        <v>40.243000000000002</v>
      </c>
      <c r="R71" s="3">
        <v>1.8976999999999999</v>
      </c>
      <c r="S71" s="3">
        <v>6.0312999999999999</v>
      </c>
      <c r="T71" s="3">
        <v>11.936999999999999</v>
      </c>
      <c r="U71" s="3">
        <v>12.976000000000001</v>
      </c>
      <c r="V71" s="3">
        <v>0.26345000000000002</v>
      </c>
      <c r="W71" s="3" t="s">
        <v>263</v>
      </c>
      <c r="X71" s="21">
        <f t="shared" ref="X71:X134" si="49">W71/0.1178</f>
        <v>5407.4702886247878</v>
      </c>
      <c r="Y71" s="3">
        <f t="shared" ref="Y71:Y134" si="50">X71/60</f>
        <v>90.124504810413129</v>
      </c>
      <c r="Z71" s="4">
        <f t="shared" ref="Z71:Z134" si="51">Y71*I71/3</f>
        <v>751.03754008677606</v>
      </c>
      <c r="AA71" s="4">
        <f t="shared" ref="AA71:AA134" si="52">Z71/H71</f>
        <v>3766.4871619196392</v>
      </c>
      <c r="AB71" s="4">
        <f t="shared" ref="AB71:AB134" si="53">AA71/1000</f>
        <v>3.7664871619196392</v>
      </c>
      <c r="AC71" s="4">
        <f t="shared" ref="AC71:AC134" si="54">AB71*0.0469</f>
        <v>0.17664824789403108</v>
      </c>
      <c r="AD71" s="25">
        <f t="shared" ref="AD71:AD134" si="55">AC71*AK71</f>
        <v>1.7912132336454754</v>
      </c>
      <c r="AE71" s="27">
        <f t="shared" ref="AE71:AE134" si="56">AZ71*10</f>
        <v>1.4966148445336009</v>
      </c>
      <c r="AF71" s="27">
        <f t="shared" ref="AF71:AF134" si="57">AE71*AK71</f>
        <v>15.175674523570715</v>
      </c>
      <c r="AG71" s="27">
        <f t="shared" ref="AG71:AG134" si="58">AC71/AE71*100</f>
        <v>11.803186941465961</v>
      </c>
      <c r="AH71" s="25">
        <f t="shared" ref="AH71:AH134" si="59">AG71/100*AF71</f>
        <v>1.7912132336454754</v>
      </c>
      <c r="AI71" s="25">
        <f t="shared" ref="AI71:AI134" si="60">AH71/60*100</f>
        <v>2.9853553894091256</v>
      </c>
      <c r="AJ71" s="25"/>
      <c r="AK71" s="26">
        <v>10.14</v>
      </c>
      <c r="AL71" s="25"/>
      <c r="AM71" s="25"/>
      <c r="AN71" s="25"/>
      <c r="AO71" s="4"/>
      <c r="AP71" s="4"/>
      <c r="AQ71" s="3">
        <f t="shared" si="37"/>
        <v>165.51335825658796</v>
      </c>
      <c r="AR71" s="3">
        <f t="shared" si="38"/>
        <v>118.16563326342663</v>
      </c>
      <c r="AS71" s="3">
        <f t="shared" si="39"/>
        <v>1.1518430290872619</v>
      </c>
      <c r="AT71" s="3">
        <f t="shared" si="40"/>
        <v>4.8721163490471415</v>
      </c>
      <c r="AU71" s="3">
        <f t="shared" si="41"/>
        <v>157.6479438314945</v>
      </c>
      <c r="AV71" s="3">
        <f t="shared" si="42"/>
        <v>2.0796889646211363</v>
      </c>
      <c r="AW71" s="3">
        <f t="shared" si="43"/>
        <v>0.50455115346038115</v>
      </c>
      <c r="AX71" s="3">
        <f t="shared" si="44"/>
        <v>237.92627883650951</v>
      </c>
      <c r="AY71" s="3">
        <f t="shared" si="36"/>
        <v>265.32666180359263</v>
      </c>
      <c r="AZ71" s="3">
        <f t="shared" si="45"/>
        <v>0.14966148445336008</v>
      </c>
      <c r="BA71" s="3">
        <f t="shared" si="46"/>
        <v>0.16268806419257775</v>
      </c>
      <c r="BB71" s="3">
        <f t="shared" si="47"/>
        <v>33.030341023069212</v>
      </c>
      <c r="BC71" s="4"/>
      <c r="BD71" s="4"/>
    </row>
    <row r="72" spans="1:56" x14ac:dyDescent="0.25">
      <c r="A72">
        <v>34</v>
      </c>
      <c r="B72" t="s">
        <v>604</v>
      </c>
      <c r="C72">
        <v>2</v>
      </c>
      <c r="E72" t="s">
        <v>600</v>
      </c>
      <c r="F72" s="3" t="s">
        <v>264</v>
      </c>
      <c r="G72" s="3" t="s">
        <v>265</v>
      </c>
      <c r="H72" s="3" t="s">
        <v>266</v>
      </c>
      <c r="I72" s="3" t="s">
        <v>51</v>
      </c>
      <c r="J72" s="3">
        <f t="shared" si="48"/>
        <v>7.9640000000000006E-3</v>
      </c>
      <c r="K72" s="3">
        <v>1.7658</v>
      </c>
      <c r="L72" s="3">
        <v>0.84967999999999999</v>
      </c>
      <c r="M72" s="3">
        <v>67.679000000000002</v>
      </c>
      <c r="N72" s="3">
        <v>1.856E-2</v>
      </c>
      <c r="O72" s="3">
        <v>1.2642</v>
      </c>
      <c r="P72" s="3">
        <v>110.22</v>
      </c>
      <c r="Q72" s="3">
        <v>23.309000000000001</v>
      </c>
      <c r="R72" s="3">
        <v>1.1400999999999999</v>
      </c>
      <c r="S72" s="3">
        <v>4.0247999999999999</v>
      </c>
      <c r="T72" s="3">
        <v>9.8976000000000006</v>
      </c>
      <c r="U72" s="3">
        <v>12.637</v>
      </c>
      <c r="V72" s="3">
        <v>0.10695</v>
      </c>
      <c r="W72" s="3" t="s">
        <v>267</v>
      </c>
      <c r="X72" s="21">
        <f t="shared" si="49"/>
        <v>9159.5925297113754</v>
      </c>
      <c r="Y72" s="3">
        <f t="shared" si="50"/>
        <v>152.6598754951896</v>
      </c>
      <c r="Z72" s="4">
        <f t="shared" si="51"/>
        <v>1272.1656291265799</v>
      </c>
      <c r="AA72" s="4">
        <f t="shared" si="52"/>
        <v>6389.5812613087892</v>
      </c>
      <c r="AB72" s="4">
        <f t="shared" si="53"/>
        <v>6.3895812613087895</v>
      </c>
      <c r="AC72" s="4">
        <f t="shared" si="54"/>
        <v>0.29967136115538223</v>
      </c>
      <c r="AD72" s="25">
        <f t="shared" si="55"/>
        <v>1.6062384957928488</v>
      </c>
      <c r="AE72" s="27">
        <f t="shared" si="56"/>
        <v>1.2427925665494728</v>
      </c>
      <c r="AF72" s="27">
        <f t="shared" si="57"/>
        <v>6.6613681567051746</v>
      </c>
      <c r="AG72" s="27">
        <f t="shared" si="58"/>
        <v>24.112741677189053</v>
      </c>
      <c r="AH72" s="25">
        <f t="shared" si="59"/>
        <v>1.6062384957928488</v>
      </c>
      <c r="AI72" s="25">
        <f t="shared" si="60"/>
        <v>2.6770641596547478</v>
      </c>
      <c r="AJ72" s="25"/>
      <c r="AK72" s="26">
        <v>5.36</v>
      </c>
      <c r="AL72" s="25"/>
      <c r="AM72" s="25"/>
      <c r="AN72" s="25"/>
      <c r="AO72" s="4"/>
      <c r="AP72" s="4"/>
      <c r="AQ72" s="3">
        <f t="shared" si="37"/>
        <v>209.92397607415188</v>
      </c>
      <c r="AR72" s="3">
        <f t="shared" si="38"/>
        <v>57.580247477284132</v>
      </c>
      <c r="AS72" s="3">
        <f t="shared" si="39"/>
        <v>0.84981165243596191</v>
      </c>
      <c r="AT72" s="3">
        <f t="shared" si="40"/>
        <v>2.3304871923656454</v>
      </c>
      <c r="AU72" s="3">
        <f t="shared" si="41"/>
        <v>158.73932697137118</v>
      </c>
      <c r="AV72" s="3">
        <f t="shared" si="42"/>
        <v>1.3805373156476874</v>
      </c>
      <c r="AW72" s="3">
        <f t="shared" si="43"/>
        <v>0.29267955801104972</v>
      </c>
      <c r="AX72" s="3">
        <f t="shared" si="44"/>
        <v>143.15670517327976</v>
      </c>
      <c r="AY72" s="3">
        <f t="shared" si="36"/>
        <v>13.780192685265547</v>
      </c>
      <c r="AZ72" s="3">
        <f t="shared" si="45"/>
        <v>0.12427925665494728</v>
      </c>
      <c r="BA72" s="3">
        <f t="shared" si="46"/>
        <v>0.15867654445002513</v>
      </c>
      <c r="BB72" s="3">
        <f t="shared" si="47"/>
        <v>13.429181315921648</v>
      </c>
      <c r="BC72" s="4"/>
      <c r="BD72" s="4"/>
    </row>
    <row r="73" spans="1:56" x14ac:dyDescent="0.25">
      <c r="A73">
        <v>34</v>
      </c>
      <c r="B73" t="s">
        <v>604</v>
      </c>
      <c r="C73">
        <v>2</v>
      </c>
      <c r="E73" t="s">
        <v>600</v>
      </c>
      <c r="F73" s="3" t="s">
        <v>268</v>
      </c>
      <c r="G73" s="3" t="s">
        <v>269</v>
      </c>
      <c r="H73" s="3" t="s">
        <v>82</v>
      </c>
      <c r="I73" s="3" t="s">
        <v>51</v>
      </c>
      <c r="J73" s="3">
        <f t="shared" si="48"/>
        <v>7.9959999999999996E-3</v>
      </c>
      <c r="K73" s="3">
        <v>0.69886999999999999</v>
      </c>
      <c r="L73" s="3">
        <v>0.89349999999999996</v>
      </c>
      <c r="M73" s="3">
        <v>68.311000000000007</v>
      </c>
      <c r="N73" s="3">
        <v>1.7649999999999999E-2</v>
      </c>
      <c r="O73" s="3">
        <v>0.51024000000000003</v>
      </c>
      <c r="P73" s="3">
        <v>139.72999999999999</v>
      </c>
      <c r="Q73" s="3">
        <v>26.901</v>
      </c>
      <c r="R73" s="3">
        <v>1.0794999999999999</v>
      </c>
      <c r="S73" s="3">
        <v>4.4493999999999998</v>
      </c>
      <c r="T73" s="3">
        <v>9.3245000000000005</v>
      </c>
      <c r="U73" s="3">
        <v>13.275</v>
      </c>
      <c r="V73" s="3">
        <v>8.1790000000000002E-2</v>
      </c>
      <c r="W73" s="3" t="s">
        <v>270</v>
      </c>
      <c r="X73" s="21">
        <f t="shared" si="49"/>
        <v>6799.6604414261456</v>
      </c>
      <c r="Y73" s="3">
        <f t="shared" si="50"/>
        <v>113.32767402376909</v>
      </c>
      <c r="Z73" s="4">
        <f t="shared" si="51"/>
        <v>944.39728353140902</v>
      </c>
      <c r="AA73" s="4">
        <f t="shared" si="52"/>
        <v>4724.3485919530222</v>
      </c>
      <c r="AB73" s="4">
        <f t="shared" si="53"/>
        <v>4.7243485919530226</v>
      </c>
      <c r="AC73" s="4">
        <f t="shared" si="54"/>
        <v>0.22157194896259674</v>
      </c>
      <c r="AD73" s="25">
        <f t="shared" si="55"/>
        <v>1.4091975954021154</v>
      </c>
      <c r="AE73" s="27">
        <f t="shared" si="56"/>
        <v>1.1661455727863932</v>
      </c>
      <c r="AF73" s="27">
        <f t="shared" si="57"/>
        <v>7.4166858429214608</v>
      </c>
      <c r="AG73" s="27">
        <f t="shared" si="58"/>
        <v>19.000367890020094</v>
      </c>
      <c r="AH73" s="25">
        <f t="shared" si="59"/>
        <v>1.4091975954021154</v>
      </c>
      <c r="AI73" s="25">
        <f t="shared" si="60"/>
        <v>2.3486626590035256</v>
      </c>
      <c r="AJ73" s="25"/>
      <c r="AK73" s="26">
        <v>6.36</v>
      </c>
      <c r="AL73" s="25"/>
      <c r="AM73" s="25"/>
      <c r="AN73" s="25"/>
      <c r="AO73" s="4"/>
      <c r="AP73" s="4"/>
      <c r="AQ73" s="3">
        <f t="shared" si="37"/>
        <v>75.650893628632488</v>
      </c>
      <c r="AR73" s="3">
        <f t="shared" si="38"/>
        <v>62.830051389331032</v>
      </c>
      <c r="AS73" s="3">
        <f t="shared" si="39"/>
        <v>0.85431465732866441</v>
      </c>
      <c r="AT73" s="3">
        <f t="shared" si="40"/>
        <v>2.207353676838419</v>
      </c>
      <c r="AU73" s="3">
        <f t="shared" si="41"/>
        <v>63.811905952976488</v>
      </c>
      <c r="AV73" s="3">
        <f t="shared" si="42"/>
        <v>1.7440719336941197</v>
      </c>
      <c r="AW73" s="3">
        <f t="shared" si="43"/>
        <v>0.33643071535767882</v>
      </c>
      <c r="AX73" s="3">
        <f t="shared" si="44"/>
        <v>135.0050025012506</v>
      </c>
      <c r="AY73" s="3">
        <f t="shared" si="36"/>
        <v>66.826595115739707</v>
      </c>
      <c r="AZ73" s="3">
        <f t="shared" si="45"/>
        <v>0.11661455727863933</v>
      </c>
      <c r="BA73" s="3">
        <f t="shared" si="46"/>
        <v>0.16602051025512757</v>
      </c>
      <c r="BB73" s="3">
        <f t="shared" si="47"/>
        <v>10.228864432216108</v>
      </c>
      <c r="BC73" s="4"/>
      <c r="BD73" s="4"/>
    </row>
    <row r="74" spans="1:56" x14ac:dyDescent="0.25">
      <c r="A74">
        <v>35</v>
      </c>
      <c r="B74" t="s">
        <v>604</v>
      </c>
      <c r="C74">
        <v>2</v>
      </c>
      <c r="E74" t="s">
        <v>601</v>
      </c>
      <c r="F74" s="3" t="s">
        <v>271</v>
      </c>
      <c r="G74" s="3" t="s">
        <v>51</v>
      </c>
      <c r="H74" s="3" t="s">
        <v>86</v>
      </c>
      <c r="I74" s="3" t="s">
        <v>51</v>
      </c>
      <c r="J74" s="3">
        <f t="shared" si="48"/>
        <v>7.9920000000000008E-3</v>
      </c>
      <c r="K74" s="3">
        <v>2.9786000000000001</v>
      </c>
      <c r="L74" s="3">
        <v>0.86192000000000002</v>
      </c>
      <c r="M74" s="3">
        <v>101.72</v>
      </c>
      <c r="N74" s="3">
        <v>3.8420000000000003E-2</v>
      </c>
      <c r="O74" s="3">
        <v>2.4123999999999999</v>
      </c>
      <c r="P74" s="3">
        <v>203.21</v>
      </c>
      <c r="Q74" s="3">
        <v>39.024000000000001</v>
      </c>
      <c r="R74" s="3">
        <v>1.3885000000000001</v>
      </c>
      <c r="S74" s="3">
        <v>3.9243999999999999</v>
      </c>
      <c r="T74" s="3">
        <v>18.433</v>
      </c>
      <c r="U74" s="3">
        <v>14.164999999999999</v>
      </c>
      <c r="V74" s="3">
        <v>0.27222000000000002</v>
      </c>
      <c r="W74" s="3" t="s">
        <v>272</v>
      </c>
      <c r="X74" s="21">
        <f t="shared" si="49"/>
        <v>5772.4957555178271</v>
      </c>
      <c r="Y74" s="3">
        <f t="shared" si="50"/>
        <v>96.208262591963788</v>
      </c>
      <c r="Z74" s="4">
        <f t="shared" si="51"/>
        <v>801.73552159969825</v>
      </c>
      <c r="AA74" s="4">
        <f t="shared" si="52"/>
        <v>4012.6902982967881</v>
      </c>
      <c r="AB74" s="4">
        <f t="shared" si="53"/>
        <v>4.0126902982967882</v>
      </c>
      <c r="AC74" s="4">
        <f t="shared" si="54"/>
        <v>0.18819517499011937</v>
      </c>
      <c r="AD74" s="25">
        <f t="shared" si="55"/>
        <v>0.67938458171433092</v>
      </c>
      <c r="AE74" s="27">
        <f t="shared" si="56"/>
        <v>2.3064314314314314</v>
      </c>
      <c r="AF74" s="27">
        <f t="shared" si="57"/>
        <v>8.3262174674674672</v>
      </c>
      <c r="AG74" s="27">
        <f t="shared" si="58"/>
        <v>8.1595824799057883</v>
      </c>
      <c r="AH74" s="25">
        <f t="shared" si="59"/>
        <v>0.67938458171433092</v>
      </c>
      <c r="AI74" s="25">
        <f t="shared" si="60"/>
        <v>1.1323076361905515</v>
      </c>
      <c r="AJ74" s="25"/>
      <c r="AK74" s="26">
        <v>3.61</v>
      </c>
      <c r="AL74" s="25"/>
      <c r="AM74" s="25"/>
      <c r="AN74" s="25"/>
      <c r="AO74" s="4"/>
      <c r="AP74" s="4"/>
      <c r="AQ74" s="3">
        <f t="shared" si="37"/>
        <v>360.94025844025845</v>
      </c>
      <c r="AR74" s="3">
        <f t="shared" si="38"/>
        <v>58.910046410046405</v>
      </c>
      <c r="AS74" s="3">
        <f t="shared" si="39"/>
        <v>1.2727727727727727</v>
      </c>
      <c r="AT74" s="3">
        <f t="shared" si="40"/>
        <v>4.8073073073073074</v>
      </c>
      <c r="AU74" s="3">
        <f t="shared" si="41"/>
        <v>301.85185185185185</v>
      </c>
      <c r="AV74" s="3">
        <f t="shared" si="42"/>
        <v>2.5392391368641372</v>
      </c>
      <c r="AW74" s="3">
        <f t="shared" si="43"/>
        <v>0.4882882882882883</v>
      </c>
      <c r="AX74" s="3">
        <f t="shared" si="44"/>
        <v>173.73623623623624</v>
      </c>
      <c r="AY74" s="3">
        <f t="shared" si="36"/>
        <v>1.1693511693511971</v>
      </c>
      <c r="AZ74" s="3">
        <f t="shared" si="45"/>
        <v>0.23064314314314313</v>
      </c>
      <c r="BA74" s="3">
        <f t="shared" si="46"/>
        <v>0.17723973973973975</v>
      </c>
      <c r="BB74" s="3">
        <f t="shared" si="47"/>
        <v>34.061561561561561</v>
      </c>
      <c r="BC74" s="4"/>
      <c r="BD74" s="4"/>
    </row>
    <row r="75" spans="1:56" x14ac:dyDescent="0.25">
      <c r="A75">
        <v>35</v>
      </c>
      <c r="B75" t="s">
        <v>604</v>
      </c>
      <c r="C75">
        <v>2</v>
      </c>
      <c r="E75" t="s">
        <v>601</v>
      </c>
      <c r="F75" s="3" t="s">
        <v>273</v>
      </c>
      <c r="G75" s="3" t="s">
        <v>274</v>
      </c>
      <c r="H75" s="3" t="s">
        <v>266</v>
      </c>
      <c r="I75" s="3" t="s">
        <v>51</v>
      </c>
      <c r="J75" s="3">
        <f t="shared" si="48"/>
        <v>7.9640000000000006E-3</v>
      </c>
      <c r="K75" s="3">
        <v>83.972999999999999</v>
      </c>
      <c r="L75" s="3">
        <v>1.0062</v>
      </c>
      <c r="M75" s="3">
        <v>102.91</v>
      </c>
      <c r="N75" s="3">
        <v>0.11126</v>
      </c>
      <c r="O75" s="3">
        <v>81.37</v>
      </c>
      <c r="P75" s="3">
        <v>192.64</v>
      </c>
      <c r="Q75" s="3">
        <v>44.255000000000003</v>
      </c>
      <c r="R75" s="3">
        <v>2.4481999999999999</v>
      </c>
      <c r="S75" s="3">
        <v>5.1349999999999998</v>
      </c>
      <c r="T75" s="3">
        <v>16.484000000000002</v>
      </c>
      <c r="U75" s="3">
        <v>14.489000000000001</v>
      </c>
      <c r="V75" s="3">
        <v>0.37807000000000002</v>
      </c>
      <c r="W75" s="3" t="s">
        <v>275</v>
      </c>
      <c r="X75" s="21">
        <f t="shared" si="49"/>
        <v>4227.5042444821729</v>
      </c>
      <c r="Y75" s="3">
        <f t="shared" si="50"/>
        <v>70.458404074702884</v>
      </c>
      <c r="Z75" s="4">
        <f t="shared" si="51"/>
        <v>587.15336728919067</v>
      </c>
      <c r="AA75" s="4">
        <f t="shared" si="52"/>
        <v>2949.0375052194408</v>
      </c>
      <c r="AB75" s="4">
        <f t="shared" si="53"/>
        <v>2.9490375052194406</v>
      </c>
      <c r="AC75" s="4">
        <f t="shared" si="54"/>
        <v>0.13830985899479176</v>
      </c>
      <c r="AD75" s="25">
        <f t="shared" si="55"/>
        <v>0.65835492881520874</v>
      </c>
      <c r="AE75" s="27">
        <f t="shared" si="56"/>
        <v>2.0698141637368157</v>
      </c>
      <c r="AF75" s="27">
        <f t="shared" si="57"/>
        <v>9.8523154193872422</v>
      </c>
      <c r="AG75" s="27">
        <f t="shared" si="58"/>
        <v>6.6822356044317006</v>
      </c>
      <c r="AH75" s="25">
        <f t="shared" si="59"/>
        <v>0.65835492881520874</v>
      </c>
      <c r="AI75" s="25">
        <f t="shared" si="60"/>
        <v>1.0972582146920147</v>
      </c>
      <c r="AJ75" s="25"/>
      <c r="AK75" s="26">
        <v>4.76</v>
      </c>
      <c r="AL75" s="25"/>
      <c r="AM75" s="25"/>
      <c r="AN75" s="25"/>
      <c r="AO75" s="4"/>
      <c r="AP75" s="4"/>
      <c r="AQ75" s="3">
        <f t="shared" si="37"/>
        <v>10532.274553673347</v>
      </c>
      <c r="AR75" s="3">
        <f t="shared" si="38"/>
        <v>77.233687959453903</v>
      </c>
      <c r="AS75" s="3">
        <f t="shared" si="39"/>
        <v>1.2921898543445505</v>
      </c>
      <c r="AT75" s="3">
        <f t="shared" si="40"/>
        <v>13.97036664992466</v>
      </c>
      <c r="AU75" s="3">
        <f t="shared" si="41"/>
        <v>10217.227523857358</v>
      </c>
      <c r="AV75" s="3">
        <f t="shared" si="42"/>
        <v>2.4154443975160951</v>
      </c>
      <c r="AW75" s="3">
        <f t="shared" si="43"/>
        <v>0.55568809643395278</v>
      </c>
      <c r="AX75" s="3">
        <f t="shared" si="44"/>
        <v>307.40833751883474</v>
      </c>
      <c r="AY75" s="3">
        <f t="shared" si="36"/>
        <v>153.18250308205106</v>
      </c>
      <c r="AZ75" s="3">
        <f t="shared" si="45"/>
        <v>0.20698141637368159</v>
      </c>
      <c r="BA75" s="3">
        <f t="shared" si="46"/>
        <v>0.18193119035660474</v>
      </c>
      <c r="BB75" s="3">
        <f t="shared" si="47"/>
        <v>47.472375690607741</v>
      </c>
      <c r="BC75" s="4"/>
      <c r="BD75" s="4"/>
    </row>
    <row r="76" spans="1:56" x14ac:dyDescent="0.25">
      <c r="A76">
        <v>36</v>
      </c>
      <c r="B76" t="s">
        <v>604</v>
      </c>
      <c r="C76">
        <v>2</v>
      </c>
      <c r="E76" t="s">
        <v>602</v>
      </c>
      <c r="F76" s="3" t="s">
        <v>276</v>
      </c>
      <c r="G76" s="3" t="s">
        <v>277</v>
      </c>
      <c r="H76" s="3" t="s">
        <v>74</v>
      </c>
      <c r="I76" s="3" t="s">
        <v>51</v>
      </c>
      <c r="J76" s="3">
        <f t="shared" si="48"/>
        <v>8.012E-3</v>
      </c>
      <c r="K76" s="3">
        <v>1.7807999999999999</v>
      </c>
      <c r="L76" s="3">
        <v>1.8184</v>
      </c>
      <c r="M76" s="3">
        <v>89.48</v>
      </c>
      <c r="N76" s="3">
        <v>4.9970000000000001E-2</v>
      </c>
      <c r="O76" s="3">
        <v>0.99677000000000004</v>
      </c>
      <c r="P76" s="3">
        <v>228.19</v>
      </c>
      <c r="Q76" s="3">
        <v>38.865000000000002</v>
      </c>
      <c r="R76" s="3">
        <v>1.548</v>
      </c>
      <c r="S76" s="3">
        <v>7.0849000000000002</v>
      </c>
      <c r="T76" s="3">
        <v>16.448</v>
      </c>
      <c r="U76" s="3">
        <v>13.323</v>
      </c>
      <c r="V76" s="3">
        <v>0.19839000000000001</v>
      </c>
      <c r="W76" s="3" t="s">
        <v>278</v>
      </c>
      <c r="X76" s="21">
        <f t="shared" si="49"/>
        <v>8200.3395585738544</v>
      </c>
      <c r="Y76" s="3">
        <f t="shared" si="50"/>
        <v>136.67232597623089</v>
      </c>
      <c r="Z76" s="4">
        <f t="shared" si="51"/>
        <v>1138.9360498019241</v>
      </c>
      <c r="AA76" s="4">
        <f t="shared" si="52"/>
        <v>5686.1510224759068</v>
      </c>
      <c r="AB76" s="4">
        <f t="shared" si="53"/>
        <v>5.6861510224759071</v>
      </c>
      <c r="AC76" s="4">
        <f t="shared" si="54"/>
        <v>0.26668048295412</v>
      </c>
      <c r="AD76" s="25">
        <f t="shared" si="55"/>
        <v>1.4427414127817892</v>
      </c>
      <c r="AE76" s="27">
        <f t="shared" si="56"/>
        <v>2.0529206190713927</v>
      </c>
      <c r="AF76" s="27">
        <f t="shared" si="57"/>
        <v>11.106300549176234</v>
      </c>
      <c r="AG76" s="27">
        <f t="shared" si="58"/>
        <v>12.990296871524865</v>
      </c>
      <c r="AH76" s="25">
        <f t="shared" si="59"/>
        <v>1.4427414127817892</v>
      </c>
      <c r="AI76" s="25">
        <f t="shared" si="60"/>
        <v>2.404569021302982</v>
      </c>
      <c r="AJ76" s="25"/>
      <c r="AK76" s="26">
        <v>5.41</v>
      </c>
      <c r="AL76" s="25"/>
      <c r="AM76" s="25"/>
      <c r="AN76" s="25"/>
      <c r="AO76" s="4"/>
      <c r="AP76" s="4"/>
      <c r="AQ76" s="3">
        <f t="shared" si="37"/>
        <v>210.53851041619387</v>
      </c>
      <c r="AR76" s="3">
        <f t="shared" si="38"/>
        <v>178.14392048291199</v>
      </c>
      <c r="AS76" s="3">
        <f t="shared" si="39"/>
        <v>1.1168247628557164</v>
      </c>
      <c r="AT76" s="3">
        <f t="shared" si="40"/>
        <v>6.2368946580129805</v>
      </c>
      <c r="AU76" s="3">
        <f t="shared" si="41"/>
        <v>124.40963554667998</v>
      </c>
      <c r="AV76" s="3">
        <f t="shared" si="42"/>
        <v>2.8446828734171472</v>
      </c>
      <c r="AW76" s="3">
        <f t="shared" si="43"/>
        <v>0.48508487269096356</v>
      </c>
      <c r="AX76" s="3">
        <f t="shared" si="44"/>
        <v>193.21018472291564</v>
      </c>
      <c r="AY76" s="3">
        <f t="shared" si="36"/>
        <v>395.6372259792131</v>
      </c>
      <c r="AZ76" s="3">
        <f t="shared" si="45"/>
        <v>0.20529206190713928</v>
      </c>
      <c r="BA76" s="3">
        <f t="shared" si="46"/>
        <v>0.16628806789815276</v>
      </c>
      <c r="BB76" s="3">
        <f t="shared" si="47"/>
        <v>24.761607588617075</v>
      </c>
      <c r="BC76" s="4"/>
      <c r="BD76" s="4"/>
    </row>
    <row r="77" spans="1:56" x14ac:dyDescent="0.25">
      <c r="A77">
        <v>36</v>
      </c>
      <c r="B77" t="s">
        <v>604</v>
      </c>
      <c r="C77">
        <v>2</v>
      </c>
      <c r="E77" t="s">
        <v>602</v>
      </c>
      <c r="F77" s="3" t="s">
        <v>279</v>
      </c>
      <c r="G77" s="3" t="s">
        <v>280</v>
      </c>
      <c r="H77" s="3" t="s">
        <v>78</v>
      </c>
      <c r="I77" s="3" t="s">
        <v>51</v>
      </c>
      <c r="J77" s="3">
        <f t="shared" si="48"/>
        <v>7.9679999999999994E-3</v>
      </c>
      <c r="K77" s="3">
        <v>0.85733000000000004</v>
      </c>
      <c r="L77" s="3">
        <v>1.0680000000000001</v>
      </c>
      <c r="M77" s="3">
        <v>109.24</v>
      </c>
      <c r="N77" s="3">
        <v>5.697E-2</v>
      </c>
      <c r="O77" s="3">
        <v>0.67222999999999999</v>
      </c>
      <c r="P77" s="3">
        <v>225.99</v>
      </c>
      <c r="Q77" s="3">
        <v>44.576000000000001</v>
      </c>
      <c r="R77" s="3">
        <v>2.7934999999999999</v>
      </c>
      <c r="S77" s="3">
        <v>4.8941999999999997</v>
      </c>
      <c r="T77" s="3">
        <v>14.852</v>
      </c>
      <c r="U77" s="3">
        <v>15.728</v>
      </c>
      <c r="V77" s="3">
        <v>0.29564000000000001</v>
      </c>
      <c r="W77" s="3" t="s">
        <v>281</v>
      </c>
      <c r="X77" s="21">
        <f t="shared" si="49"/>
        <v>6027.1646859083194</v>
      </c>
      <c r="Y77" s="3">
        <f t="shared" si="50"/>
        <v>100.45274476513866</v>
      </c>
      <c r="Z77" s="4">
        <f t="shared" si="51"/>
        <v>837.10620637615557</v>
      </c>
      <c r="AA77" s="4">
        <f t="shared" si="52"/>
        <v>4202.3403934545968</v>
      </c>
      <c r="AB77" s="4">
        <f t="shared" si="53"/>
        <v>4.2023403934545964</v>
      </c>
      <c r="AC77" s="4">
        <f t="shared" si="54"/>
        <v>0.19708976445302057</v>
      </c>
      <c r="AD77" s="25">
        <f t="shared" si="55"/>
        <v>0.78638816016755209</v>
      </c>
      <c r="AE77" s="27">
        <f t="shared" si="56"/>
        <v>1.863955823293173</v>
      </c>
      <c r="AF77" s="27">
        <f t="shared" si="57"/>
        <v>7.4371837349397607</v>
      </c>
      <c r="AG77" s="27">
        <f t="shared" si="58"/>
        <v>10.573735814446994</v>
      </c>
      <c r="AH77" s="25">
        <f t="shared" si="59"/>
        <v>0.78638816016755209</v>
      </c>
      <c r="AI77" s="25">
        <f t="shared" si="60"/>
        <v>1.3106469336125868</v>
      </c>
      <c r="AJ77" s="25"/>
      <c r="AK77" s="26">
        <v>3.99</v>
      </c>
      <c r="AL77" s="25"/>
      <c r="AM77" s="25"/>
      <c r="AN77" s="25"/>
      <c r="AO77" s="4"/>
      <c r="AP77" s="4"/>
      <c r="AQ77" s="3">
        <f t="shared" si="37"/>
        <v>95.803783315078505</v>
      </c>
      <c r="AR77" s="3">
        <f t="shared" si="38"/>
        <v>84.950940124132913</v>
      </c>
      <c r="AS77" s="3">
        <f t="shared" si="39"/>
        <v>1.3709839357429721</v>
      </c>
      <c r="AT77" s="3">
        <f t="shared" si="40"/>
        <v>7.1498493975903621</v>
      </c>
      <c r="AU77" s="3">
        <f t="shared" si="41"/>
        <v>84.366214859437761</v>
      </c>
      <c r="AV77" s="3">
        <f t="shared" si="42"/>
        <v>2.8327810218145313</v>
      </c>
      <c r="AW77" s="3">
        <f t="shared" si="43"/>
        <v>0.55943775100401616</v>
      </c>
      <c r="AX77" s="3">
        <f t="shared" si="44"/>
        <v>350.58985943775099</v>
      </c>
      <c r="AY77" s="3">
        <f t="shared" si="36"/>
        <v>122.88472070098575</v>
      </c>
      <c r="AZ77" s="3">
        <f t="shared" si="45"/>
        <v>0.1863955823293173</v>
      </c>
      <c r="BA77" s="3">
        <f t="shared" si="46"/>
        <v>0.19738955823293175</v>
      </c>
      <c r="BB77" s="3">
        <f t="shared" si="47"/>
        <v>37.103413654618478</v>
      </c>
      <c r="BC77" s="4"/>
      <c r="BD77" s="4"/>
    </row>
    <row r="78" spans="1:56" x14ac:dyDescent="0.25">
      <c r="A78">
        <v>37</v>
      </c>
      <c r="B78" t="s">
        <v>603</v>
      </c>
      <c r="C78">
        <v>5</v>
      </c>
      <c r="E78" t="s">
        <v>600</v>
      </c>
      <c r="F78" s="3" t="s">
        <v>282</v>
      </c>
      <c r="G78" s="3" t="s">
        <v>283</v>
      </c>
      <c r="H78" s="3" t="s">
        <v>59</v>
      </c>
      <c r="I78" s="3" t="s">
        <v>51</v>
      </c>
      <c r="J78" s="3">
        <f t="shared" si="48"/>
        <v>8.0040000000000007E-3</v>
      </c>
      <c r="K78" s="3">
        <v>7.4322999999999997</v>
      </c>
      <c r="L78" s="3">
        <v>0.76609000000000005</v>
      </c>
      <c r="M78" s="3">
        <v>30.920999999999999</v>
      </c>
      <c r="N78" s="3">
        <v>7.3289999999999994E-2</v>
      </c>
      <c r="O78" s="3">
        <v>6.5182000000000002</v>
      </c>
      <c r="P78" s="3">
        <v>279.58999999999997</v>
      </c>
      <c r="Q78" s="3">
        <v>26.079000000000001</v>
      </c>
      <c r="R78" s="3">
        <v>1.5601</v>
      </c>
      <c r="S78" s="3">
        <v>5.6144999999999996</v>
      </c>
      <c r="T78" s="3">
        <v>13.442</v>
      </c>
      <c r="U78" s="3">
        <v>17.64</v>
      </c>
      <c r="V78" s="3">
        <v>0.28383000000000003</v>
      </c>
      <c r="W78" s="3" t="s">
        <v>284</v>
      </c>
      <c r="X78" s="21">
        <f t="shared" si="49"/>
        <v>14448.217317487266</v>
      </c>
      <c r="Y78" s="3">
        <f t="shared" si="50"/>
        <v>240.80362195812111</v>
      </c>
      <c r="Z78" s="4">
        <f t="shared" si="51"/>
        <v>2006.6968496510092</v>
      </c>
      <c r="AA78" s="4">
        <f t="shared" si="52"/>
        <v>10028.470013248421</v>
      </c>
      <c r="AB78" s="4">
        <f t="shared" si="53"/>
        <v>10.028470013248421</v>
      </c>
      <c r="AC78" s="4">
        <f t="shared" si="54"/>
        <v>0.47033524362135093</v>
      </c>
      <c r="AD78" s="25">
        <f t="shared" si="55"/>
        <v>2.2811259315635519</v>
      </c>
      <c r="AE78" s="27">
        <f t="shared" si="56"/>
        <v>1.6794102948525738</v>
      </c>
      <c r="AF78" s="27">
        <f t="shared" si="57"/>
        <v>8.1451399300349827</v>
      </c>
      <c r="AG78" s="27">
        <f t="shared" si="58"/>
        <v>28.005975970430686</v>
      </c>
      <c r="AH78" s="25">
        <f t="shared" si="59"/>
        <v>2.2811259315635519</v>
      </c>
      <c r="AI78" s="25">
        <f t="shared" si="60"/>
        <v>3.8018765526059197</v>
      </c>
      <c r="AJ78" s="25"/>
      <c r="AK78" s="26">
        <v>4.8499999999999996</v>
      </c>
      <c r="AL78" s="25"/>
      <c r="AM78" s="25"/>
      <c r="AN78" s="25"/>
      <c r="AO78" s="4"/>
      <c r="AP78" s="4"/>
      <c r="AQ78" s="3">
        <f t="shared" si="37"/>
        <v>916.83340148107766</v>
      </c>
      <c r="AR78" s="3">
        <f t="shared" si="38"/>
        <v>46.848961882695015</v>
      </c>
      <c r="AS78" s="3">
        <f t="shared" si="39"/>
        <v>0.38631934032983506</v>
      </c>
      <c r="AT78" s="3">
        <f t="shared" si="40"/>
        <v>9.1566716641679164</v>
      </c>
      <c r="AU78" s="3">
        <f t="shared" si="41"/>
        <v>814.36781609195407</v>
      </c>
      <c r="AV78" s="3">
        <f t="shared" si="42"/>
        <v>3.4897050452046696</v>
      </c>
      <c r="AW78" s="3">
        <f t="shared" si="43"/>
        <v>0.32582458770614692</v>
      </c>
      <c r="AX78" s="3">
        <f t="shared" si="44"/>
        <v>194.9150424787606</v>
      </c>
      <c r="AY78" s="3">
        <f t="shared" si="36"/>
        <v>212.32451955840261</v>
      </c>
      <c r="AZ78" s="3">
        <f t="shared" si="45"/>
        <v>0.16794102948525738</v>
      </c>
      <c r="BA78" s="3">
        <f t="shared" si="46"/>
        <v>0.22038980509745126</v>
      </c>
      <c r="BB78" s="3">
        <f t="shared" si="47"/>
        <v>35.461019490254877</v>
      </c>
      <c r="BC78" s="4"/>
      <c r="BD78" s="4"/>
    </row>
    <row r="79" spans="1:56" x14ac:dyDescent="0.25">
      <c r="A79">
        <v>37</v>
      </c>
      <c r="B79" t="s">
        <v>603</v>
      </c>
      <c r="C79">
        <v>5</v>
      </c>
      <c r="E79" t="s">
        <v>600</v>
      </c>
      <c r="F79" s="3" t="s">
        <v>285</v>
      </c>
      <c r="G79" s="3" t="s">
        <v>286</v>
      </c>
      <c r="H79" s="3" t="s">
        <v>126</v>
      </c>
      <c r="I79" s="3" t="s">
        <v>51</v>
      </c>
      <c r="J79" s="3">
        <f t="shared" si="48"/>
        <v>8.0160000000000006E-3</v>
      </c>
      <c r="K79" s="3">
        <v>1.8913</v>
      </c>
      <c r="L79" s="3">
        <v>0.74258000000000002</v>
      </c>
      <c r="M79" s="3">
        <v>32.006999999999998</v>
      </c>
      <c r="N79" s="3">
        <v>7.4560000000000001E-2</v>
      </c>
      <c r="O79" s="3">
        <v>1.5170999999999999</v>
      </c>
      <c r="P79" s="3">
        <v>338.3</v>
      </c>
      <c r="Q79" s="3">
        <v>29.271999999999998</v>
      </c>
      <c r="R79" s="3">
        <v>1.6315999999999999</v>
      </c>
      <c r="S79" s="3">
        <v>4.6067999999999998</v>
      </c>
      <c r="T79" s="3">
        <v>13.195</v>
      </c>
      <c r="U79" s="3">
        <v>19.254999999999999</v>
      </c>
      <c r="V79" s="3">
        <v>0.34227000000000002</v>
      </c>
      <c r="W79" s="3" t="s">
        <v>287</v>
      </c>
      <c r="X79" s="21">
        <f t="shared" si="49"/>
        <v>13896.434634974534</v>
      </c>
      <c r="Y79" s="3">
        <f t="shared" si="50"/>
        <v>231.60724391624223</v>
      </c>
      <c r="Z79" s="4">
        <f t="shared" si="51"/>
        <v>1930.0603659686851</v>
      </c>
      <c r="AA79" s="4">
        <f t="shared" si="52"/>
        <v>9631.0397503427412</v>
      </c>
      <c r="AB79" s="4">
        <f t="shared" si="53"/>
        <v>9.6310397503427403</v>
      </c>
      <c r="AC79" s="4">
        <f t="shared" si="54"/>
        <v>0.4516957642910745</v>
      </c>
      <c r="AD79" s="25">
        <f t="shared" si="55"/>
        <v>2.235894033240819</v>
      </c>
      <c r="AE79" s="27">
        <f t="shared" si="56"/>
        <v>1.6460828343313374</v>
      </c>
      <c r="AF79" s="27">
        <f t="shared" si="57"/>
        <v>8.1481100299401206</v>
      </c>
      <c r="AG79" s="27">
        <f t="shared" si="58"/>
        <v>27.440646051968571</v>
      </c>
      <c r="AH79" s="25">
        <f t="shared" si="59"/>
        <v>2.2358940332408186</v>
      </c>
      <c r="AI79" s="25">
        <f t="shared" si="60"/>
        <v>3.7264900554013645</v>
      </c>
      <c r="AJ79" s="25"/>
      <c r="AK79" s="26">
        <v>4.95</v>
      </c>
      <c r="AL79" s="25"/>
      <c r="AM79" s="25"/>
      <c r="AN79" s="25"/>
      <c r="AO79" s="4"/>
      <c r="AP79" s="4"/>
      <c r="AQ79" s="3">
        <f t="shared" si="37"/>
        <v>224.21838141898024</v>
      </c>
      <c r="AR79" s="3">
        <f t="shared" si="38"/>
        <v>43.845944474686988</v>
      </c>
      <c r="AS79" s="3">
        <f t="shared" si="39"/>
        <v>0.39928892215568862</v>
      </c>
      <c r="AT79" s="3">
        <f t="shared" si="40"/>
        <v>9.3013972055888239</v>
      </c>
      <c r="AU79" s="3">
        <f t="shared" si="41"/>
        <v>189.25898203592811</v>
      </c>
      <c r="AV79" s="3">
        <f t="shared" si="42"/>
        <v>4.2168911154962796</v>
      </c>
      <c r="AW79" s="3">
        <f t="shared" si="43"/>
        <v>0.3651696606786427</v>
      </c>
      <c r="AX79" s="3">
        <f t="shared" si="44"/>
        <v>203.54291417165669</v>
      </c>
      <c r="AY79" s="3">
        <f t="shared" si="36"/>
        <v>86.295590636908017</v>
      </c>
      <c r="AZ79" s="3">
        <f t="shared" si="45"/>
        <v>0.16460828343313375</v>
      </c>
      <c r="BA79" s="3">
        <f t="shared" si="46"/>
        <v>0.24020708582834333</v>
      </c>
      <c r="BB79" s="3">
        <f t="shared" si="47"/>
        <v>42.698353293413177</v>
      </c>
      <c r="BC79" s="4"/>
      <c r="BD79" s="4"/>
    </row>
    <row r="80" spans="1:56" x14ac:dyDescent="0.25">
      <c r="A80">
        <v>38</v>
      </c>
      <c r="B80" t="s">
        <v>603</v>
      </c>
      <c r="C80">
        <v>5</v>
      </c>
      <c r="E80" t="s">
        <v>601</v>
      </c>
      <c r="F80" s="3" t="s">
        <v>288</v>
      </c>
      <c r="G80" s="3" t="s">
        <v>289</v>
      </c>
      <c r="H80" s="3" t="s">
        <v>266</v>
      </c>
      <c r="I80" s="3" t="s">
        <v>51</v>
      </c>
      <c r="J80" s="3">
        <f t="shared" si="48"/>
        <v>7.9640000000000006E-3</v>
      </c>
      <c r="K80" s="3">
        <v>2.6183000000000001</v>
      </c>
      <c r="L80" s="3">
        <v>0.86531000000000002</v>
      </c>
      <c r="M80" s="3">
        <v>36.853000000000002</v>
      </c>
      <c r="N80" s="3">
        <v>9.5920000000000005E-2</v>
      </c>
      <c r="O80" s="3">
        <v>3.2221000000000002</v>
      </c>
      <c r="P80" s="3">
        <v>330.59</v>
      </c>
      <c r="Q80" s="3">
        <v>29.361000000000001</v>
      </c>
      <c r="R80" s="3">
        <v>2.3938000000000001</v>
      </c>
      <c r="S80" s="3">
        <v>6.1654</v>
      </c>
      <c r="T80" s="3">
        <v>15.218999999999999</v>
      </c>
      <c r="U80" s="3">
        <v>16.452000000000002</v>
      </c>
      <c r="V80" s="3">
        <v>0.77442</v>
      </c>
      <c r="W80" s="3" t="s">
        <v>290</v>
      </c>
      <c r="X80" s="21">
        <f t="shared" si="49"/>
        <v>17614.601018675723</v>
      </c>
      <c r="Y80" s="3">
        <f t="shared" si="50"/>
        <v>293.57668364459539</v>
      </c>
      <c r="Z80" s="4">
        <f t="shared" si="51"/>
        <v>2446.4723637049615</v>
      </c>
      <c r="AA80" s="4">
        <f t="shared" si="52"/>
        <v>12287.656271747672</v>
      </c>
      <c r="AB80" s="4">
        <f t="shared" si="53"/>
        <v>12.287656271747672</v>
      </c>
      <c r="AC80" s="4">
        <f t="shared" si="54"/>
        <v>0.5762910791449658</v>
      </c>
      <c r="AD80" s="25">
        <f t="shared" si="55"/>
        <v>1.8787089180125884</v>
      </c>
      <c r="AE80" s="27">
        <f t="shared" si="56"/>
        <v>1.9109743847312908</v>
      </c>
      <c r="AF80" s="27">
        <f t="shared" si="57"/>
        <v>6.2297764942240077</v>
      </c>
      <c r="AG80" s="27">
        <f t="shared" si="58"/>
        <v>30.15692328215065</v>
      </c>
      <c r="AH80" s="25">
        <f t="shared" si="59"/>
        <v>1.8787089180125882</v>
      </c>
      <c r="AI80" s="25">
        <f t="shared" si="60"/>
        <v>3.1311815300209802</v>
      </c>
      <c r="AJ80" s="25"/>
      <c r="AK80" s="26">
        <v>3.26</v>
      </c>
      <c r="AL80" s="25"/>
      <c r="AM80" s="25"/>
      <c r="AN80" s="25"/>
      <c r="AO80" s="4"/>
      <c r="AP80" s="4"/>
      <c r="AQ80" s="3">
        <f t="shared" si="37"/>
        <v>316.96817496917953</v>
      </c>
      <c r="AR80" s="3">
        <f t="shared" si="38"/>
        <v>59.542829094561888</v>
      </c>
      <c r="AS80" s="3">
        <f t="shared" si="39"/>
        <v>0.46274485183324965</v>
      </c>
      <c r="AT80" s="3">
        <f t="shared" si="40"/>
        <v>12.044198895027625</v>
      </c>
      <c r="AU80" s="3">
        <f t="shared" si="41"/>
        <v>404.58312405826223</v>
      </c>
      <c r="AV80" s="3">
        <f t="shared" si="42"/>
        <v>4.1476141614538147</v>
      </c>
      <c r="AW80" s="3">
        <f t="shared" si="43"/>
        <v>0.36867152184831742</v>
      </c>
      <c r="AX80" s="3">
        <f t="shared" si="44"/>
        <v>300.57759919638374</v>
      </c>
      <c r="AY80" s="3">
        <f t="shared" ref="AY80:AY111" si="61">((S80-S$185)*25)/($H80)</f>
        <v>282.5647230720059</v>
      </c>
      <c r="AZ80" s="3">
        <f t="shared" si="45"/>
        <v>0.19109743847312907</v>
      </c>
      <c r="BA80" s="3">
        <f t="shared" si="46"/>
        <v>0.20657960823706684</v>
      </c>
      <c r="BB80" s="3">
        <f t="shared" si="47"/>
        <v>97.240080361627321</v>
      </c>
      <c r="BC80" s="4"/>
      <c r="BD80" s="4"/>
    </row>
    <row r="81" spans="1:56" x14ac:dyDescent="0.25">
      <c r="A81">
        <v>38</v>
      </c>
      <c r="B81" t="s">
        <v>603</v>
      </c>
      <c r="C81">
        <v>5</v>
      </c>
      <c r="E81" t="s">
        <v>601</v>
      </c>
      <c r="F81" s="3" t="s">
        <v>291</v>
      </c>
      <c r="G81" s="3" t="s">
        <v>292</v>
      </c>
      <c r="H81" s="3" t="s">
        <v>70</v>
      </c>
      <c r="I81" s="3" t="s">
        <v>51</v>
      </c>
      <c r="J81" s="3">
        <f t="shared" si="48"/>
        <v>8.0400000000000003E-3</v>
      </c>
      <c r="K81" s="3">
        <v>1.3041</v>
      </c>
      <c r="L81" s="3">
        <v>0.68476000000000004</v>
      </c>
      <c r="M81" s="3">
        <v>35.363</v>
      </c>
      <c r="N81" s="3">
        <v>0.10195</v>
      </c>
      <c r="O81" s="3">
        <v>1.7170000000000001</v>
      </c>
      <c r="P81" s="3">
        <v>421.1</v>
      </c>
      <c r="Q81" s="3">
        <v>32.64</v>
      </c>
      <c r="R81" s="3">
        <v>2.4041000000000001</v>
      </c>
      <c r="S81" s="3">
        <v>4.1946000000000003</v>
      </c>
      <c r="T81" s="3">
        <v>18.994</v>
      </c>
      <c r="U81" s="3">
        <v>17.097999999999999</v>
      </c>
      <c r="V81" s="3">
        <v>0.91747000000000001</v>
      </c>
      <c r="W81" s="3" t="s">
        <v>293</v>
      </c>
      <c r="X81" s="21">
        <f t="shared" si="49"/>
        <v>28344.651952461798</v>
      </c>
      <c r="Y81" s="3">
        <f t="shared" si="50"/>
        <v>472.41086587436331</v>
      </c>
      <c r="Z81" s="4">
        <f t="shared" si="51"/>
        <v>3936.7572156196943</v>
      </c>
      <c r="AA81" s="4">
        <f t="shared" si="52"/>
        <v>19585.856794127831</v>
      </c>
      <c r="AB81" s="4">
        <f t="shared" si="53"/>
        <v>19.585856794127832</v>
      </c>
      <c r="AC81" s="4">
        <f t="shared" si="54"/>
        <v>0.91857668364459522</v>
      </c>
      <c r="AD81" s="25">
        <f t="shared" si="55"/>
        <v>3.3528048953027723</v>
      </c>
      <c r="AE81" s="27">
        <f t="shared" si="56"/>
        <v>2.3624378109452735</v>
      </c>
      <c r="AF81" s="27">
        <f t="shared" si="57"/>
        <v>8.6228980099502479</v>
      </c>
      <c r="AG81" s="27">
        <f t="shared" si="58"/>
        <v>38.882576268835138</v>
      </c>
      <c r="AH81" s="25">
        <f t="shared" si="59"/>
        <v>3.3528048953027727</v>
      </c>
      <c r="AI81" s="25">
        <f t="shared" si="60"/>
        <v>5.5880081588379547</v>
      </c>
      <c r="AJ81" s="25"/>
      <c r="AK81" s="26">
        <v>3.65</v>
      </c>
      <c r="AL81" s="25"/>
      <c r="AM81" s="25"/>
      <c r="AN81" s="25"/>
      <c r="AO81" s="4"/>
      <c r="AP81" s="4"/>
      <c r="AQ81" s="3">
        <f t="shared" si="37"/>
        <v>150.51424694708277</v>
      </c>
      <c r="AR81" s="3">
        <f t="shared" si="38"/>
        <v>36.523518769787422</v>
      </c>
      <c r="AS81" s="3">
        <f t="shared" si="39"/>
        <v>0.43983830845771144</v>
      </c>
      <c r="AT81" s="3">
        <f t="shared" si="40"/>
        <v>12.680348258706466</v>
      </c>
      <c r="AU81" s="3">
        <f t="shared" si="41"/>
        <v>213.55721393034827</v>
      </c>
      <c r="AV81" s="3">
        <f t="shared" si="42"/>
        <v>5.2341541270918128</v>
      </c>
      <c r="AW81" s="3">
        <f t="shared" si="43"/>
        <v>0.40597014925373132</v>
      </c>
      <c r="AX81" s="3">
        <f t="shared" si="44"/>
        <v>299.01741293532342</v>
      </c>
      <c r="AY81" s="3">
        <f t="shared" si="61"/>
        <v>34.769335142469551</v>
      </c>
      <c r="AZ81" s="3">
        <f t="shared" si="45"/>
        <v>0.23624378109452734</v>
      </c>
      <c r="BA81" s="3">
        <f t="shared" si="46"/>
        <v>0.21266169154228853</v>
      </c>
      <c r="BB81" s="3">
        <f t="shared" si="47"/>
        <v>114.11318407960198</v>
      </c>
      <c r="BC81" s="4"/>
      <c r="BD81" s="4"/>
    </row>
    <row r="82" spans="1:56" x14ac:dyDescent="0.25">
      <c r="A82">
        <v>39</v>
      </c>
      <c r="B82" t="s">
        <v>603</v>
      </c>
      <c r="C82">
        <v>5</v>
      </c>
      <c r="E82" t="s">
        <v>602</v>
      </c>
      <c r="F82" s="3" t="s">
        <v>294</v>
      </c>
      <c r="G82" s="3" t="s">
        <v>295</v>
      </c>
      <c r="H82" s="3" t="s">
        <v>296</v>
      </c>
      <c r="I82" s="3" t="s">
        <v>51</v>
      </c>
      <c r="J82" s="3">
        <f t="shared" si="48"/>
        <v>7.9880000000000003E-3</v>
      </c>
      <c r="K82" s="3">
        <v>1.6035999999999999</v>
      </c>
      <c r="L82" s="3">
        <v>0.85550000000000004</v>
      </c>
      <c r="M82" s="3">
        <v>30.326000000000001</v>
      </c>
      <c r="N82" s="3">
        <v>7.7520000000000006E-2</v>
      </c>
      <c r="O82" s="3">
        <v>1.3672</v>
      </c>
      <c r="P82" s="3">
        <v>274.69</v>
      </c>
      <c r="Q82" s="3">
        <v>23.628</v>
      </c>
      <c r="R82" s="3">
        <v>1.9545999999999999</v>
      </c>
      <c r="S82" s="3">
        <v>4.5692000000000004</v>
      </c>
      <c r="T82" s="3">
        <v>10.548999999999999</v>
      </c>
      <c r="U82" s="3">
        <v>12.927</v>
      </c>
      <c r="V82" s="3">
        <v>0.63849999999999996</v>
      </c>
      <c r="W82" s="3" t="s">
        <v>297</v>
      </c>
      <c r="X82" s="21">
        <f t="shared" si="49"/>
        <v>12826.825127334465</v>
      </c>
      <c r="Y82" s="3">
        <f t="shared" si="50"/>
        <v>213.78041878890775</v>
      </c>
      <c r="Z82" s="4">
        <f t="shared" si="51"/>
        <v>1781.5034899075645</v>
      </c>
      <c r="AA82" s="4">
        <f t="shared" si="52"/>
        <v>8920.8987977344241</v>
      </c>
      <c r="AB82" s="4">
        <f t="shared" si="53"/>
        <v>8.9208987977344236</v>
      </c>
      <c r="AC82" s="4">
        <f t="shared" si="54"/>
        <v>0.41839015361374443</v>
      </c>
      <c r="AD82" s="25">
        <f t="shared" si="55"/>
        <v>3.9412352470414724</v>
      </c>
      <c r="AE82" s="27">
        <f t="shared" si="56"/>
        <v>1.3206059088632949</v>
      </c>
      <c r="AF82" s="27">
        <f t="shared" si="57"/>
        <v>12.440107661492238</v>
      </c>
      <c r="AG82" s="27">
        <f t="shared" si="58"/>
        <v>31.681681174202204</v>
      </c>
      <c r="AH82" s="25">
        <f t="shared" si="59"/>
        <v>3.9412352470414724</v>
      </c>
      <c r="AI82" s="25">
        <f t="shared" si="60"/>
        <v>6.5687254117357874</v>
      </c>
      <c r="AJ82" s="25"/>
      <c r="AK82" s="26">
        <v>9.42</v>
      </c>
      <c r="AL82" s="25"/>
      <c r="AM82" s="25"/>
      <c r="AN82" s="25"/>
      <c r="AO82" s="4"/>
      <c r="AP82" s="4"/>
      <c r="AQ82" s="3">
        <f t="shared" si="37"/>
        <v>188.98779988164065</v>
      </c>
      <c r="AR82" s="3">
        <f t="shared" si="38"/>
        <v>58.135840123822099</v>
      </c>
      <c r="AS82" s="3">
        <f t="shared" si="39"/>
        <v>0.37964446670005009</v>
      </c>
      <c r="AT82" s="3">
        <f t="shared" si="40"/>
        <v>9.7045568352528804</v>
      </c>
      <c r="AU82" s="3">
        <f t="shared" si="41"/>
        <v>171.15673510265398</v>
      </c>
      <c r="AV82" s="3">
        <f t="shared" si="42"/>
        <v>3.4353529271179495</v>
      </c>
      <c r="AW82" s="3">
        <f t="shared" si="43"/>
        <v>0.29579369053580373</v>
      </c>
      <c r="AX82" s="3">
        <f t="shared" si="44"/>
        <v>244.69203805708563</v>
      </c>
      <c r="AY82" s="3">
        <f t="shared" si="61"/>
        <v>81.891018345700473</v>
      </c>
      <c r="AZ82" s="3">
        <f t="shared" si="45"/>
        <v>0.13206059088632949</v>
      </c>
      <c r="BA82" s="3">
        <f t="shared" si="46"/>
        <v>0.16183024536805207</v>
      </c>
      <c r="BB82" s="3">
        <f t="shared" si="47"/>
        <v>79.932398597896849</v>
      </c>
      <c r="BC82" s="4"/>
      <c r="BD82" s="4"/>
    </row>
    <row r="83" spans="1:56" x14ac:dyDescent="0.25">
      <c r="A83">
        <v>39</v>
      </c>
      <c r="B83" t="s">
        <v>603</v>
      </c>
      <c r="C83">
        <v>5</v>
      </c>
      <c r="E83" t="s">
        <v>602</v>
      </c>
      <c r="F83" s="3" t="s">
        <v>298</v>
      </c>
      <c r="G83" s="3" t="s">
        <v>299</v>
      </c>
      <c r="H83" s="3" t="s">
        <v>175</v>
      </c>
      <c r="I83" s="3" t="s">
        <v>51</v>
      </c>
      <c r="J83" s="3">
        <f t="shared" si="48"/>
        <v>7.9839999999999998E-3</v>
      </c>
      <c r="K83" s="3">
        <v>0.70848999999999995</v>
      </c>
      <c r="L83" s="3">
        <v>0.68425000000000002</v>
      </c>
      <c r="M83" s="3">
        <v>28.814</v>
      </c>
      <c r="N83" s="3">
        <v>7.8270000000000006E-2</v>
      </c>
      <c r="O83" s="3">
        <v>1.0263</v>
      </c>
      <c r="P83" s="3">
        <v>254.48</v>
      </c>
      <c r="Q83" s="3">
        <v>23.039000000000001</v>
      </c>
      <c r="R83" s="3">
        <v>1.9509000000000001</v>
      </c>
      <c r="S83" s="3">
        <v>3.9361000000000002</v>
      </c>
      <c r="T83" s="3">
        <v>11.11</v>
      </c>
      <c r="U83" s="3">
        <v>12.851000000000001</v>
      </c>
      <c r="V83" s="3">
        <v>0.66625999999999996</v>
      </c>
      <c r="W83" s="3" t="s">
        <v>300</v>
      </c>
      <c r="X83" s="21">
        <f t="shared" si="49"/>
        <v>13607.809847198641</v>
      </c>
      <c r="Y83" s="3">
        <f t="shared" si="50"/>
        <v>226.79683078664402</v>
      </c>
      <c r="Z83" s="4">
        <f t="shared" si="51"/>
        <v>1889.9735898887002</v>
      </c>
      <c r="AA83" s="4">
        <f t="shared" si="52"/>
        <v>9468.8055605646296</v>
      </c>
      <c r="AB83" s="4">
        <f t="shared" si="53"/>
        <v>9.4688055605646291</v>
      </c>
      <c r="AC83" s="4">
        <f t="shared" si="54"/>
        <v>0.44408698079048109</v>
      </c>
      <c r="AD83" s="25">
        <f t="shared" si="55"/>
        <v>4.6984402567632904</v>
      </c>
      <c r="AE83" s="27">
        <f t="shared" si="56"/>
        <v>1.3915330661322645</v>
      </c>
      <c r="AF83" s="27">
        <f t="shared" si="57"/>
        <v>14.722419839679358</v>
      </c>
      <c r="AG83" s="27">
        <f t="shared" si="58"/>
        <v>31.913505442225031</v>
      </c>
      <c r="AH83" s="25">
        <f t="shared" si="59"/>
        <v>4.6984402567632895</v>
      </c>
      <c r="AI83" s="25">
        <f t="shared" si="60"/>
        <v>7.8307337612721488</v>
      </c>
      <c r="AJ83" s="25"/>
      <c r="AK83" s="26">
        <v>10.58</v>
      </c>
      <c r="AL83" s="25"/>
      <c r="AM83" s="25"/>
      <c r="AN83" s="25"/>
      <c r="AO83" s="4"/>
      <c r="AP83" s="4"/>
      <c r="AQ83" s="3">
        <f t="shared" si="37"/>
        <v>76.969507196210586</v>
      </c>
      <c r="AR83" s="3">
        <f t="shared" si="38"/>
        <v>36.715817999635632</v>
      </c>
      <c r="AS83" s="3">
        <f t="shared" si="39"/>
        <v>0.36089679358717436</v>
      </c>
      <c r="AT83" s="3">
        <f t="shared" si="40"/>
        <v>9.8033567134268544</v>
      </c>
      <c r="AU83" s="3">
        <f t="shared" si="41"/>
        <v>128.54458917835672</v>
      </c>
      <c r="AV83" s="3">
        <f t="shared" si="42"/>
        <v>3.1839427832938605</v>
      </c>
      <c r="AW83" s="3">
        <f t="shared" si="43"/>
        <v>0.28856462925851706</v>
      </c>
      <c r="AX83" s="3">
        <f t="shared" si="44"/>
        <v>244.35120240480961</v>
      </c>
      <c r="AY83" s="3">
        <f t="shared" si="61"/>
        <v>2.6359537256331453</v>
      </c>
      <c r="AZ83" s="3">
        <f t="shared" si="45"/>
        <v>0.13915330661322645</v>
      </c>
      <c r="BA83" s="3">
        <f t="shared" si="46"/>
        <v>0.16095941883767537</v>
      </c>
      <c r="BB83" s="3">
        <f t="shared" si="47"/>
        <v>83.44939879759518</v>
      </c>
      <c r="BC83" s="4"/>
      <c r="BD83" s="4"/>
    </row>
    <row r="84" spans="1:56" x14ac:dyDescent="0.25">
      <c r="A84">
        <v>40</v>
      </c>
      <c r="B84" t="s">
        <v>606</v>
      </c>
      <c r="C84">
        <v>5</v>
      </c>
      <c r="E84" t="s">
        <v>600</v>
      </c>
      <c r="F84" s="3" t="s">
        <v>301</v>
      </c>
      <c r="G84" s="3" t="s">
        <v>302</v>
      </c>
      <c r="H84" s="3" t="s">
        <v>122</v>
      </c>
      <c r="I84" s="3" t="s">
        <v>51</v>
      </c>
      <c r="J84" s="3">
        <f t="shared" si="48"/>
        <v>8.0079999999999995E-3</v>
      </c>
      <c r="K84" s="3">
        <v>13.513</v>
      </c>
      <c r="L84" s="3">
        <v>0.74556</v>
      </c>
      <c r="M84" s="3">
        <v>21.920999999999999</v>
      </c>
      <c r="N84" s="3">
        <v>4.5339999999999998E-2</v>
      </c>
      <c r="O84" s="3">
        <v>10.125</v>
      </c>
      <c r="P84" s="3">
        <v>187.32</v>
      </c>
      <c r="Q84" s="3">
        <v>16.486000000000001</v>
      </c>
      <c r="R84" s="3">
        <v>1.2579</v>
      </c>
      <c r="S84" s="3">
        <v>4.6013000000000002</v>
      </c>
      <c r="T84" s="3">
        <v>10.172000000000001</v>
      </c>
      <c r="U84" s="3">
        <v>7.6336000000000004</v>
      </c>
      <c r="V84" s="3">
        <v>0.11753</v>
      </c>
      <c r="W84" s="3" t="s">
        <v>303</v>
      </c>
      <c r="X84" s="21">
        <f t="shared" si="49"/>
        <v>11035.65365025467</v>
      </c>
      <c r="Y84" s="3">
        <f t="shared" si="50"/>
        <v>183.92756083757783</v>
      </c>
      <c r="Z84" s="4">
        <f t="shared" si="51"/>
        <v>1532.7296736464821</v>
      </c>
      <c r="AA84" s="4">
        <f t="shared" si="52"/>
        <v>7655.9923758565546</v>
      </c>
      <c r="AB84" s="4">
        <f t="shared" si="53"/>
        <v>7.6559923758565542</v>
      </c>
      <c r="AC84" s="4">
        <f t="shared" si="54"/>
        <v>0.35906604242767237</v>
      </c>
      <c r="AD84" s="25">
        <f t="shared" si="55"/>
        <v>2.5421875803879206</v>
      </c>
      <c r="AE84" s="27">
        <f t="shared" si="56"/>
        <v>1.2702297702297702</v>
      </c>
      <c r="AF84" s="27">
        <f t="shared" si="57"/>
        <v>8.9932267732267732</v>
      </c>
      <c r="AG84" s="27">
        <f t="shared" si="58"/>
        <v>28.267802475037364</v>
      </c>
      <c r="AH84" s="25">
        <f t="shared" si="59"/>
        <v>2.5421875803879206</v>
      </c>
      <c r="AI84" s="25">
        <f t="shared" si="60"/>
        <v>4.2369793006465342</v>
      </c>
      <c r="AJ84" s="25"/>
      <c r="AK84" s="26">
        <v>7.08</v>
      </c>
      <c r="AL84" s="25"/>
      <c r="AM84" s="25"/>
      <c r="AN84" s="25"/>
      <c r="AO84" s="4"/>
      <c r="AP84" s="4"/>
      <c r="AQ84" s="3">
        <f t="shared" si="37"/>
        <v>1675.703614567251</v>
      </c>
      <c r="AR84" s="3">
        <f t="shared" si="38"/>
        <v>44.26187448914721</v>
      </c>
      <c r="AS84" s="3">
        <f t="shared" si="39"/>
        <v>0.27373876123876123</v>
      </c>
      <c r="AT84" s="3">
        <f t="shared" si="40"/>
        <v>5.6618381618381619</v>
      </c>
      <c r="AU84" s="3">
        <f t="shared" si="41"/>
        <v>1264.3606393606394</v>
      </c>
      <c r="AV84" s="3">
        <f t="shared" si="42"/>
        <v>2.3357391585687042</v>
      </c>
      <c r="AW84" s="3">
        <f t="shared" si="43"/>
        <v>0.20586913086913089</v>
      </c>
      <c r="AX84" s="3">
        <f t="shared" si="44"/>
        <v>157.0804195804196</v>
      </c>
      <c r="AY84" s="3">
        <f t="shared" si="61"/>
        <v>85.694986831350548</v>
      </c>
      <c r="AZ84" s="3">
        <f t="shared" si="45"/>
        <v>0.12702297702297702</v>
      </c>
      <c r="BA84" s="3">
        <f t="shared" si="46"/>
        <v>9.5324675324675326E-2</v>
      </c>
      <c r="BB84" s="3">
        <f t="shared" si="47"/>
        <v>14.676573426573427</v>
      </c>
      <c r="BC84" s="4"/>
      <c r="BD84" s="4"/>
    </row>
    <row r="85" spans="1:56" x14ac:dyDescent="0.25">
      <c r="A85">
        <v>40</v>
      </c>
      <c r="B85" t="s">
        <v>605</v>
      </c>
      <c r="C85">
        <v>5</v>
      </c>
      <c r="E85" t="s">
        <v>600</v>
      </c>
      <c r="F85" s="3" t="s">
        <v>304</v>
      </c>
      <c r="G85" s="3" t="s">
        <v>305</v>
      </c>
      <c r="H85" s="3" t="s">
        <v>306</v>
      </c>
      <c r="I85" s="3" t="s">
        <v>51</v>
      </c>
      <c r="J85" s="3">
        <f t="shared" si="48"/>
        <v>7.9719999999999999E-3</v>
      </c>
      <c r="K85" s="3">
        <v>1.9044000000000001</v>
      </c>
      <c r="L85" s="3">
        <v>0.96674000000000004</v>
      </c>
      <c r="M85" s="3">
        <v>75.784999999999997</v>
      </c>
      <c r="N85" s="3">
        <v>2.1479999999999999E-2</v>
      </c>
      <c r="O85" s="3">
        <v>1.8494999999999999</v>
      </c>
      <c r="P85" s="3">
        <v>133.52000000000001</v>
      </c>
      <c r="Q85" s="3">
        <v>26.995999999999999</v>
      </c>
      <c r="R85" s="3">
        <v>1.4588000000000001</v>
      </c>
      <c r="S85" s="3">
        <v>4.3926999999999996</v>
      </c>
      <c r="T85" s="3">
        <v>9.0685000000000002</v>
      </c>
      <c r="U85" s="3">
        <v>11.747999999999999</v>
      </c>
      <c r="V85" s="3">
        <v>9.2009999999999995E-2</v>
      </c>
      <c r="W85" s="3" t="s">
        <v>307</v>
      </c>
      <c r="X85" s="21">
        <f t="shared" si="49"/>
        <v>13633.27674023769</v>
      </c>
      <c r="Y85" s="3">
        <f t="shared" si="50"/>
        <v>227.22127900396151</v>
      </c>
      <c r="Z85" s="4">
        <f t="shared" si="51"/>
        <v>1893.5106583663458</v>
      </c>
      <c r="AA85" s="4">
        <f t="shared" si="52"/>
        <v>9500.8061132280272</v>
      </c>
      <c r="AB85" s="4">
        <f t="shared" si="53"/>
        <v>9.5008061132280268</v>
      </c>
      <c r="AC85" s="4">
        <f t="shared" si="54"/>
        <v>0.44558780671039444</v>
      </c>
      <c r="AD85" s="25">
        <f t="shared" si="55"/>
        <v>3.2706145012542951</v>
      </c>
      <c r="AE85" s="27">
        <f t="shared" si="56"/>
        <v>1.1375439036628199</v>
      </c>
      <c r="AF85" s="27">
        <f t="shared" si="57"/>
        <v>8.349572252885098</v>
      </c>
      <c r="AG85" s="27">
        <f t="shared" si="58"/>
        <v>39.171042565973032</v>
      </c>
      <c r="AH85" s="25">
        <f t="shared" si="59"/>
        <v>3.2706145012542951</v>
      </c>
      <c r="AI85" s="25">
        <f t="shared" si="60"/>
        <v>5.4510241687571588</v>
      </c>
      <c r="AJ85" s="25"/>
      <c r="AK85" s="26">
        <v>7.34</v>
      </c>
      <c r="AL85" s="25"/>
      <c r="AM85" s="25"/>
      <c r="AN85" s="25"/>
      <c r="AO85" s="4"/>
      <c r="AP85" s="4"/>
      <c r="AQ85" s="3">
        <f t="shared" si="37"/>
        <v>227.09916526022897</v>
      </c>
      <c r="AR85" s="3">
        <f t="shared" si="38"/>
        <v>72.20635861880217</v>
      </c>
      <c r="AS85" s="3">
        <f t="shared" si="39"/>
        <v>0.95063973908680377</v>
      </c>
      <c r="AT85" s="3">
        <f t="shared" si="40"/>
        <v>2.6944305067737075</v>
      </c>
      <c r="AU85" s="3">
        <f t="shared" si="41"/>
        <v>231.99949824385348</v>
      </c>
      <c r="AV85" s="3">
        <f t="shared" si="42"/>
        <v>1.6714248848241573</v>
      </c>
      <c r="AW85" s="3">
        <f t="shared" si="43"/>
        <v>0.33863522328148521</v>
      </c>
      <c r="AX85" s="3">
        <f t="shared" si="44"/>
        <v>182.99046663321624</v>
      </c>
      <c r="AY85" s="3">
        <f t="shared" si="61"/>
        <v>59.91538566801988</v>
      </c>
      <c r="AZ85" s="3">
        <f t="shared" si="45"/>
        <v>0.11375439036628199</v>
      </c>
      <c r="BA85" s="3">
        <f t="shared" si="46"/>
        <v>0.14736578023080782</v>
      </c>
      <c r="BB85" s="3">
        <f t="shared" si="47"/>
        <v>11.541645760160559</v>
      </c>
      <c r="BC85" s="4"/>
      <c r="BD85" s="4"/>
    </row>
    <row r="86" spans="1:56" x14ac:dyDescent="0.25">
      <c r="A86">
        <v>41</v>
      </c>
      <c r="B86" t="s">
        <v>606</v>
      </c>
      <c r="C86">
        <v>5</v>
      </c>
      <c r="E86" t="s">
        <v>601</v>
      </c>
      <c r="F86" s="3" t="s">
        <v>308</v>
      </c>
      <c r="G86" s="3" t="s">
        <v>309</v>
      </c>
      <c r="H86" s="3" t="s">
        <v>74</v>
      </c>
      <c r="I86" s="3" t="s">
        <v>51</v>
      </c>
      <c r="J86" s="3">
        <f t="shared" si="48"/>
        <v>8.012E-3</v>
      </c>
      <c r="K86" s="3">
        <v>2.9369999999999998</v>
      </c>
      <c r="L86" s="3">
        <v>0.82677999999999996</v>
      </c>
      <c r="M86" s="3">
        <v>37.756</v>
      </c>
      <c r="N86" s="3">
        <v>0.1099</v>
      </c>
      <c r="O86" s="3">
        <v>2.577</v>
      </c>
      <c r="P86" s="3">
        <v>324.06</v>
      </c>
      <c r="Q86" s="3">
        <v>31.526</v>
      </c>
      <c r="R86" s="3">
        <v>2.6284000000000001</v>
      </c>
      <c r="S86" s="3">
        <v>4.8555000000000001</v>
      </c>
      <c r="T86" s="3">
        <v>13.57</v>
      </c>
      <c r="U86" s="3">
        <v>16.706</v>
      </c>
      <c r="V86" s="3">
        <v>1.0322</v>
      </c>
      <c r="W86" s="3" t="s">
        <v>310</v>
      </c>
      <c r="X86" s="21">
        <f t="shared" si="49"/>
        <v>9991.5110356536497</v>
      </c>
      <c r="Y86" s="3">
        <f t="shared" si="50"/>
        <v>166.52518392756082</v>
      </c>
      <c r="Z86" s="4">
        <f t="shared" si="51"/>
        <v>1387.709866063007</v>
      </c>
      <c r="AA86" s="4">
        <f t="shared" si="52"/>
        <v>6928.1570946730253</v>
      </c>
      <c r="AB86" s="4">
        <f t="shared" si="53"/>
        <v>6.9281570946730255</v>
      </c>
      <c r="AC86" s="4">
        <f t="shared" si="54"/>
        <v>0.32493056774016488</v>
      </c>
      <c r="AD86" s="25">
        <f t="shared" si="55"/>
        <v>1.397201441282709</v>
      </c>
      <c r="AE86" s="27">
        <f t="shared" si="56"/>
        <v>1.6937094358462308</v>
      </c>
      <c r="AF86" s="27">
        <f t="shared" si="57"/>
        <v>7.2829505741387921</v>
      </c>
      <c r="AG86" s="27">
        <f t="shared" si="58"/>
        <v>19.184552017201185</v>
      </c>
      <c r="AH86" s="25">
        <f t="shared" si="59"/>
        <v>1.397201441282709</v>
      </c>
      <c r="AI86" s="25">
        <f t="shared" si="60"/>
        <v>2.3286690688045151</v>
      </c>
      <c r="AJ86" s="25"/>
      <c r="AK86" s="26">
        <v>4.3</v>
      </c>
      <c r="AL86" s="25"/>
      <c r="AM86" s="25"/>
      <c r="AN86" s="25"/>
      <c r="AO86" s="4"/>
      <c r="AP86" s="4"/>
      <c r="AQ86" s="3">
        <f t="shared" si="37"/>
        <v>354.84704761040257</v>
      </c>
      <c r="AR86" s="3">
        <f t="shared" si="38"/>
        <v>54.377070757500107</v>
      </c>
      <c r="AS86" s="3">
        <f t="shared" si="39"/>
        <v>0.47124313529705442</v>
      </c>
      <c r="AT86" s="3">
        <f t="shared" si="40"/>
        <v>13.71692461308038</v>
      </c>
      <c r="AU86" s="3">
        <f t="shared" si="41"/>
        <v>321.64253619570644</v>
      </c>
      <c r="AV86" s="3">
        <f t="shared" si="42"/>
        <v>4.041263003222439</v>
      </c>
      <c r="AW86" s="3">
        <f t="shared" si="43"/>
        <v>0.39348477284073891</v>
      </c>
      <c r="AX86" s="3">
        <f t="shared" si="44"/>
        <v>328.0579131303046</v>
      </c>
      <c r="AY86" s="3">
        <f t="shared" si="61"/>
        <v>117.3796123995825</v>
      </c>
      <c r="AZ86" s="3">
        <f t="shared" si="45"/>
        <v>0.16937094358462307</v>
      </c>
      <c r="BA86" s="3">
        <f t="shared" si="46"/>
        <v>0.2085122316525212</v>
      </c>
      <c r="BB86" s="3">
        <f t="shared" si="47"/>
        <v>128.83175237144283</v>
      </c>
      <c r="BC86" s="4"/>
      <c r="BD86" s="4"/>
    </row>
    <row r="87" spans="1:56" x14ac:dyDescent="0.25">
      <c r="A87">
        <v>41</v>
      </c>
      <c r="B87" t="s">
        <v>605</v>
      </c>
      <c r="C87">
        <v>5</v>
      </c>
      <c r="E87" t="s">
        <v>601</v>
      </c>
      <c r="F87" s="3" t="s">
        <v>311</v>
      </c>
      <c r="G87" s="3" t="s">
        <v>312</v>
      </c>
      <c r="H87" s="3" t="s">
        <v>175</v>
      </c>
      <c r="I87" s="3" t="s">
        <v>51</v>
      </c>
      <c r="J87" s="3">
        <f t="shared" si="48"/>
        <v>7.9839999999999998E-3</v>
      </c>
      <c r="K87" s="3">
        <v>19.681999999999999</v>
      </c>
      <c r="L87" s="3">
        <v>0.95423000000000002</v>
      </c>
      <c r="M87" s="3">
        <v>95.052000000000007</v>
      </c>
      <c r="N87" s="3">
        <v>6.4339999999999994E-2</v>
      </c>
      <c r="O87" s="3">
        <v>15.385</v>
      </c>
      <c r="P87" s="3">
        <v>202.31</v>
      </c>
      <c r="Q87" s="3">
        <v>46.128</v>
      </c>
      <c r="R87" s="3">
        <v>2.1564999999999999</v>
      </c>
      <c r="S87" s="3">
        <v>3.9939</v>
      </c>
      <c r="T87" s="3">
        <v>11.558999999999999</v>
      </c>
      <c r="U87" s="3">
        <v>12.994999999999999</v>
      </c>
      <c r="V87" s="3">
        <v>0.42631999999999998</v>
      </c>
      <c r="W87" s="3" t="s">
        <v>313</v>
      </c>
      <c r="X87" s="21">
        <f t="shared" si="49"/>
        <v>2308.9983022071306</v>
      </c>
      <c r="Y87" s="3">
        <f t="shared" si="50"/>
        <v>38.483305036785509</v>
      </c>
      <c r="Z87" s="4">
        <f t="shared" si="51"/>
        <v>320.69420863987926</v>
      </c>
      <c r="AA87" s="4">
        <f t="shared" si="52"/>
        <v>1606.6844120234432</v>
      </c>
      <c r="AB87" s="4">
        <f t="shared" si="53"/>
        <v>1.6066844120234431</v>
      </c>
      <c r="AC87" s="4">
        <f t="shared" si="54"/>
        <v>7.5353498923899476E-2</v>
      </c>
      <c r="AD87" s="25">
        <f t="shared" si="55"/>
        <v>0.28031501599690606</v>
      </c>
      <c r="AE87" s="27">
        <f t="shared" si="56"/>
        <v>1.4477705410821642</v>
      </c>
      <c r="AF87" s="27">
        <f t="shared" si="57"/>
        <v>5.3857064128256509</v>
      </c>
      <c r="AG87" s="27">
        <f t="shared" si="58"/>
        <v>5.2047957038533914</v>
      </c>
      <c r="AH87" s="25">
        <f t="shared" si="59"/>
        <v>0.28031501599690606</v>
      </c>
      <c r="AI87" s="25">
        <f t="shared" si="60"/>
        <v>0.46719169332817678</v>
      </c>
      <c r="AJ87" s="25"/>
      <c r="AK87" s="26">
        <v>3.72</v>
      </c>
      <c r="AL87" s="25"/>
      <c r="AM87" s="25"/>
      <c r="AN87" s="25"/>
      <c r="AO87" s="4"/>
      <c r="AP87" s="4"/>
      <c r="AQ87" s="3">
        <f t="shared" si="37"/>
        <v>2453.4111404627433</v>
      </c>
      <c r="AR87" s="3">
        <f t="shared" si="38"/>
        <v>70.530948260156663</v>
      </c>
      <c r="AS87" s="3">
        <f t="shared" si="39"/>
        <v>1.1905310621242486</v>
      </c>
      <c r="AT87" s="3">
        <f t="shared" si="40"/>
        <v>8.0586172344689366</v>
      </c>
      <c r="AU87" s="3">
        <f t="shared" si="41"/>
        <v>1926.9789579158316</v>
      </c>
      <c r="AV87" s="3">
        <f t="shared" si="42"/>
        <v>2.5305109195664057</v>
      </c>
      <c r="AW87" s="3">
        <f t="shared" si="43"/>
        <v>0.57775551102204414</v>
      </c>
      <c r="AX87" s="3">
        <f t="shared" si="44"/>
        <v>270.10270541082161</v>
      </c>
      <c r="AY87" s="3">
        <f t="shared" si="61"/>
        <v>9.8754326835489579</v>
      </c>
      <c r="AZ87" s="3">
        <f t="shared" si="45"/>
        <v>0.14477705410821642</v>
      </c>
      <c r="BA87" s="3">
        <f t="shared" si="46"/>
        <v>0.16276302605210421</v>
      </c>
      <c r="BB87" s="3">
        <f t="shared" si="47"/>
        <v>53.396793587174344</v>
      </c>
      <c r="BC87" s="4"/>
      <c r="BD87" s="4"/>
    </row>
    <row r="88" spans="1:56" x14ac:dyDescent="0.25">
      <c r="A88">
        <v>42</v>
      </c>
      <c r="B88" t="s">
        <v>606</v>
      </c>
      <c r="C88">
        <v>5</v>
      </c>
      <c r="E88" t="s">
        <v>602</v>
      </c>
      <c r="F88" s="3" t="s">
        <v>314</v>
      </c>
      <c r="G88" s="3" t="s">
        <v>315</v>
      </c>
      <c r="H88" s="3" t="s">
        <v>296</v>
      </c>
      <c r="I88" s="3" t="s">
        <v>51</v>
      </c>
      <c r="J88" s="3">
        <f t="shared" si="48"/>
        <v>7.9880000000000003E-3</v>
      </c>
      <c r="K88" s="3">
        <v>2.1968999999999999</v>
      </c>
      <c r="L88" s="3">
        <v>0.74556999999999995</v>
      </c>
      <c r="M88" s="3">
        <v>28.725000000000001</v>
      </c>
      <c r="N88" s="3">
        <v>7.1080000000000004E-2</v>
      </c>
      <c r="O88" s="3">
        <v>1.9553</v>
      </c>
      <c r="P88" s="3">
        <v>260</v>
      </c>
      <c r="Q88" s="3">
        <v>22.591000000000001</v>
      </c>
      <c r="R88" s="3">
        <v>1.4146000000000001</v>
      </c>
      <c r="S88" s="3">
        <v>4.6513999999999998</v>
      </c>
      <c r="T88" s="3">
        <v>9.3350000000000009</v>
      </c>
      <c r="U88" s="3">
        <v>10.935</v>
      </c>
      <c r="V88" s="3">
        <v>0.63800999999999997</v>
      </c>
      <c r="W88" s="3" t="s">
        <v>316</v>
      </c>
      <c r="X88" s="21">
        <f t="shared" si="49"/>
        <v>7920.2037351443123</v>
      </c>
      <c r="Y88" s="3">
        <f t="shared" si="50"/>
        <v>132.00339558573853</v>
      </c>
      <c r="Z88" s="4">
        <f t="shared" si="51"/>
        <v>1100.0282965478211</v>
      </c>
      <c r="AA88" s="4">
        <f t="shared" si="52"/>
        <v>5508.4040888724148</v>
      </c>
      <c r="AB88" s="4">
        <f t="shared" si="53"/>
        <v>5.5084040888724148</v>
      </c>
      <c r="AC88" s="4">
        <f t="shared" si="54"/>
        <v>0.25834415176811626</v>
      </c>
      <c r="AD88" s="25">
        <f t="shared" si="55"/>
        <v>3.6400690984127579</v>
      </c>
      <c r="AE88" s="27">
        <f t="shared" si="56"/>
        <v>1.1686279419128696</v>
      </c>
      <c r="AF88" s="27">
        <f t="shared" si="57"/>
        <v>16.465967701552334</v>
      </c>
      <c r="AG88" s="27">
        <f t="shared" si="58"/>
        <v>22.106621149691616</v>
      </c>
      <c r="AH88" s="25">
        <f t="shared" si="59"/>
        <v>3.6400690984127588</v>
      </c>
      <c r="AI88" s="25">
        <f t="shared" si="60"/>
        <v>6.0667818306879315</v>
      </c>
      <c r="AJ88" s="25"/>
      <c r="AK88" s="26">
        <v>14.09</v>
      </c>
      <c r="AL88" s="25"/>
      <c r="AM88" s="25"/>
      <c r="AN88" s="25"/>
      <c r="AO88" s="4"/>
      <c r="AP88" s="4"/>
      <c r="AQ88" s="3">
        <f t="shared" si="37"/>
        <v>263.26171074794013</v>
      </c>
      <c r="AR88" s="3">
        <f t="shared" si="38"/>
        <v>44.373947284563201</v>
      </c>
      <c r="AS88" s="3">
        <f t="shared" si="39"/>
        <v>0.3596019028542814</v>
      </c>
      <c r="AT88" s="3">
        <f t="shared" si="40"/>
        <v>8.8983475212819236</v>
      </c>
      <c r="AU88" s="3">
        <f t="shared" si="41"/>
        <v>244.77966950425639</v>
      </c>
      <c r="AV88" s="3">
        <f t="shared" si="42"/>
        <v>3.2514520758410339</v>
      </c>
      <c r="AW88" s="3">
        <f t="shared" si="43"/>
        <v>0.28281171757636453</v>
      </c>
      <c r="AX88" s="3">
        <f t="shared" si="44"/>
        <v>177.09063595393093</v>
      </c>
      <c r="AY88" s="3">
        <f t="shared" si="61"/>
        <v>92.181453999180604</v>
      </c>
      <c r="AZ88" s="3">
        <f t="shared" si="45"/>
        <v>0.11686279419128695</v>
      </c>
      <c r="BA88" s="3">
        <f t="shared" si="46"/>
        <v>0.13689283925888834</v>
      </c>
      <c r="BB88" s="3">
        <f t="shared" si="47"/>
        <v>79.871056584877309</v>
      </c>
      <c r="BC88" s="4"/>
      <c r="BD88" s="4"/>
    </row>
    <row r="89" spans="1:56" x14ac:dyDescent="0.25">
      <c r="A89">
        <v>42</v>
      </c>
      <c r="B89" t="s">
        <v>605</v>
      </c>
      <c r="C89">
        <v>5</v>
      </c>
      <c r="E89" t="s">
        <v>602</v>
      </c>
      <c r="F89" s="3" t="s">
        <v>317</v>
      </c>
      <c r="G89" s="3" t="s">
        <v>318</v>
      </c>
      <c r="H89" s="3" t="s">
        <v>134</v>
      </c>
      <c r="I89" s="3" t="s">
        <v>51</v>
      </c>
      <c r="J89" s="3">
        <f t="shared" si="48"/>
        <v>8.0000000000000002E-3</v>
      </c>
      <c r="K89" s="3">
        <v>19.164999999999999</v>
      </c>
      <c r="L89" s="3">
        <v>0.98136000000000001</v>
      </c>
      <c r="M89" s="3">
        <v>95.825999999999993</v>
      </c>
      <c r="N89" s="3">
        <v>5.3870000000000001E-2</v>
      </c>
      <c r="O89" s="3">
        <v>14.429</v>
      </c>
      <c r="P89" s="3">
        <v>174.2</v>
      </c>
      <c r="Q89" s="3">
        <v>38.875</v>
      </c>
      <c r="R89" s="3">
        <v>1.4441999999999999</v>
      </c>
      <c r="S89" s="3">
        <v>4.3768000000000002</v>
      </c>
      <c r="T89" s="3">
        <v>11.786</v>
      </c>
      <c r="U89" s="3">
        <v>11.968</v>
      </c>
      <c r="V89" s="3">
        <v>0.21837000000000001</v>
      </c>
      <c r="W89" s="3" t="s">
        <v>319</v>
      </c>
      <c r="X89" s="21">
        <f t="shared" si="49"/>
        <v>5067.9117147707975</v>
      </c>
      <c r="Y89" s="3">
        <f t="shared" si="50"/>
        <v>84.46519524617996</v>
      </c>
      <c r="Z89" s="4">
        <f t="shared" si="51"/>
        <v>703.87662705149967</v>
      </c>
      <c r="AA89" s="4">
        <f t="shared" si="52"/>
        <v>3519.383135257498</v>
      </c>
      <c r="AB89" s="4">
        <f t="shared" si="53"/>
        <v>3.519383135257498</v>
      </c>
      <c r="AC89" s="4">
        <f t="shared" si="54"/>
        <v>0.16505906904357664</v>
      </c>
      <c r="AD89" s="25">
        <f t="shared" si="55"/>
        <v>0.50012897920203725</v>
      </c>
      <c r="AE89" s="27">
        <f t="shared" si="56"/>
        <v>1.4732499999999997</v>
      </c>
      <c r="AF89" s="27">
        <f t="shared" si="57"/>
        <v>4.4639474999999988</v>
      </c>
      <c r="AG89" s="27">
        <f t="shared" si="58"/>
        <v>11.203737929311162</v>
      </c>
      <c r="AH89" s="25">
        <f t="shared" si="59"/>
        <v>0.50012897920203725</v>
      </c>
      <c r="AI89" s="25">
        <f t="shared" si="60"/>
        <v>0.83354829867006208</v>
      </c>
      <c r="AJ89" s="25"/>
      <c r="AK89" s="26">
        <v>3.03</v>
      </c>
      <c r="AL89" s="25"/>
      <c r="AM89" s="25"/>
      <c r="AN89" s="25"/>
      <c r="AO89" s="4"/>
      <c r="AP89" s="4"/>
      <c r="AQ89" s="3">
        <f t="shared" si="37"/>
        <v>2383.8793181818178</v>
      </c>
      <c r="AR89" s="3">
        <f t="shared" si="38"/>
        <v>73.781136363636364</v>
      </c>
      <c r="AS89" s="3">
        <f t="shared" si="39"/>
        <v>1.1978249999999999</v>
      </c>
      <c r="AT89" s="3">
        <f t="shared" si="40"/>
        <v>6.7337500000000006</v>
      </c>
      <c r="AU89" s="3">
        <f t="shared" si="41"/>
        <v>1803.625</v>
      </c>
      <c r="AV89" s="3">
        <f t="shared" si="42"/>
        <v>2.174074897727273</v>
      </c>
      <c r="AW89" s="3">
        <f t="shared" si="43"/>
        <v>0.48593750000000002</v>
      </c>
      <c r="AX89" s="3">
        <f t="shared" si="44"/>
        <v>180.52499999999998</v>
      </c>
      <c r="AY89" s="3">
        <f t="shared" si="61"/>
        <v>57.718181818181883</v>
      </c>
      <c r="AZ89" s="3">
        <f t="shared" si="45"/>
        <v>0.14732499999999998</v>
      </c>
      <c r="BA89" s="3">
        <f t="shared" si="46"/>
        <v>0.14959999999999998</v>
      </c>
      <c r="BB89" s="3">
        <f t="shared" si="47"/>
        <v>27.296249999999997</v>
      </c>
      <c r="BC89" s="4"/>
      <c r="BD89" s="4"/>
    </row>
    <row r="90" spans="1:56" x14ac:dyDescent="0.25">
      <c r="A90">
        <v>43</v>
      </c>
      <c r="B90" t="s">
        <v>604</v>
      </c>
      <c r="C90">
        <v>5</v>
      </c>
      <c r="E90" t="s">
        <v>600</v>
      </c>
      <c r="F90" s="3" t="s">
        <v>320</v>
      </c>
      <c r="G90" s="3" t="s">
        <v>321</v>
      </c>
      <c r="H90" s="3" t="s">
        <v>82</v>
      </c>
      <c r="I90" s="3" t="s">
        <v>51</v>
      </c>
      <c r="J90" s="3">
        <f t="shared" si="48"/>
        <v>7.9959999999999996E-3</v>
      </c>
      <c r="K90" s="3">
        <v>1.2806</v>
      </c>
      <c r="L90" s="3">
        <v>0.95909</v>
      </c>
      <c r="M90" s="3">
        <v>99.007999999999996</v>
      </c>
      <c r="N90" s="3">
        <v>3.551E-2</v>
      </c>
      <c r="O90" s="3">
        <v>0.96480999999999995</v>
      </c>
      <c r="P90" s="3">
        <v>175.9</v>
      </c>
      <c r="Q90" s="3">
        <v>31.952000000000002</v>
      </c>
      <c r="R90" s="3">
        <v>1.883</v>
      </c>
      <c r="S90" s="3">
        <v>4.2329999999999997</v>
      </c>
      <c r="T90" s="3">
        <v>15.051</v>
      </c>
      <c r="U90" s="3">
        <v>18.334</v>
      </c>
      <c r="V90" s="3">
        <v>0.22056999999999999</v>
      </c>
      <c r="W90" s="3" t="s">
        <v>322</v>
      </c>
      <c r="X90" s="21">
        <f t="shared" si="49"/>
        <v>5882.8522920203732</v>
      </c>
      <c r="Y90" s="3">
        <f t="shared" si="50"/>
        <v>98.047538200339559</v>
      </c>
      <c r="Z90" s="4">
        <f t="shared" si="51"/>
        <v>817.0628183361631</v>
      </c>
      <c r="AA90" s="4">
        <f t="shared" si="52"/>
        <v>4087.3577705660987</v>
      </c>
      <c r="AB90" s="4">
        <f t="shared" si="53"/>
        <v>4.0873577705660988</v>
      </c>
      <c r="AC90" s="4">
        <f t="shared" si="54"/>
        <v>0.19169707943955003</v>
      </c>
      <c r="AD90" s="25">
        <f t="shared" si="55"/>
        <v>1.1751030969644416</v>
      </c>
      <c r="AE90" s="27">
        <f t="shared" si="56"/>
        <v>1.8823161580790393</v>
      </c>
      <c r="AF90" s="27">
        <f t="shared" si="57"/>
        <v>11.538598049024511</v>
      </c>
      <c r="AG90" s="27">
        <f t="shared" si="58"/>
        <v>10.184106353057221</v>
      </c>
      <c r="AH90" s="25">
        <f t="shared" si="59"/>
        <v>1.1751030969644418</v>
      </c>
      <c r="AI90" s="25">
        <f t="shared" si="60"/>
        <v>1.9585051616074032</v>
      </c>
      <c r="AJ90" s="25"/>
      <c r="AK90" s="26">
        <v>6.13</v>
      </c>
      <c r="AL90" s="25"/>
      <c r="AM90" s="25"/>
      <c r="AN90" s="25"/>
      <c r="AO90" s="4"/>
      <c r="AP90" s="4"/>
      <c r="AQ90" s="3">
        <f t="shared" si="37"/>
        <v>148.40351994178909</v>
      </c>
      <c r="AR90" s="3">
        <f t="shared" si="38"/>
        <v>71.032902815043897</v>
      </c>
      <c r="AS90" s="3">
        <f t="shared" si="39"/>
        <v>1.2382191095547772</v>
      </c>
      <c r="AT90" s="3">
        <f t="shared" si="40"/>
        <v>4.4409704852426213</v>
      </c>
      <c r="AU90" s="3">
        <f t="shared" si="41"/>
        <v>120.66158079039519</v>
      </c>
      <c r="AV90" s="3">
        <f t="shared" si="42"/>
        <v>2.196423109281914</v>
      </c>
      <c r="AW90" s="3">
        <f t="shared" si="43"/>
        <v>0.39959979989995004</v>
      </c>
      <c r="AX90" s="3">
        <f t="shared" si="44"/>
        <v>235.49274637318661</v>
      </c>
      <c r="AY90" s="3">
        <f t="shared" si="61"/>
        <v>39.763063349856743</v>
      </c>
      <c r="AZ90" s="3">
        <f t="shared" si="45"/>
        <v>0.18823161580790393</v>
      </c>
      <c r="BA90" s="3">
        <f t="shared" si="46"/>
        <v>0.22928964482241118</v>
      </c>
      <c r="BB90" s="3">
        <f t="shared" si="47"/>
        <v>27.585042521260629</v>
      </c>
      <c r="BC90" s="4"/>
      <c r="BD90" s="4"/>
    </row>
    <row r="91" spans="1:56" x14ac:dyDescent="0.25">
      <c r="A91">
        <v>43</v>
      </c>
      <c r="B91" t="s">
        <v>604</v>
      </c>
      <c r="C91">
        <v>5</v>
      </c>
      <c r="E91" t="s">
        <v>600</v>
      </c>
      <c r="F91" s="3" t="s">
        <v>323</v>
      </c>
      <c r="G91" s="3" t="s">
        <v>324</v>
      </c>
      <c r="H91" s="3" t="s">
        <v>296</v>
      </c>
      <c r="I91" s="3" t="s">
        <v>51</v>
      </c>
      <c r="J91" s="3">
        <f t="shared" si="48"/>
        <v>7.9880000000000003E-3</v>
      </c>
      <c r="K91" s="3">
        <v>1.2088000000000001</v>
      </c>
      <c r="L91" s="3">
        <v>0.84997999999999996</v>
      </c>
      <c r="M91" s="3">
        <v>99.911000000000001</v>
      </c>
      <c r="N91" s="3">
        <v>3.3529999999999997E-2</v>
      </c>
      <c r="O91" s="3">
        <v>1.0938000000000001</v>
      </c>
      <c r="P91" s="3">
        <v>193.68</v>
      </c>
      <c r="Q91" s="3">
        <v>33.085000000000001</v>
      </c>
      <c r="R91" s="3">
        <v>2.0794999999999999</v>
      </c>
      <c r="S91" s="3">
        <v>3.9701</v>
      </c>
      <c r="T91" s="3">
        <v>15.087999999999999</v>
      </c>
      <c r="U91" s="3">
        <v>17.466000000000001</v>
      </c>
      <c r="V91" s="3">
        <v>0.17388000000000001</v>
      </c>
      <c r="W91" s="3" t="s">
        <v>325</v>
      </c>
      <c r="X91" s="21">
        <f t="shared" si="49"/>
        <v>5823.429541595925</v>
      </c>
      <c r="Y91" s="3">
        <f t="shared" si="50"/>
        <v>97.057159026598754</v>
      </c>
      <c r="Z91" s="4">
        <f t="shared" si="51"/>
        <v>808.8096585549896</v>
      </c>
      <c r="AA91" s="4">
        <f t="shared" si="52"/>
        <v>4050.1234779919359</v>
      </c>
      <c r="AB91" s="4">
        <f t="shared" si="53"/>
        <v>4.0501234779919359</v>
      </c>
      <c r="AC91" s="4">
        <f t="shared" si="54"/>
        <v>0.18995079111782179</v>
      </c>
      <c r="AD91" s="25">
        <f t="shared" si="55"/>
        <v>1.1605993337298912</v>
      </c>
      <c r="AE91" s="27">
        <f t="shared" si="56"/>
        <v>1.8888332498748124</v>
      </c>
      <c r="AF91" s="27">
        <f t="shared" si="57"/>
        <v>11.540771156735104</v>
      </c>
      <c r="AG91" s="27">
        <f t="shared" si="58"/>
        <v>10.056514577473227</v>
      </c>
      <c r="AH91" s="25">
        <f t="shared" si="59"/>
        <v>1.1605993337298912</v>
      </c>
      <c r="AI91" s="25">
        <f t="shared" si="60"/>
        <v>1.9343322228831519</v>
      </c>
      <c r="AJ91" s="25"/>
      <c r="AK91" s="26">
        <v>6.11</v>
      </c>
      <c r="AL91" s="25"/>
      <c r="AM91" s="25"/>
      <c r="AN91" s="25"/>
      <c r="AO91" s="4"/>
      <c r="AP91" s="4"/>
      <c r="AQ91" s="3">
        <f t="shared" si="37"/>
        <v>139.5636636773342</v>
      </c>
      <c r="AR91" s="3">
        <f t="shared" si="38"/>
        <v>57.444803568989848</v>
      </c>
      <c r="AS91" s="3">
        <f t="shared" si="39"/>
        <v>1.2507636454682023</v>
      </c>
      <c r="AT91" s="3">
        <f t="shared" si="40"/>
        <v>4.1975463194792191</v>
      </c>
      <c r="AU91" s="3">
        <f t="shared" si="41"/>
        <v>136.9303955933901</v>
      </c>
      <c r="AV91" s="3">
        <f t="shared" si="42"/>
        <v>2.4212067077889561</v>
      </c>
      <c r="AW91" s="3">
        <f t="shared" si="43"/>
        <v>0.41418377566349523</v>
      </c>
      <c r="AX91" s="3">
        <f t="shared" si="44"/>
        <v>260.32799198798199</v>
      </c>
      <c r="AY91" s="3">
        <f t="shared" si="61"/>
        <v>6.8910183457004059</v>
      </c>
      <c r="AZ91" s="3">
        <f t="shared" si="45"/>
        <v>0.18888332498748123</v>
      </c>
      <c r="BA91" s="3">
        <f t="shared" si="46"/>
        <v>0.21865297946920381</v>
      </c>
      <c r="BB91" s="3">
        <f t="shared" si="47"/>
        <v>21.767651477215828</v>
      </c>
      <c r="BC91" s="4"/>
      <c r="BD91" s="4"/>
    </row>
    <row r="92" spans="1:56" x14ac:dyDescent="0.25">
      <c r="A92">
        <v>44</v>
      </c>
      <c r="B92" t="s">
        <v>604</v>
      </c>
      <c r="C92">
        <v>5</v>
      </c>
      <c r="E92" t="s">
        <v>601</v>
      </c>
      <c r="F92" s="3" t="s">
        <v>326</v>
      </c>
      <c r="G92" s="3" t="s">
        <v>327</v>
      </c>
      <c r="H92" s="3" t="s">
        <v>59</v>
      </c>
      <c r="I92" s="3" t="s">
        <v>51</v>
      </c>
      <c r="J92" s="3">
        <f t="shared" si="48"/>
        <v>8.0040000000000007E-3</v>
      </c>
      <c r="K92" s="3">
        <v>11.323</v>
      </c>
      <c r="L92" s="3">
        <v>1.1615</v>
      </c>
      <c r="M92" s="3">
        <v>102.67</v>
      </c>
      <c r="N92" s="3">
        <v>7.1599999999999997E-2</v>
      </c>
      <c r="O92" s="3">
        <v>7.6933999999999996</v>
      </c>
      <c r="P92" s="3">
        <v>225.51</v>
      </c>
      <c r="Q92" s="3">
        <v>44.917999999999999</v>
      </c>
      <c r="R92" s="3">
        <v>4.8592000000000004</v>
      </c>
      <c r="S92" s="3">
        <v>4.8338000000000001</v>
      </c>
      <c r="T92" s="3">
        <v>16.846</v>
      </c>
      <c r="U92" s="3">
        <v>17.030999999999999</v>
      </c>
      <c r="V92" s="3">
        <v>0.28055999999999998</v>
      </c>
      <c r="W92" s="3" t="s">
        <v>328</v>
      </c>
      <c r="X92" s="21">
        <f t="shared" si="49"/>
        <v>7954.1595925297115</v>
      </c>
      <c r="Y92" s="3">
        <f t="shared" si="50"/>
        <v>132.56932654216186</v>
      </c>
      <c r="Z92" s="4">
        <f t="shared" si="51"/>
        <v>1104.7443878513488</v>
      </c>
      <c r="AA92" s="4">
        <f t="shared" si="52"/>
        <v>5520.9614585274803</v>
      </c>
      <c r="AB92" s="4">
        <f t="shared" si="53"/>
        <v>5.5209614585274807</v>
      </c>
      <c r="AC92" s="4">
        <f t="shared" si="54"/>
        <v>0.25893309240493884</v>
      </c>
      <c r="AD92" s="25">
        <f t="shared" si="55"/>
        <v>0.54375949405037161</v>
      </c>
      <c r="AE92" s="27">
        <f t="shared" si="56"/>
        <v>2.1046976511744124</v>
      </c>
      <c r="AF92" s="27">
        <f t="shared" si="57"/>
        <v>4.4198650674662661</v>
      </c>
      <c r="AG92" s="27">
        <f t="shared" si="58"/>
        <v>12.302626567785415</v>
      </c>
      <c r="AH92" s="25">
        <f t="shared" si="59"/>
        <v>0.54375949405037161</v>
      </c>
      <c r="AI92" s="25">
        <f t="shared" si="60"/>
        <v>0.9062658234172859</v>
      </c>
      <c r="AJ92" s="25"/>
      <c r="AK92" s="26">
        <v>2.1</v>
      </c>
      <c r="AL92" s="25"/>
      <c r="AM92" s="25"/>
      <c r="AN92" s="25"/>
      <c r="AO92" s="4"/>
      <c r="AP92" s="4"/>
      <c r="AQ92" s="3">
        <f t="shared" si="37"/>
        <v>1402.9278542546911</v>
      </c>
      <c r="AR92" s="3">
        <f t="shared" si="38"/>
        <v>96.250511108082321</v>
      </c>
      <c r="AS92" s="3">
        <f t="shared" si="39"/>
        <v>1.2827336331834083</v>
      </c>
      <c r="AT92" s="3">
        <f t="shared" si="40"/>
        <v>8.9455272363818086</v>
      </c>
      <c r="AU92" s="3">
        <f t="shared" si="41"/>
        <v>961.19440279860055</v>
      </c>
      <c r="AV92" s="3">
        <f t="shared" si="42"/>
        <v>2.8140428762891281</v>
      </c>
      <c r="AW92" s="3">
        <f t="shared" si="43"/>
        <v>0.56119440279860078</v>
      </c>
      <c r="AX92" s="3">
        <f t="shared" si="44"/>
        <v>607.09645177411301</v>
      </c>
      <c r="AY92" s="3">
        <f t="shared" si="61"/>
        <v>114.78578892372001</v>
      </c>
      <c r="AZ92" s="3">
        <f t="shared" si="45"/>
        <v>0.21046976511744125</v>
      </c>
      <c r="BA92" s="3">
        <f t="shared" si="46"/>
        <v>0.21278110944527734</v>
      </c>
      <c r="BB92" s="3">
        <f t="shared" si="47"/>
        <v>35.052473763118435</v>
      </c>
      <c r="BC92" s="4"/>
      <c r="BD92" s="4"/>
    </row>
    <row r="93" spans="1:56" x14ac:dyDescent="0.25">
      <c r="A93">
        <v>44</v>
      </c>
      <c r="B93" t="s">
        <v>604</v>
      </c>
      <c r="C93">
        <v>5</v>
      </c>
      <c r="E93" t="s">
        <v>601</v>
      </c>
      <c r="F93" s="3" t="s">
        <v>329</v>
      </c>
      <c r="G93" s="3" t="s">
        <v>330</v>
      </c>
      <c r="H93" s="3" t="s">
        <v>59</v>
      </c>
      <c r="I93" s="3" t="s">
        <v>51</v>
      </c>
      <c r="J93" s="3">
        <f t="shared" si="48"/>
        <v>8.0040000000000007E-3</v>
      </c>
      <c r="K93" s="3">
        <v>0.74629999999999996</v>
      </c>
      <c r="L93" s="3">
        <v>1.0385</v>
      </c>
      <c r="M93" s="3">
        <v>83.417000000000002</v>
      </c>
      <c r="N93" s="3">
        <v>4.6730000000000001E-2</v>
      </c>
      <c r="O93" s="3">
        <v>0.86362000000000005</v>
      </c>
      <c r="P93" s="3">
        <v>233.17</v>
      </c>
      <c r="Q93" s="3">
        <v>42.856000000000002</v>
      </c>
      <c r="R93" s="3">
        <v>3.5794000000000001</v>
      </c>
      <c r="S93" s="3">
        <v>5.0861000000000001</v>
      </c>
      <c r="T93" s="3">
        <v>15.833</v>
      </c>
      <c r="U93" s="3">
        <v>14.173</v>
      </c>
      <c r="V93" s="3">
        <v>0.16997999999999999</v>
      </c>
      <c r="W93" s="3" t="s">
        <v>331</v>
      </c>
      <c r="X93" s="21">
        <f t="shared" si="49"/>
        <v>6281.8336162988116</v>
      </c>
      <c r="Y93" s="3">
        <f t="shared" si="50"/>
        <v>104.69722693831353</v>
      </c>
      <c r="Z93" s="4">
        <f t="shared" si="51"/>
        <v>872.47689115261289</v>
      </c>
      <c r="AA93" s="4">
        <f t="shared" si="52"/>
        <v>4360.2043535862713</v>
      </c>
      <c r="AB93" s="4">
        <f t="shared" si="53"/>
        <v>4.3602043535862709</v>
      </c>
      <c r="AC93" s="4">
        <f t="shared" si="54"/>
        <v>0.2044935841831961</v>
      </c>
      <c r="AD93" s="25">
        <f t="shared" si="55"/>
        <v>0.78525536326347301</v>
      </c>
      <c r="AE93" s="27">
        <f t="shared" si="56"/>
        <v>1.9781359320339831</v>
      </c>
      <c r="AF93" s="27">
        <f t="shared" si="57"/>
        <v>7.5960419790104945</v>
      </c>
      <c r="AG93" s="27">
        <f t="shared" si="58"/>
        <v>10.337691200671392</v>
      </c>
      <c r="AH93" s="25">
        <f t="shared" si="59"/>
        <v>0.78525536326347301</v>
      </c>
      <c r="AI93" s="25">
        <f t="shared" si="60"/>
        <v>1.308758938772455</v>
      </c>
      <c r="AJ93" s="25"/>
      <c r="AK93" s="26">
        <v>3.84</v>
      </c>
      <c r="AL93" s="25"/>
      <c r="AM93" s="25"/>
      <c r="AN93" s="25"/>
      <c r="AO93" s="4"/>
      <c r="AP93" s="4"/>
      <c r="AQ93" s="3">
        <f t="shared" si="37"/>
        <v>81.501067647994176</v>
      </c>
      <c r="AR93" s="3">
        <f t="shared" si="38"/>
        <v>80.88319476625324</v>
      </c>
      <c r="AS93" s="3">
        <f t="shared" si="39"/>
        <v>1.0421914042978511</v>
      </c>
      <c r="AT93" s="3">
        <f t="shared" si="40"/>
        <v>5.8383308345827087</v>
      </c>
      <c r="AU93" s="3">
        <f t="shared" si="41"/>
        <v>107.89855072463769</v>
      </c>
      <c r="AV93" s="3">
        <f t="shared" si="42"/>
        <v>2.9097450252146655</v>
      </c>
      <c r="AW93" s="3">
        <f t="shared" si="43"/>
        <v>0.53543228385807096</v>
      </c>
      <c r="AX93" s="3">
        <f t="shared" si="44"/>
        <v>447.20139930034981</v>
      </c>
      <c r="AY93" s="3">
        <f t="shared" si="61"/>
        <v>146.3075280541548</v>
      </c>
      <c r="AZ93" s="3">
        <f t="shared" si="45"/>
        <v>0.19781359320339831</v>
      </c>
      <c r="BA93" s="3">
        <f t="shared" si="46"/>
        <v>0.17707396301849074</v>
      </c>
      <c r="BB93" s="3">
        <f t="shared" si="47"/>
        <v>21.236881559220386</v>
      </c>
      <c r="BC93" s="4"/>
      <c r="BD93" s="4"/>
    </row>
    <row r="94" spans="1:56" x14ac:dyDescent="0.25">
      <c r="A94">
        <v>45</v>
      </c>
      <c r="B94" t="s">
        <v>604</v>
      </c>
      <c r="C94">
        <v>5</v>
      </c>
      <c r="E94" t="s">
        <v>602</v>
      </c>
      <c r="F94" s="3" t="s">
        <v>332</v>
      </c>
      <c r="G94" s="3" t="s">
        <v>333</v>
      </c>
      <c r="H94" s="3" t="s">
        <v>175</v>
      </c>
      <c r="I94" s="3" t="s">
        <v>51</v>
      </c>
      <c r="J94" s="3">
        <f t="shared" si="48"/>
        <v>7.9839999999999998E-3</v>
      </c>
      <c r="K94" s="3">
        <v>3.2383000000000002</v>
      </c>
      <c r="L94" s="3">
        <v>1.1200000000000001</v>
      </c>
      <c r="M94" s="3">
        <v>91.567999999999998</v>
      </c>
      <c r="N94" s="3">
        <v>3.2050000000000002E-2</v>
      </c>
      <c r="O94" s="3">
        <v>2.0436000000000001</v>
      </c>
      <c r="P94" s="3">
        <v>167.78</v>
      </c>
      <c r="Q94" s="3">
        <v>31.747</v>
      </c>
      <c r="R94" s="3">
        <v>2.2303999999999999</v>
      </c>
      <c r="S94" s="3">
        <v>4.8109000000000002</v>
      </c>
      <c r="T94" s="3">
        <v>13.81</v>
      </c>
      <c r="U94" s="3">
        <v>16.776</v>
      </c>
      <c r="V94" s="3">
        <v>0.15594</v>
      </c>
      <c r="W94" s="3" t="s">
        <v>334</v>
      </c>
      <c r="X94" s="21">
        <f t="shared" si="49"/>
        <v>3039.0492359932086</v>
      </c>
      <c r="Y94" s="3">
        <f t="shared" si="50"/>
        <v>50.650820599886814</v>
      </c>
      <c r="Z94" s="4">
        <f t="shared" si="51"/>
        <v>422.0901716657234</v>
      </c>
      <c r="AA94" s="4">
        <f t="shared" si="52"/>
        <v>2114.6802187661492</v>
      </c>
      <c r="AB94" s="4">
        <f t="shared" si="53"/>
        <v>2.1146802187661491</v>
      </c>
      <c r="AC94" s="4">
        <f t="shared" si="54"/>
        <v>9.917850226013239E-2</v>
      </c>
      <c r="AD94" s="25">
        <f t="shared" si="55"/>
        <v>0.85789404455014517</v>
      </c>
      <c r="AE94" s="27">
        <f t="shared" si="56"/>
        <v>1.7297094188376754</v>
      </c>
      <c r="AF94" s="27">
        <f t="shared" si="57"/>
        <v>14.961986472945892</v>
      </c>
      <c r="AG94" s="27">
        <f t="shared" si="58"/>
        <v>5.7338244898254667</v>
      </c>
      <c r="AH94" s="25">
        <f t="shared" si="59"/>
        <v>0.85789404455014517</v>
      </c>
      <c r="AI94" s="25">
        <f t="shared" si="60"/>
        <v>1.4298234075835752</v>
      </c>
      <c r="AJ94" s="25"/>
      <c r="AK94" s="26">
        <v>8.65</v>
      </c>
      <c r="AL94" s="25"/>
      <c r="AM94" s="25"/>
      <c r="AN94" s="25"/>
      <c r="AO94" s="4"/>
      <c r="AP94" s="4"/>
      <c r="AQ94" s="3">
        <f t="shared" si="37"/>
        <v>393.82947713609042</v>
      </c>
      <c r="AR94" s="3">
        <f t="shared" si="38"/>
        <v>91.2937238112589</v>
      </c>
      <c r="AS94" s="3">
        <f t="shared" si="39"/>
        <v>1.1468937875751501</v>
      </c>
      <c r="AT94" s="3">
        <f t="shared" si="40"/>
        <v>4.0142785571142285</v>
      </c>
      <c r="AU94" s="3">
        <f t="shared" si="41"/>
        <v>255.9619238476954</v>
      </c>
      <c r="AV94" s="3">
        <f t="shared" si="42"/>
        <v>2.0980209396064859</v>
      </c>
      <c r="AW94" s="3">
        <f t="shared" si="43"/>
        <v>0.39763276553106208</v>
      </c>
      <c r="AX94" s="3">
        <f t="shared" si="44"/>
        <v>279.35871743486973</v>
      </c>
      <c r="AY94" s="3">
        <f t="shared" si="61"/>
        <v>112.20509200218625</v>
      </c>
      <c r="AZ94" s="3">
        <f t="shared" si="45"/>
        <v>0.17297094188376755</v>
      </c>
      <c r="BA94" s="3">
        <f t="shared" si="46"/>
        <v>0.21012024048096192</v>
      </c>
      <c r="BB94" s="3">
        <f t="shared" si="47"/>
        <v>19.531563126252504</v>
      </c>
      <c r="BC94" s="4"/>
      <c r="BD94" s="4"/>
    </row>
    <row r="95" spans="1:56" x14ac:dyDescent="0.25">
      <c r="A95">
        <v>45</v>
      </c>
      <c r="B95" t="s">
        <v>604</v>
      </c>
      <c r="C95">
        <v>5</v>
      </c>
      <c r="E95" t="s">
        <v>602</v>
      </c>
      <c r="F95" s="3" t="s">
        <v>335</v>
      </c>
      <c r="G95" s="3" t="s">
        <v>336</v>
      </c>
      <c r="H95" s="3" t="s">
        <v>82</v>
      </c>
      <c r="I95" s="3" t="s">
        <v>51</v>
      </c>
      <c r="J95" s="3">
        <f t="shared" si="48"/>
        <v>7.9959999999999996E-3</v>
      </c>
      <c r="K95" s="3">
        <v>1.0528</v>
      </c>
      <c r="L95" s="3">
        <v>1.0690999999999999</v>
      </c>
      <c r="M95" s="3">
        <v>95.105000000000004</v>
      </c>
      <c r="N95" s="3">
        <v>4.3799999999999999E-2</v>
      </c>
      <c r="O95" s="3">
        <v>1.1442000000000001</v>
      </c>
      <c r="P95" s="3">
        <v>199.77</v>
      </c>
      <c r="Q95" s="3">
        <v>37.606000000000002</v>
      </c>
      <c r="R95" s="3">
        <v>3.0588000000000002</v>
      </c>
      <c r="S95" s="3">
        <v>5.7281000000000004</v>
      </c>
      <c r="T95" s="3">
        <v>16.021000000000001</v>
      </c>
      <c r="U95" s="3">
        <v>19.959</v>
      </c>
      <c r="V95" s="3">
        <v>0.16985</v>
      </c>
      <c r="W95" s="3" t="s">
        <v>337</v>
      </c>
      <c r="X95" s="21">
        <f t="shared" si="49"/>
        <v>3845.5008488964345</v>
      </c>
      <c r="Y95" s="3">
        <f t="shared" si="50"/>
        <v>64.091680814940574</v>
      </c>
      <c r="Z95" s="4">
        <f t="shared" si="51"/>
        <v>534.09734012450474</v>
      </c>
      <c r="AA95" s="4">
        <f t="shared" si="52"/>
        <v>2671.8226119284882</v>
      </c>
      <c r="AB95" s="4">
        <f t="shared" si="53"/>
        <v>2.671822611928488</v>
      </c>
      <c r="AC95" s="4">
        <f t="shared" si="54"/>
        <v>0.12530848049944607</v>
      </c>
      <c r="AD95" s="25">
        <f t="shared" si="55"/>
        <v>0.94733211257581218</v>
      </c>
      <c r="AE95" s="27">
        <f t="shared" si="56"/>
        <v>2.0036268134067035</v>
      </c>
      <c r="AF95" s="27">
        <f t="shared" si="57"/>
        <v>15.147418709354678</v>
      </c>
      <c r="AG95" s="27">
        <f t="shared" si="58"/>
        <v>6.254082829246431</v>
      </c>
      <c r="AH95" s="25">
        <f t="shared" si="59"/>
        <v>0.94733211257581229</v>
      </c>
      <c r="AI95" s="25">
        <f t="shared" si="60"/>
        <v>1.5788868542930206</v>
      </c>
      <c r="AJ95" s="25"/>
      <c r="AK95" s="26">
        <v>7.56</v>
      </c>
      <c r="AL95" s="25"/>
      <c r="AM95" s="25"/>
      <c r="AN95" s="25"/>
      <c r="AO95" s="4"/>
      <c r="AP95" s="4"/>
      <c r="AQ95" s="3">
        <f t="shared" si="37"/>
        <v>119.91427531947792</v>
      </c>
      <c r="AR95" s="3">
        <f t="shared" si="38"/>
        <v>84.791031879576153</v>
      </c>
      <c r="AS95" s="3">
        <f t="shared" si="39"/>
        <v>1.1894072036018009</v>
      </c>
      <c r="AT95" s="3">
        <f t="shared" si="40"/>
        <v>5.4777388694347176</v>
      </c>
      <c r="AU95" s="3">
        <f t="shared" si="41"/>
        <v>143.09654827413709</v>
      </c>
      <c r="AV95" s="3">
        <f t="shared" si="42"/>
        <v>2.4949473714129793</v>
      </c>
      <c r="AW95" s="3">
        <f t="shared" si="43"/>
        <v>0.47031015507753882</v>
      </c>
      <c r="AX95" s="3">
        <f t="shared" si="44"/>
        <v>382.54127063531769</v>
      </c>
      <c r="AY95" s="3">
        <f t="shared" si="61"/>
        <v>226.74405384510445</v>
      </c>
      <c r="AZ95" s="3">
        <f t="shared" si="45"/>
        <v>0.20036268134067034</v>
      </c>
      <c r="BA95" s="3">
        <f t="shared" si="46"/>
        <v>0.24961230615307653</v>
      </c>
      <c r="BB95" s="3">
        <f t="shared" si="47"/>
        <v>21.241870935467734</v>
      </c>
      <c r="BC95" s="4"/>
      <c r="BD95" s="4"/>
    </row>
    <row r="96" spans="1:56" x14ac:dyDescent="0.25">
      <c r="A96">
        <v>46</v>
      </c>
      <c r="B96" t="s">
        <v>603</v>
      </c>
      <c r="C96">
        <v>5</v>
      </c>
      <c r="E96" t="s">
        <v>600</v>
      </c>
      <c r="F96" s="3" t="s">
        <v>338</v>
      </c>
      <c r="G96" s="3" t="s">
        <v>339</v>
      </c>
      <c r="H96" s="3" t="s">
        <v>55</v>
      </c>
      <c r="I96" s="3" t="s">
        <v>51</v>
      </c>
      <c r="J96" s="3">
        <f t="shared" si="48"/>
        <v>8.0239999999999999E-3</v>
      </c>
      <c r="K96" s="3">
        <v>49.825000000000003</v>
      </c>
      <c r="L96" s="3">
        <v>0.80879000000000001</v>
      </c>
      <c r="M96" s="3">
        <v>19.686</v>
      </c>
      <c r="N96" s="3">
        <v>7.6759999999999995E-2</v>
      </c>
      <c r="O96" s="3">
        <v>44.302999999999997</v>
      </c>
      <c r="P96" s="3">
        <v>200.34</v>
      </c>
      <c r="Q96" s="3">
        <v>16.405000000000001</v>
      </c>
      <c r="R96" s="3">
        <v>1.5516000000000001</v>
      </c>
      <c r="S96" s="3">
        <v>4.6473000000000004</v>
      </c>
      <c r="T96" s="3">
        <v>8.1663999999999994</v>
      </c>
      <c r="U96" s="3">
        <v>5.0768000000000004</v>
      </c>
      <c r="V96" s="3">
        <v>0.38319999999999999</v>
      </c>
      <c r="W96" s="3" t="s">
        <v>340</v>
      </c>
      <c r="X96" s="21">
        <f t="shared" si="49"/>
        <v>4651.9524617996603</v>
      </c>
      <c r="Y96" s="3">
        <f t="shared" si="50"/>
        <v>77.532541029994334</v>
      </c>
      <c r="Z96" s="4">
        <f t="shared" si="51"/>
        <v>646.10450858328613</v>
      </c>
      <c r="AA96" s="4">
        <f t="shared" si="52"/>
        <v>3220.8599630273484</v>
      </c>
      <c r="AB96" s="4">
        <f t="shared" si="53"/>
        <v>3.2208599630273484</v>
      </c>
      <c r="AC96" s="4">
        <f t="shared" si="54"/>
        <v>0.15105833226598264</v>
      </c>
      <c r="AD96" s="25">
        <f t="shared" si="55"/>
        <v>3.8081805564254227</v>
      </c>
      <c r="AE96" s="27">
        <f t="shared" si="56"/>
        <v>1.0177467597208374</v>
      </c>
      <c r="AF96" s="27">
        <f t="shared" si="57"/>
        <v>25.65739581256231</v>
      </c>
      <c r="AG96" s="27">
        <f t="shared" si="58"/>
        <v>14.842428219316281</v>
      </c>
      <c r="AH96" s="25">
        <f t="shared" si="59"/>
        <v>3.8081805564254223</v>
      </c>
      <c r="AI96" s="25">
        <f t="shared" si="60"/>
        <v>6.3469675940423702</v>
      </c>
      <c r="AJ96" s="25"/>
      <c r="AK96" s="26">
        <v>25.21</v>
      </c>
      <c r="AL96" s="25"/>
      <c r="AM96" s="25"/>
      <c r="AN96" s="25"/>
      <c r="AO96" s="4"/>
      <c r="AP96" s="4"/>
      <c r="AQ96" s="3">
        <f t="shared" si="37"/>
        <v>6197.7859603009156</v>
      </c>
      <c r="AR96" s="3">
        <f t="shared" si="38"/>
        <v>52.053725188072143</v>
      </c>
      <c r="AS96" s="3">
        <f t="shared" si="39"/>
        <v>0.24533898305084745</v>
      </c>
      <c r="AT96" s="3">
        <f t="shared" si="40"/>
        <v>9.5663010967098696</v>
      </c>
      <c r="AU96" s="3">
        <f t="shared" si="41"/>
        <v>5521.3110667996007</v>
      </c>
      <c r="AV96" s="3">
        <f t="shared" si="42"/>
        <v>2.4933448631378594</v>
      </c>
      <c r="AW96" s="3">
        <f t="shared" si="43"/>
        <v>0.20444915254237289</v>
      </c>
      <c r="AX96" s="3">
        <f t="shared" si="44"/>
        <v>193.36989032901295</v>
      </c>
      <c r="AY96" s="3">
        <f t="shared" si="61"/>
        <v>91.25691108492714</v>
      </c>
      <c r="AZ96" s="3">
        <f t="shared" si="45"/>
        <v>0.10177467597208374</v>
      </c>
      <c r="BA96" s="3">
        <f t="shared" si="46"/>
        <v>6.3270189431704899E-2</v>
      </c>
      <c r="BB96" s="3">
        <f t="shared" si="47"/>
        <v>47.756729810568295</v>
      </c>
      <c r="BC96" s="4"/>
      <c r="BD96" s="4"/>
    </row>
    <row r="97" spans="1:56" x14ac:dyDescent="0.25">
      <c r="A97">
        <v>46</v>
      </c>
      <c r="B97" t="s">
        <v>603</v>
      </c>
      <c r="C97">
        <v>5</v>
      </c>
      <c r="E97" t="s">
        <v>600</v>
      </c>
      <c r="F97" s="3" t="s">
        <v>341</v>
      </c>
      <c r="G97" s="3" t="s">
        <v>342</v>
      </c>
      <c r="H97" s="3" t="s">
        <v>153</v>
      </c>
      <c r="I97" s="3" t="s">
        <v>51</v>
      </c>
      <c r="J97" s="3">
        <f t="shared" si="48"/>
        <v>8.0280000000000004E-3</v>
      </c>
      <c r="K97" s="3">
        <v>19.309000000000001</v>
      </c>
      <c r="L97" s="3">
        <v>0.88470000000000004</v>
      </c>
      <c r="M97" s="3">
        <v>19.311</v>
      </c>
      <c r="N97" s="3">
        <v>6.658E-2</v>
      </c>
      <c r="O97" s="3">
        <v>17.966999999999999</v>
      </c>
      <c r="P97" s="3">
        <v>229.79</v>
      </c>
      <c r="Q97" s="3">
        <v>16.831</v>
      </c>
      <c r="R97" s="3">
        <v>1.0987</v>
      </c>
      <c r="S97" s="3">
        <v>6.2877999999999998</v>
      </c>
      <c r="T97" s="3">
        <v>12.394</v>
      </c>
      <c r="U97" s="3">
        <v>9.2825000000000006</v>
      </c>
      <c r="V97" s="3">
        <v>0.76610999999999996</v>
      </c>
      <c r="W97" s="3" t="s">
        <v>343</v>
      </c>
      <c r="X97" s="21">
        <f t="shared" si="49"/>
        <v>6604.4142614601014</v>
      </c>
      <c r="Y97" s="3">
        <f t="shared" si="50"/>
        <v>110.07357102433502</v>
      </c>
      <c r="Z97" s="4">
        <f t="shared" si="51"/>
        <v>917.27975853612531</v>
      </c>
      <c r="AA97" s="4">
        <f t="shared" si="52"/>
        <v>4570.4023843354526</v>
      </c>
      <c r="AB97" s="4">
        <f t="shared" si="53"/>
        <v>4.5704023843354529</v>
      </c>
      <c r="AC97" s="4">
        <f t="shared" si="54"/>
        <v>0.21435187182533272</v>
      </c>
      <c r="AD97" s="25">
        <f t="shared" si="55"/>
        <v>4.006236484415469</v>
      </c>
      <c r="AE97" s="27">
        <f t="shared" si="56"/>
        <v>1.5438465371200798</v>
      </c>
      <c r="AF97" s="27">
        <f t="shared" si="57"/>
        <v>28.854491778774292</v>
      </c>
      <c r="AG97" s="27">
        <f t="shared" si="58"/>
        <v>13.884273253298135</v>
      </c>
      <c r="AH97" s="25">
        <f t="shared" si="59"/>
        <v>4.0062364844154681</v>
      </c>
      <c r="AI97" s="25">
        <f t="shared" si="60"/>
        <v>6.6770608073591129</v>
      </c>
      <c r="AJ97" s="25"/>
      <c r="AK97" s="26">
        <v>18.690000000000001</v>
      </c>
      <c r="AL97" s="25"/>
      <c r="AM97" s="25"/>
      <c r="AN97" s="25"/>
      <c r="AO97" s="4"/>
      <c r="AP97" s="4"/>
      <c r="AQ97" s="3">
        <f t="shared" si="37"/>
        <v>2393.5020609684289</v>
      </c>
      <c r="AR97" s="3">
        <f t="shared" si="38"/>
        <v>61.483444308556422</v>
      </c>
      <c r="AS97" s="3">
        <f t="shared" si="39"/>
        <v>0.24054559043348281</v>
      </c>
      <c r="AT97" s="3">
        <f t="shared" si="40"/>
        <v>8.293472845042352</v>
      </c>
      <c r="AU97" s="3">
        <f t="shared" si="41"/>
        <v>2238.0418535127055</v>
      </c>
      <c r="AV97" s="3">
        <f t="shared" si="42"/>
        <v>2.8589435951442681</v>
      </c>
      <c r="AW97" s="3">
        <f t="shared" si="43"/>
        <v>0.20965371200797209</v>
      </c>
      <c r="AX97" s="3">
        <f t="shared" si="44"/>
        <v>136.85849526656702</v>
      </c>
      <c r="AY97" s="3">
        <f t="shared" si="61"/>
        <v>295.55872627621511</v>
      </c>
      <c r="AZ97" s="3">
        <f t="shared" si="45"/>
        <v>0.15438465371200799</v>
      </c>
      <c r="BA97" s="3">
        <f t="shared" si="46"/>
        <v>0.11562655705032387</v>
      </c>
      <c r="BB97" s="3">
        <f t="shared" si="47"/>
        <v>95.429745889387135</v>
      </c>
      <c r="BC97" s="4"/>
      <c r="BD97" s="4"/>
    </row>
    <row r="98" spans="1:56" x14ac:dyDescent="0.25">
      <c r="A98">
        <v>47</v>
      </c>
      <c r="B98" t="s">
        <v>603</v>
      </c>
      <c r="C98">
        <v>5</v>
      </c>
      <c r="E98" t="s">
        <v>601</v>
      </c>
      <c r="F98" s="3" t="s">
        <v>344</v>
      </c>
      <c r="G98" s="3" t="s">
        <v>345</v>
      </c>
      <c r="H98" s="3" t="s">
        <v>55</v>
      </c>
      <c r="I98" s="3" t="s">
        <v>51</v>
      </c>
      <c r="J98" s="3">
        <f t="shared" si="48"/>
        <v>8.0239999999999999E-3</v>
      </c>
      <c r="K98" s="3">
        <v>0.73938999999999999</v>
      </c>
      <c r="L98" s="3">
        <v>0.86351999999999995</v>
      </c>
      <c r="M98" s="3">
        <v>34.713000000000001</v>
      </c>
      <c r="N98" s="3">
        <v>0.10050000000000001</v>
      </c>
      <c r="O98" s="3">
        <v>1.6069</v>
      </c>
      <c r="P98" s="3">
        <v>327.78</v>
      </c>
      <c r="Q98" s="3">
        <v>29.263999999999999</v>
      </c>
      <c r="R98" s="3">
        <v>2.3717999999999999</v>
      </c>
      <c r="S98" s="3">
        <v>4.6524000000000001</v>
      </c>
      <c r="T98" s="3">
        <v>17.751999999999999</v>
      </c>
      <c r="U98" s="3">
        <v>16.928000000000001</v>
      </c>
      <c r="V98" s="3">
        <v>0.95006999999999997</v>
      </c>
      <c r="W98" s="3" t="s">
        <v>346</v>
      </c>
      <c r="X98" s="21">
        <f t="shared" si="49"/>
        <v>36714.77079796265</v>
      </c>
      <c r="Y98" s="3">
        <f t="shared" si="50"/>
        <v>611.91284663271085</v>
      </c>
      <c r="Z98" s="4">
        <f t="shared" si="51"/>
        <v>5099.2737219392575</v>
      </c>
      <c r="AA98" s="4">
        <f t="shared" si="52"/>
        <v>25420.108284841761</v>
      </c>
      <c r="AB98" s="4">
        <f t="shared" si="53"/>
        <v>25.42010828484176</v>
      </c>
      <c r="AC98" s="4">
        <f t="shared" si="54"/>
        <v>1.1922030785590785</v>
      </c>
      <c r="AD98" s="25">
        <f t="shared" si="55"/>
        <v>3.5169990817492818</v>
      </c>
      <c r="AE98" s="27">
        <f t="shared" si="56"/>
        <v>2.2123629112662009</v>
      </c>
      <c r="AF98" s="27">
        <f t="shared" si="57"/>
        <v>6.5264705882352931</v>
      </c>
      <c r="AG98" s="27">
        <f t="shared" si="58"/>
        <v>53.888223875383325</v>
      </c>
      <c r="AH98" s="25">
        <f t="shared" si="59"/>
        <v>3.5169990817492818</v>
      </c>
      <c r="AI98" s="25">
        <f t="shared" si="60"/>
        <v>5.8616651362488028</v>
      </c>
      <c r="AJ98" s="25"/>
      <c r="AK98" s="26">
        <v>2.95</v>
      </c>
      <c r="AL98" s="25"/>
      <c r="AM98" s="25"/>
      <c r="AN98" s="25"/>
      <c r="AO98" s="4"/>
      <c r="AP98" s="4"/>
      <c r="AQ98" s="3">
        <f t="shared" si="37"/>
        <v>80.436757908093895</v>
      </c>
      <c r="AR98" s="3">
        <f t="shared" si="38"/>
        <v>58.87451282516087</v>
      </c>
      <c r="AS98" s="3">
        <f t="shared" si="39"/>
        <v>0.4326146560319043</v>
      </c>
      <c r="AT98" s="3">
        <f t="shared" si="40"/>
        <v>12.524925224327021</v>
      </c>
      <c r="AU98" s="3">
        <f t="shared" si="41"/>
        <v>200.26171485543369</v>
      </c>
      <c r="AV98" s="3">
        <f t="shared" si="42"/>
        <v>4.0815801572555053</v>
      </c>
      <c r="AW98" s="3">
        <f t="shared" si="43"/>
        <v>0.36470588235294121</v>
      </c>
      <c r="AX98" s="3">
        <f t="shared" si="44"/>
        <v>295.58823529411762</v>
      </c>
      <c r="AY98" s="3">
        <f t="shared" si="61"/>
        <v>91.892504305266073</v>
      </c>
      <c r="AZ98" s="3">
        <f t="shared" si="45"/>
        <v>0.2212362911266201</v>
      </c>
      <c r="BA98" s="3">
        <f t="shared" si="46"/>
        <v>0.21096709870388836</v>
      </c>
      <c r="BB98" s="3">
        <f t="shared" si="47"/>
        <v>118.40353938185443</v>
      </c>
      <c r="BC98" s="4"/>
      <c r="BD98" s="4"/>
    </row>
    <row r="99" spans="1:56" x14ac:dyDescent="0.25">
      <c r="A99">
        <v>47</v>
      </c>
      <c r="B99" t="s">
        <v>603</v>
      </c>
      <c r="C99">
        <v>5</v>
      </c>
      <c r="E99" t="s">
        <v>601</v>
      </c>
      <c r="F99" s="3" t="s">
        <v>347</v>
      </c>
      <c r="G99" s="3" t="s">
        <v>348</v>
      </c>
      <c r="H99" s="3" t="s">
        <v>74</v>
      </c>
      <c r="I99" s="3" t="s">
        <v>51</v>
      </c>
      <c r="J99" s="3">
        <f t="shared" si="48"/>
        <v>8.012E-3</v>
      </c>
      <c r="K99" s="3">
        <v>2.2261000000000002</v>
      </c>
      <c r="L99" s="3">
        <v>0.70162999999999998</v>
      </c>
      <c r="M99" s="3">
        <v>34.881999999999998</v>
      </c>
      <c r="N99" s="3">
        <v>0.10484</v>
      </c>
      <c r="O99" s="3">
        <v>2.0617999999999999</v>
      </c>
      <c r="P99" s="3">
        <v>351</v>
      </c>
      <c r="Q99" s="3">
        <v>29.978999999999999</v>
      </c>
      <c r="R99" s="3">
        <v>2.7315</v>
      </c>
      <c r="S99" s="3">
        <v>4.3547000000000002</v>
      </c>
      <c r="T99" s="3">
        <v>14.054</v>
      </c>
      <c r="U99" s="3">
        <v>16.029</v>
      </c>
      <c r="V99" s="3">
        <v>0.96858999999999995</v>
      </c>
      <c r="W99" s="3" t="s">
        <v>349</v>
      </c>
      <c r="X99" s="21">
        <f t="shared" si="49"/>
        <v>11332.76740237691</v>
      </c>
      <c r="Y99" s="3">
        <f t="shared" si="50"/>
        <v>188.87945670628184</v>
      </c>
      <c r="Z99" s="4">
        <f t="shared" si="51"/>
        <v>1573.9954725523487</v>
      </c>
      <c r="AA99" s="4">
        <f t="shared" si="52"/>
        <v>7858.1900776452758</v>
      </c>
      <c r="AB99" s="4">
        <f t="shared" si="53"/>
        <v>7.8581900776452756</v>
      </c>
      <c r="AC99" s="4">
        <f t="shared" si="54"/>
        <v>0.36854911464156342</v>
      </c>
      <c r="AD99" s="25">
        <f t="shared" si="55"/>
        <v>1.6695274893262824</v>
      </c>
      <c r="AE99" s="27">
        <f t="shared" si="56"/>
        <v>1.7541188217673489</v>
      </c>
      <c r="AF99" s="27">
        <f t="shared" si="57"/>
        <v>7.9461582626060911</v>
      </c>
      <c r="AG99" s="27">
        <f t="shared" si="58"/>
        <v>21.010498836688534</v>
      </c>
      <c r="AH99" s="25">
        <f t="shared" si="59"/>
        <v>1.6695274893262826</v>
      </c>
      <c r="AI99" s="25">
        <f t="shared" si="60"/>
        <v>2.7825458155438043</v>
      </c>
      <c r="AJ99" s="25"/>
      <c r="AK99" s="26">
        <v>4.53</v>
      </c>
      <c r="AL99" s="25"/>
      <c r="AM99" s="25"/>
      <c r="AN99" s="25"/>
      <c r="AO99" s="4"/>
      <c r="AP99" s="4"/>
      <c r="AQ99" s="3">
        <f t="shared" si="37"/>
        <v>266.11764171923932</v>
      </c>
      <c r="AR99" s="3">
        <f t="shared" si="38"/>
        <v>38.756751236781184</v>
      </c>
      <c r="AS99" s="3">
        <f t="shared" si="39"/>
        <v>0.43537194208686969</v>
      </c>
      <c r="AT99" s="3">
        <f t="shared" si="40"/>
        <v>13.085371942086869</v>
      </c>
      <c r="AU99" s="3">
        <f t="shared" si="41"/>
        <v>257.33899151273084</v>
      </c>
      <c r="AV99" s="3">
        <f t="shared" si="42"/>
        <v>4.3775086347751095</v>
      </c>
      <c r="AW99" s="3">
        <f t="shared" si="43"/>
        <v>0.37417623564653024</v>
      </c>
      <c r="AX99" s="3">
        <f t="shared" si="44"/>
        <v>340.92611083374936</v>
      </c>
      <c r="AY99" s="3">
        <f t="shared" si="61"/>
        <v>54.873371760541083</v>
      </c>
      <c r="AZ99" s="3">
        <f t="shared" si="45"/>
        <v>0.1754118821767349</v>
      </c>
      <c r="BA99" s="3">
        <f t="shared" si="46"/>
        <v>0.20006240639041439</v>
      </c>
      <c r="BB99" s="3">
        <f t="shared" si="47"/>
        <v>120.8924113829256</v>
      </c>
      <c r="BC99" s="4"/>
      <c r="BD99" s="4"/>
    </row>
    <row r="100" spans="1:56" x14ac:dyDescent="0.25">
      <c r="A100">
        <v>48</v>
      </c>
      <c r="B100" t="s">
        <v>603</v>
      </c>
      <c r="C100">
        <v>5</v>
      </c>
      <c r="E100" t="s">
        <v>602</v>
      </c>
      <c r="F100" s="3" t="s">
        <v>350</v>
      </c>
      <c r="G100" s="3" t="s">
        <v>351</v>
      </c>
      <c r="H100" s="3" t="s">
        <v>130</v>
      </c>
      <c r="I100" s="3" t="s">
        <v>51</v>
      </c>
      <c r="J100" s="3">
        <f t="shared" si="48"/>
        <v>7.980000000000001E-3</v>
      </c>
      <c r="K100" s="3">
        <v>5.4236000000000004</v>
      </c>
      <c r="L100" s="3">
        <v>0.72340000000000004</v>
      </c>
      <c r="M100" s="3">
        <v>29.777999999999999</v>
      </c>
      <c r="N100" s="3">
        <v>9.3420000000000003E-2</v>
      </c>
      <c r="O100" s="3">
        <v>3.6833999999999998</v>
      </c>
      <c r="P100" s="3">
        <v>361.15</v>
      </c>
      <c r="Q100" s="3">
        <v>29.126999999999999</v>
      </c>
      <c r="R100" s="3">
        <v>1.2678</v>
      </c>
      <c r="S100" s="3">
        <v>4.3490000000000002</v>
      </c>
      <c r="T100" s="3">
        <v>20.312999999999999</v>
      </c>
      <c r="U100" s="3">
        <v>17.844999999999999</v>
      </c>
      <c r="V100" s="3">
        <v>0.58062999999999998</v>
      </c>
      <c r="W100" s="3" t="s">
        <v>352</v>
      </c>
      <c r="X100" s="21">
        <f t="shared" si="49"/>
        <v>35076.400679117149</v>
      </c>
      <c r="Y100" s="3">
        <f t="shared" si="50"/>
        <v>584.60667798528584</v>
      </c>
      <c r="Z100" s="4">
        <f t="shared" si="51"/>
        <v>4871.7223165440491</v>
      </c>
      <c r="AA100" s="4">
        <f t="shared" si="52"/>
        <v>24419.660734556637</v>
      </c>
      <c r="AB100" s="4">
        <f t="shared" si="53"/>
        <v>24.419660734556636</v>
      </c>
      <c r="AC100" s="4">
        <f t="shared" si="54"/>
        <v>1.1452820884507062</v>
      </c>
      <c r="AD100" s="25">
        <f t="shared" si="55"/>
        <v>4.9590714429915579</v>
      </c>
      <c r="AE100" s="27">
        <f t="shared" si="56"/>
        <v>2.5454887218045115</v>
      </c>
      <c r="AF100" s="27">
        <f t="shared" si="57"/>
        <v>11.021966165413534</v>
      </c>
      <c r="AG100" s="27">
        <f t="shared" si="58"/>
        <v>44.992620813452639</v>
      </c>
      <c r="AH100" s="25">
        <f t="shared" si="59"/>
        <v>4.9590714429915579</v>
      </c>
      <c r="AI100" s="25">
        <f t="shared" si="60"/>
        <v>8.2651190716525971</v>
      </c>
      <c r="AJ100" s="25"/>
      <c r="AK100" s="26">
        <v>4.33</v>
      </c>
      <c r="AL100" s="25"/>
      <c r="AM100" s="25"/>
      <c r="AN100" s="25"/>
      <c r="AO100" s="4"/>
      <c r="AP100" s="4"/>
      <c r="AQ100" s="3">
        <f t="shared" si="37"/>
        <v>667.87400318979269</v>
      </c>
      <c r="AR100" s="3">
        <f t="shared" si="38"/>
        <v>41.640236956026428</v>
      </c>
      <c r="AS100" s="3">
        <f t="shared" si="39"/>
        <v>0.37315789473684208</v>
      </c>
      <c r="AT100" s="3">
        <f t="shared" si="40"/>
        <v>11.706766917293233</v>
      </c>
      <c r="AU100" s="3">
        <f t="shared" si="41"/>
        <v>461.57894736842098</v>
      </c>
      <c r="AV100" s="3">
        <f t="shared" si="42"/>
        <v>4.5222555365686938</v>
      </c>
      <c r="AW100" s="3">
        <f t="shared" si="43"/>
        <v>0.36499999999999999</v>
      </c>
      <c r="AX100" s="3">
        <f t="shared" si="44"/>
        <v>158.8721804511278</v>
      </c>
      <c r="AY100" s="3">
        <f t="shared" si="61"/>
        <v>54.379129642287602</v>
      </c>
      <c r="AZ100" s="3">
        <f t="shared" si="45"/>
        <v>0.25454887218045114</v>
      </c>
      <c r="BA100" s="3">
        <f t="shared" si="46"/>
        <v>0.22362155388471178</v>
      </c>
      <c r="BB100" s="3">
        <f t="shared" si="47"/>
        <v>72.760651629072669</v>
      </c>
      <c r="BC100" s="4"/>
      <c r="BD100" s="4"/>
    </row>
    <row r="101" spans="1:56" x14ac:dyDescent="0.25">
      <c r="A101">
        <v>48</v>
      </c>
      <c r="B101" t="s">
        <v>603</v>
      </c>
      <c r="C101">
        <v>5</v>
      </c>
      <c r="E101" t="s">
        <v>602</v>
      </c>
      <c r="F101" s="3" t="s">
        <v>353</v>
      </c>
      <c r="G101" s="3" t="s">
        <v>354</v>
      </c>
      <c r="H101" s="3" t="s">
        <v>70</v>
      </c>
      <c r="I101" s="3" t="s">
        <v>51</v>
      </c>
      <c r="J101" s="3">
        <f t="shared" si="48"/>
        <v>8.0400000000000003E-3</v>
      </c>
      <c r="K101" s="3">
        <v>5.1902999999999997</v>
      </c>
      <c r="L101" s="3">
        <v>0.62748999999999999</v>
      </c>
      <c r="M101" s="3">
        <v>28.748999999999999</v>
      </c>
      <c r="N101" s="3">
        <v>7.7410000000000007E-2</v>
      </c>
      <c r="O101" s="3">
        <v>4.4714999999999998</v>
      </c>
      <c r="P101" s="3">
        <v>327.26</v>
      </c>
      <c r="Q101" s="3">
        <v>27.699000000000002</v>
      </c>
      <c r="R101" s="3">
        <v>1.3475999999999999</v>
      </c>
      <c r="S101" s="3">
        <v>4.2969999999999997</v>
      </c>
      <c r="T101" s="3">
        <v>14.401999999999999</v>
      </c>
      <c r="U101" s="3">
        <v>16.061</v>
      </c>
      <c r="V101" s="3">
        <v>0.56147999999999998</v>
      </c>
      <c r="W101" s="3" t="s">
        <v>355</v>
      </c>
      <c r="X101" s="21">
        <f t="shared" si="49"/>
        <v>15254.668930390491</v>
      </c>
      <c r="Y101" s="3">
        <f t="shared" si="50"/>
        <v>254.24448217317484</v>
      </c>
      <c r="Z101" s="4">
        <f t="shared" si="51"/>
        <v>2118.7040181097905</v>
      </c>
      <c r="AA101" s="4">
        <f t="shared" si="52"/>
        <v>10540.81601049647</v>
      </c>
      <c r="AB101" s="4">
        <f t="shared" si="53"/>
        <v>10.540816010496471</v>
      </c>
      <c r="AC101" s="4">
        <f t="shared" si="54"/>
        <v>0.49436427089228446</v>
      </c>
      <c r="AD101" s="25">
        <f t="shared" si="55"/>
        <v>1.5127546689303906</v>
      </c>
      <c r="AE101" s="27">
        <f t="shared" si="56"/>
        <v>1.7912935323383081</v>
      </c>
      <c r="AF101" s="27">
        <f t="shared" si="57"/>
        <v>5.4813582089552231</v>
      </c>
      <c r="AG101" s="27">
        <f t="shared" si="58"/>
        <v>27.598172045368475</v>
      </c>
      <c r="AH101" s="25">
        <f t="shared" si="59"/>
        <v>1.5127546689303903</v>
      </c>
      <c r="AI101" s="25">
        <f t="shared" si="60"/>
        <v>2.5212577815506507</v>
      </c>
      <c r="AJ101" s="25"/>
      <c r="AK101" s="26">
        <v>3.06</v>
      </c>
      <c r="AL101" s="25"/>
      <c r="AM101" s="25"/>
      <c r="AN101" s="25"/>
      <c r="AO101" s="4"/>
      <c r="AP101" s="4"/>
      <c r="AQ101" s="3">
        <f t="shared" si="37"/>
        <v>633.87245590230657</v>
      </c>
      <c r="AR101" s="3">
        <f t="shared" si="38"/>
        <v>29.40038444142921</v>
      </c>
      <c r="AS101" s="3">
        <f t="shared" si="39"/>
        <v>0.3575746268656716</v>
      </c>
      <c r="AT101" s="3">
        <f t="shared" si="40"/>
        <v>9.628109452736318</v>
      </c>
      <c r="AU101" s="3">
        <f t="shared" si="41"/>
        <v>556.15671641791039</v>
      </c>
      <c r="AV101" s="3">
        <f t="shared" si="42"/>
        <v>4.0669899479873353</v>
      </c>
      <c r="AW101" s="3">
        <f t="shared" si="43"/>
        <v>0.34451492537313427</v>
      </c>
      <c r="AX101" s="3">
        <f t="shared" si="44"/>
        <v>167.61194029850745</v>
      </c>
      <c r="AY101" s="3">
        <f t="shared" si="61"/>
        <v>47.505653550429678</v>
      </c>
      <c r="AZ101" s="3">
        <f t="shared" si="45"/>
        <v>0.17912935323383081</v>
      </c>
      <c r="BA101" s="3">
        <f t="shared" si="46"/>
        <v>0.19976368159203978</v>
      </c>
      <c r="BB101" s="3">
        <f t="shared" si="47"/>
        <v>69.835820895522374</v>
      </c>
      <c r="BC101" s="4"/>
      <c r="BD101" s="4"/>
    </row>
    <row r="102" spans="1:56" x14ac:dyDescent="0.25">
      <c r="A102">
        <v>49</v>
      </c>
      <c r="B102" t="s">
        <v>606</v>
      </c>
      <c r="C102">
        <v>5</v>
      </c>
      <c r="E102" t="s">
        <v>600</v>
      </c>
      <c r="F102" s="3" t="s">
        <v>356</v>
      </c>
      <c r="G102" s="3" t="s">
        <v>357</v>
      </c>
      <c r="H102" s="3" t="s">
        <v>78</v>
      </c>
      <c r="I102" s="3" t="s">
        <v>51</v>
      </c>
      <c r="J102" s="3">
        <f t="shared" si="48"/>
        <v>7.9679999999999994E-3</v>
      </c>
      <c r="K102" s="3">
        <v>3.8243</v>
      </c>
      <c r="L102" s="3">
        <v>1.0557000000000001</v>
      </c>
      <c r="M102" s="3">
        <v>26.131</v>
      </c>
      <c r="N102" s="3">
        <v>3.8859999999999999E-2</v>
      </c>
      <c r="O102" s="3">
        <v>2.5386000000000002</v>
      </c>
      <c r="P102" s="3">
        <v>187.05</v>
      </c>
      <c r="Q102" s="3">
        <v>21.184000000000001</v>
      </c>
      <c r="R102" s="3">
        <v>1.5</v>
      </c>
      <c r="S102" s="3">
        <v>5.8552999999999997</v>
      </c>
      <c r="T102" s="3">
        <v>8.9642999999999997</v>
      </c>
      <c r="U102" s="3">
        <v>7.9292999999999996</v>
      </c>
      <c r="V102" s="3">
        <v>6.9849999999999995E-2</v>
      </c>
      <c r="W102" s="3" t="s">
        <v>358</v>
      </c>
      <c r="X102" s="21">
        <f t="shared" si="49"/>
        <v>7546.6893039049237</v>
      </c>
      <c r="Y102" s="3">
        <f t="shared" si="50"/>
        <v>125.77815506508206</v>
      </c>
      <c r="Z102" s="4">
        <f t="shared" si="51"/>
        <v>1048.1512922090171</v>
      </c>
      <c r="AA102" s="4">
        <f t="shared" si="52"/>
        <v>5261.8036757480786</v>
      </c>
      <c r="AB102" s="4">
        <f t="shared" si="53"/>
        <v>5.2618036757480784</v>
      </c>
      <c r="AC102" s="4">
        <f t="shared" si="54"/>
        <v>0.24677859239258487</v>
      </c>
      <c r="AD102" s="25">
        <f t="shared" si="55"/>
        <v>5.202092727635689</v>
      </c>
      <c r="AE102" s="27">
        <f t="shared" si="56"/>
        <v>1.1250376506024098</v>
      </c>
      <c r="AF102" s="27">
        <f t="shared" si="57"/>
        <v>23.715793674698798</v>
      </c>
      <c r="AG102" s="27">
        <f t="shared" si="58"/>
        <v>21.935140771550664</v>
      </c>
      <c r="AH102" s="25">
        <f t="shared" si="59"/>
        <v>5.2020927276356899</v>
      </c>
      <c r="AI102" s="25">
        <f t="shared" si="60"/>
        <v>8.6701545460594822</v>
      </c>
      <c r="AJ102" s="25"/>
      <c r="AK102" s="26">
        <v>21.08</v>
      </c>
      <c r="AL102" s="25"/>
      <c r="AM102" s="25"/>
      <c r="AN102" s="25"/>
      <c r="AO102" s="4"/>
      <c r="AP102" s="4"/>
      <c r="AQ102" s="3">
        <f t="shared" ref="AQ102:AQ133" si="62">((K102-K$185)*25)/($H102)</f>
        <v>468.16447608616289</v>
      </c>
      <c r="AR102" s="3">
        <f t="shared" ref="AR102:AR133" si="63">((L102-L$185)*25)/($H102)</f>
        <v>83.407265425337741</v>
      </c>
      <c r="AS102" s="3">
        <f t="shared" ref="AS102:AS133" si="64">((M102-M$185)*25)/($H102*10000)</f>
        <v>0.32794929718875504</v>
      </c>
      <c r="AT102" s="3">
        <f t="shared" ref="AT102:AT133" si="65">((N102-N$185)*25)/($H102)</f>
        <v>4.8770080321285141</v>
      </c>
      <c r="AU102" s="3">
        <f t="shared" ref="AU102:AU133" si="66">((O102-O$185)*25)/($H102)</f>
        <v>318.59939759036149</v>
      </c>
      <c r="AV102" s="3">
        <f t="shared" ref="AV102:AV133" si="67">((P102-P$185)*25)/($H102*10000)</f>
        <v>2.3440762025374227</v>
      </c>
      <c r="AW102" s="3">
        <f t="shared" ref="AW102:AW133" si="68">((Q102-Q$185)*25)/($H102*10000)</f>
        <v>0.26586345381526111</v>
      </c>
      <c r="AX102" s="3">
        <f t="shared" ref="AX102:AX133" si="69">((R102-R$185)*25)/($H102)</f>
        <v>188.25301204819277</v>
      </c>
      <c r="AY102" s="3">
        <f t="shared" si="61"/>
        <v>243.50470062066449</v>
      </c>
      <c r="AZ102" s="3">
        <f t="shared" ref="AZ102:AZ133" si="70">((T102-T$185)*25)/($H102*10000)</f>
        <v>0.11250376506024097</v>
      </c>
      <c r="BA102" s="3">
        <f t="shared" ref="BA102:BA133" si="71">((U102-U$185)*25)/($H102*10000)</f>
        <v>9.9514307228915674E-2</v>
      </c>
      <c r="BB102" s="3">
        <f t="shared" ref="BB102:BB133" si="72">((V102-V$185)*25)/($H102)</f>
        <v>8.766315261044177</v>
      </c>
      <c r="BC102" s="4"/>
      <c r="BD102" s="4"/>
    </row>
    <row r="103" spans="1:56" x14ac:dyDescent="0.25">
      <c r="A103">
        <v>49</v>
      </c>
      <c r="B103" t="s">
        <v>605</v>
      </c>
      <c r="C103">
        <v>5</v>
      </c>
      <c r="E103" t="s">
        <v>600</v>
      </c>
      <c r="F103" s="3" t="s">
        <v>359</v>
      </c>
      <c r="G103" s="3" t="s">
        <v>360</v>
      </c>
      <c r="H103" s="3" t="s">
        <v>306</v>
      </c>
      <c r="I103" s="3" t="s">
        <v>51</v>
      </c>
      <c r="J103" s="3">
        <f t="shared" si="48"/>
        <v>7.9719999999999999E-3</v>
      </c>
      <c r="K103" s="3">
        <v>0.84535000000000005</v>
      </c>
      <c r="L103" s="3">
        <v>0.99895999999999996</v>
      </c>
      <c r="M103" s="3">
        <v>92.093999999999994</v>
      </c>
      <c r="N103" s="3">
        <v>2.93E-2</v>
      </c>
      <c r="O103" s="3">
        <v>0.60694000000000004</v>
      </c>
      <c r="P103" s="3">
        <v>127.25</v>
      </c>
      <c r="Q103" s="3">
        <v>32.036000000000001</v>
      </c>
      <c r="R103" s="3">
        <v>1.2065999999999999</v>
      </c>
      <c r="S103" s="3">
        <v>4.3205</v>
      </c>
      <c r="T103" s="3">
        <v>8.7335999999999991</v>
      </c>
      <c r="U103" s="3">
        <v>14.849</v>
      </c>
      <c r="V103" s="3">
        <v>8.3830000000000002E-2</v>
      </c>
      <c r="W103" s="3" t="s">
        <v>361</v>
      </c>
      <c r="X103" s="21">
        <f t="shared" si="49"/>
        <v>5611.2054329371813</v>
      </c>
      <c r="Y103" s="3">
        <f t="shared" si="50"/>
        <v>93.520090548953021</v>
      </c>
      <c r="Z103" s="4">
        <f t="shared" si="51"/>
        <v>779.33408790794181</v>
      </c>
      <c r="AA103" s="4">
        <f t="shared" si="52"/>
        <v>3910.3566879475252</v>
      </c>
      <c r="AB103" s="4">
        <f t="shared" si="53"/>
        <v>3.9103566879475253</v>
      </c>
      <c r="AC103" s="4">
        <f t="shared" si="54"/>
        <v>0.18339572866473894</v>
      </c>
      <c r="AD103" s="25">
        <f t="shared" si="55"/>
        <v>0.51350804026126895</v>
      </c>
      <c r="AE103" s="27">
        <f t="shared" si="56"/>
        <v>1.0955343702960361</v>
      </c>
      <c r="AF103" s="27">
        <f t="shared" si="57"/>
        <v>3.0674962368289007</v>
      </c>
      <c r="AG103" s="27">
        <f t="shared" si="58"/>
        <v>16.740298947917225</v>
      </c>
      <c r="AH103" s="25">
        <f t="shared" si="59"/>
        <v>0.51350804026126895</v>
      </c>
      <c r="AI103" s="25">
        <f t="shared" si="60"/>
        <v>0.85584673376878151</v>
      </c>
      <c r="AJ103" s="25"/>
      <c r="AK103" s="26">
        <v>2.8</v>
      </c>
      <c r="AL103" s="25"/>
      <c r="AM103" s="25"/>
      <c r="AN103" s="25"/>
      <c r="AO103" s="4"/>
      <c r="AP103" s="4"/>
      <c r="AQ103" s="3">
        <f t="shared" si="62"/>
        <v>94.252953519135161</v>
      </c>
      <c r="AR103" s="3">
        <f t="shared" si="63"/>
        <v>76.248004378962719</v>
      </c>
      <c r="AS103" s="3">
        <f t="shared" si="64"/>
        <v>1.1552182639237329</v>
      </c>
      <c r="AT103" s="3">
        <f t="shared" si="65"/>
        <v>3.6753637732062221</v>
      </c>
      <c r="AU103" s="3">
        <f t="shared" si="66"/>
        <v>76.133968891118911</v>
      </c>
      <c r="AV103" s="3">
        <f t="shared" si="67"/>
        <v>1.5927746088582768</v>
      </c>
      <c r="AW103" s="3">
        <f t="shared" si="68"/>
        <v>0.40185649774209736</v>
      </c>
      <c r="AX103" s="3">
        <f t="shared" si="69"/>
        <v>151.35474159558453</v>
      </c>
      <c r="AY103" s="3">
        <f t="shared" si="61"/>
        <v>50.858687223463981</v>
      </c>
      <c r="AZ103" s="3">
        <f t="shared" si="70"/>
        <v>0.1095534370296036</v>
      </c>
      <c r="BA103" s="3">
        <f t="shared" si="71"/>
        <v>0.18626442548921227</v>
      </c>
      <c r="BB103" s="3">
        <f t="shared" si="72"/>
        <v>10.515554440541898</v>
      </c>
      <c r="BC103" s="4"/>
      <c r="BD103" s="4"/>
    </row>
    <row r="104" spans="1:56" x14ac:dyDescent="0.25">
      <c r="A104">
        <v>50</v>
      </c>
      <c r="B104" t="s">
        <v>606</v>
      </c>
      <c r="C104">
        <v>5</v>
      </c>
      <c r="E104" t="s">
        <v>601</v>
      </c>
      <c r="F104" s="3" t="s">
        <v>362</v>
      </c>
      <c r="G104" s="3" t="s">
        <v>363</v>
      </c>
      <c r="H104" s="3" t="s">
        <v>59</v>
      </c>
      <c r="I104" s="3" t="s">
        <v>51</v>
      </c>
      <c r="J104" s="3">
        <f t="shared" si="48"/>
        <v>8.0040000000000007E-3</v>
      </c>
      <c r="K104" s="3">
        <v>1.9663999999999999</v>
      </c>
      <c r="L104" s="3">
        <v>0.71113999999999999</v>
      </c>
      <c r="M104" s="3">
        <v>37.045000000000002</v>
      </c>
      <c r="N104" s="3">
        <v>9.4210000000000002E-2</v>
      </c>
      <c r="O104" s="3">
        <v>2.4683999999999999</v>
      </c>
      <c r="P104" s="3">
        <v>303.81</v>
      </c>
      <c r="Q104" s="3">
        <v>30.695</v>
      </c>
      <c r="R104" s="3">
        <v>2.9260000000000002</v>
      </c>
      <c r="S104" s="3">
        <v>4.8331</v>
      </c>
      <c r="T104" s="3">
        <v>11.551</v>
      </c>
      <c r="U104" s="3">
        <v>16.167000000000002</v>
      </c>
      <c r="V104" s="3">
        <v>0.92835000000000001</v>
      </c>
      <c r="W104" s="3" t="s">
        <v>364</v>
      </c>
      <c r="X104" s="21">
        <f t="shared" si="49"/>
        <v>9380.3056027164675</v>
      </c>
      <c r="Y104" s="3">
        <f t="shared" si="50"/>
        <v>156.33842671194114</v>
      </c>
      <c r="Z104" s="4">
        <f t="shared" si="51"/>
        <v>1302.8202225995094</v>
      </c>
      <c r="AA104" s="4">
        <f t="shared" si="52"/>
        <v>6510.8456901524705</v>
      </c>
      <c r="AB104" s="4">
        <f t="shared" si="53"/>
        <v>6.5108456901524709</v>
      </c>
      <c r="AC104" s="4">
        <f t="shared" si="54"/>
        <v>0.30535866286815089</v>
      </c>
      <c r="AD104" s="25">
        <f t="shared" si="55"/>
        <v>2.0978140139041965</v>
      </c>
      <c r="AE104" s="27">
        <f t="shared" si="56"/>
        <v>1.4431534232883558</v>
      </c>
      <c r="AF104" s="27">
        <f t="shared" si="57"/>
        <v>9.9144640179910049</v>
      </c>
      <c r="AG104" s="27">
        <f t="shared" si="58"/>
        <v>21.159126808039822</v>
      </c>
      <c r="AH104" s="25">
        <f t="shared" si="59"/>
        <v>2.0978140139041965</v>
      </c>
      <c r="AI104" s="25">
        <f t="shared" si="60"/>
        <v>3.4963566898403275</v>
      </c>
      <c r="AJ104" s="25"/>
      <c r="AK104" s="26">
        <v>6.87</v>
      </c>
      <c r="AL104" s="25"/>
      <c r="AM104" s="25"/>
      <c r="AN104" s="25"/>
      <c r="AO104" s="4"/>
      <c r="AP104" s="4"/>
      <c r="AQ104" s="3">
        <f t="shared" si="62"/>
        <v>233.93734950706465</v>
      </c>
      <c r="AR104" s="3">
        <f t="shared" si="63"/>
        <v>39.98364454136567</v>
      </c>
      <c r="AS104" s="3">
        <f t="shared" si="64"/>
        <v>0.4628310844577711</v>
      </c>
      <c r="AT104" s="3">
        <f t="shared" si="65"/>
        <v>11.770364817591204</v>
      </c>
      <c r="AU104" s="3">
        <f t="shared" si="66"/>
        <v>308.39580209895053</v>
      </c>
      <c r="AV104" s="3">
        <f t="shared" si="67"/>
        <v>3.7923037458543454</v>
      </c>
      <c r="AW104" s="3">
        <f t="shared" si="68"/>
        <v>0.38349575212393805</v>
      </c>
      <c r="AX104" s="3">
        <f t="shared" si="69"/>
        <v>365.56721639180415</v>
      </c>
      <c r="AY104" s="3">
        <f t="shared" si="61"/>
        <v>114.69833265185594</v>
      </c>
      <c r="AZ104" s="3">
        <f t="shared" si="70"/>
        <v>0.14431534232883558</v>
      </c>
      <c r="BA104" s="3">
        <f t="shared" si="71"/>
        <v>0.20198650674662672</v>
      </c>
      <c r="BB104" s="3">
        <f t="shared" si="72"/>
        <v>115.98575712143929</v>
      </c>
      <c r="BC104" s="4"/>
      <c r="BD104" s="4"/>
    </row>
    <row r="105" spans="1:56" x14ac:dyDescent="0.25">
      <c r="A105">
        <v>50</v>
      </c>
      <c r="B105" t="s">
        <v>605</v>
      </c>
      <c r="C105">
        <v>5</v>
      </c>
      <c r="E105" t="s">
        <v>601</v>
      </c>
      <c r="F105" s="3" t="s">
        <v>365</v>
      </c>
      <c r="G105" s="3" t="s">
        <v>366</v>
      </c>
      <c r="H105" s="3" t="s">
        <v>86</v>
      </c>
      <c r="I105" s="3" t="s">
        <v>51</v>
      </c>
      <c r="J105" s="3">
        <f t="shared" si="48"/>
        <v>7.9920000000000008E-3</v>
      </c>
      <c r="K105" s="3">
        <v>1.0625</v>
      </c>
      <c r="L105" s="3">
        <v>1.1149</v>
      </c>
      <c r="M105" s="3">
        <v>80.582999999999998</v>
      </c>
      <c r="N105" s="3">
        <v>3.5560000000000001E-2</v>
      </c>
      <c r="O105" s="3">
        <v>0.77888999999999997</v>
      </c>
      <c r="P105" s="3">
        <v>190.68</v>
      </c>
      <c r="Q105" s="3">
        <v>40.220999999999997</v>
      </c>
      <c r="R105" s="3">
        <v>1.7327999999999999</v>
      </c>
      <c r="S105" s="3">
        <v>4.5545999999999998</v>
      </c>
      <c r="T105" s="3">
        <v>11.669</v>
      </c>
      <c r="U105" s="3">
        <v>13.132</v>
      </c>
      <c r="V105" s="3">
        <v>0.23949999999999999</v>
      </c>
      <c r="W105" s="3" t="s">
        <v>367</v>
      </c>
      <c r="X105" s="21">
        <f t="shared" si="49"/>
        <v>7334.46519524618</v>
      </c>
      <c r="Y105" s="3">
        <f t="shared" si="50"/>
        <v>122.24108658743633</v>
      </c>
      <c r="Z105" s="4">
        <f t="shared" si="51"/>
        <v>1018.6757215619695</v>
      </c>
      <c r="AA105" s="4">
        <f t="shared" si="52"/>
        <v>5098.4770848947419</v>
      </c>
      <c r="AB105" s="4">
        <f t="shared" si="53"/>
        <v>5.0984770848947418</v>
      </c>
      <c r="AC105" s="4">
        <f t="shared" si="54"/>
        <v>0.23911857528156338</v>
      </c>
      <c r="AD105" s="25">
        <f t="shared" si="55"/>
        <v>0.38258972045050144</v>
      </c>
      <c r="AE105" s="27">
        <f t="shared" si="56"/>
        <v>1.4600850850850853</v>
      </c>
      <c r="AF105" s="27">
        <f t="shared" si="57"/>
        <v>2.3361361361361364</v>
      </c>
      <c r="AG105" s="27">
        <f t="shared" si="58"/>
        <v>16.377030196677129</v>
      </c>
      <c r="AH105" s="25">
        <f t="shared" si="59"/>
        <v>0.38258972045050138</v>
      </c>
      <c r="AI105" s="25">
        <f t="shared" si="60"/>
        <v>0.63764953408416891</v>
      </c>
      <c r="AJ105" s="25"/>
      <c r="AK105" s="26">
        <v>1.6</v>
      </c>
      <c r="AL105" s="25"/>
      <c r="AM105" s="25"/>
      <c r="AN105" s="25"/>
      <c r="AO105" s="4"/>
      <c r="AP105" s="4"/>
      <c r="AQ105" s="3">
        <f t="shared" si="62"/>
        <v>121.18800618800617</v>
      </c>
      <c r="AR105" s="3">
        <f t="shared" si="63"/>
        <v>90.564200564200561</v>
      </c>
      <c r="AS105" s="3">
        <f t="shared" si="64"/>
        <v>1.0082957957957959</v>
      </c>
      <c r="AT105" s="3">
        <f t="shared" si="65"/>
        <v>4.4494494494494496</v>
      </c>
      <c r="AU105" s="3">
        <f t="shared" si="66"/>
        <v>97.458708708708699</v>
      </c>
      <c r="AV105" s="3">
        <f t="shared" si="67"/>
        <v>2.3824573550823551</v>
      </c>
      <c r="AW105" s="3">
        <f t="shared" si="68"/>
        <v>0.50326576576576565</v>
      </c>
      <c r="AX105" s="3">
        <f t="shared" si="69"/>
        <v>216.81681681681681</v>
      </c>
      <c r="AY105" s="3">
        <f t="shared" si="61"/>
        <v>80.023205023205037</v>
      </c>
      <c r="AZ105" s="3">
        <f t="shared" si="70"/>
        <v>0.14600850850850852</v>
      </c>
      <c r="BA105" s="3">
        <f t="shared" si="71"/>
        <v>0.16431431431431431</v>
      </c>
      <c r="BB105" s="3">
        <f t="shared" si="72"/>
        <v>29.967467467467465</v>
      </c>
      <c r="BC105" s="4"/>
      <c r="BD105" s="4"/>
    </row>
    <row r="106" spans="1:56" x14ac:dyDescent="0.25">
      <c r="A106">
        <v>51</v>
      </c>
      <c r="B106" t="s">
        <v>606</v>
      </c>
      <c r="C106">
        <v>5</v>
      </c>
      <c r="E106" t="s">
        <v>602</v>
      </c>
      <c r="F106" s="3" t="s">
        <v>368</v>
      </c>
      <c r="G106" s="3" t="s">
        <v>369</v>
      </c>
      <c r="H106" s="3" t="s">
        <v>70</v>
      </c>
      <c r="I106" s="3" t="s">
        <v>51</v>
      </c>
      <c r="J106" s="3">
        <f t="shared" si="48"/>
        <v>8.0400000000000003E-3</v>
      </c>
      <c r="K106" s="3">
        <v>1.9</v>
      </c>
      <c r="L106" s="3">
        <v>0.63673000000000002</v>
      </c>
      <c r="M106" s="3">
        <v>30.956</v>
      </c>
      <c r="N106" s="3">
        <v>0.11937</v>
      </c>
      <c r="O106" s="3">
        <v>1.7887999999999999</v>
      </c>
      <c r="P106" s="3">
        <v>427.18</v>
      </c>
      <c r="Q106" s="3">
        <v>30.507999999999999</v>
      </c>
      <c r="R106" s="3">
        <v>2.2391000000000001</v>
      </c>
      <c r="S106" s="3">
        <v>4.2706999999999997</v>
      </c>
      <c r="T106" s="3">
        <v>16.641999999999999</v>
      </c>
      <c r="U106" s="3">
        <v>17.533000000000001</v>
      </c>
      <c r="V106" s="3">
        <v>0.55240999999999996</v>
      </c>
      <c r="W106" s="3" t="s">
        <v>370</v>
      </c>
      <c r="X106" s="21">
        <f t="shared" si="49"/>
        <v>16960.95076400679</v>
      </c>
      <c r="Y106" s="3">
        <f t="shared" si="50"/>
        <v>282.68251273344652</v>
      </c>
      <c r="Z106" s="4">
        <f t="shared" si="51"/>
        <v>2355.6876061120543</v>
      </c>
      <c r="AA106" s="4">
        <f t="shared" si="52"/>
        <v>11719.838836378378</v>
      </c>
      <c r="AB106" s="4">
        <f t="shared" si="53"/>
        <v>11.719838836378377</v>
      </c>
      <c r="AC106" s="4">
        <f t="shared" si="54"/>
        <v>0.5496604414261459</v>
      </c>
      <c r="AD106" s="25">
        <f t="shared" si="55"/>
        <v>1.8248726655348042</v>
      </c>
      <c r="AE106" s="27">
        <f t="shared" si="56"/>
        <v>2.0699004975124375</v>
      </c>
      <c r="AF106" s="27">
        <f t="shared" si="57"/>
        <v>6.8720696517412927</v>
      </c>
      <c r="AG106" s="27">
        <f t="shared" si="58"/>
        <v>26.554920977443896</v>
      </c>
      <c r="AH106" s="25">
        <f t="shared" si="59"/>
        <v>1.8248726655348042</v>
      </c>
      <c r="AI106" s="25">
        <f t="shared" si="60"/>
        <v>3.041454442558007</v>
      </c>
      <c r="AJ106" s="25"/>
      <c r="AK106" s="26">
        <v>3.32</v>
      </c>
      <c r="AL106" s="25"/>
      <c r="AM106" s="25"/>
      <c r="AN106" s="25"/>
      <c r="AO106" s="4"/>
      <c r="AP106" s="4"/>
      <c r="AQ106" s="3">
        <f t="shared" si="62"/>
        <v>224.63116236996834</v>
      </c>
      <c r="AR106" s="3">
        <f t="shared" si="63"/>
        <v>30.549638172772497</v>
      </c>
      <c r="AS106" s="3">
        <f t="shared" si="64"/>
        <v>0.38502487562189047</v>
      </c>
      <c r="AT106" s="3">
        <f t="shared" si="65"/>
        <v>14.847014925373134</v>
      </c>
      <c r="AU106" s="3">
        <f t="shared" si="66"/>
        <v>222.4875621890547</v>
      </c>
      <c r="AV106" s="3">
        <f t="shared" si="67"/>
        <v>5.3097760176390763</v>
      </c>
      <c r="AW106" s="3">
        <f t="shared" si="68"/>
        <v>0.37945273631840787</v>
      </c>
      <c r="AX106" s="3">
        <f t="shared" si="69"/>
        <v>278.49502487562188</v>
      </c>
      <c r="AY106" s="3">
        <f t="shared" si="61"/>
        <v>44.234509271822709</v>
      </c>
      <c r="AZ106" s="3">
        <f t="shared" si="70"/>
        <v>0.20699004975124377</v>
      </c>
      <c r="BA106" s="3">
        <f t="shared" si="71"/>
        <v>0.2180721393034826</v>
      </c>
      <c r="BB106" s="3">
        <f t="shared" si="72"/>
        <v>68.707711442786049</v>
      </c>
      <c r="BC106" s="4"/>
      <c r="BD106" s="4"/>
    </row>
    <row r="107" spans="1:56" x14ac:dyDescent="0.25">
      <c r="A107">
        <v>51</v>
      </c>
      <c r="B107" t="s">
        <v>605</v>
      </c>
      <c r="C107">
        <v>5</v>
      </c>
      <c r="E107" t="s">
        <v>602</v>
      </c>
      <c r="F107" s="3" t="s">
        <v>371</v>
      </c>
      <c r="G107" s="3" t="s">
        <v>372</v>
      </c>
      <c r="H107" s="3" t="s">
        <v>118</v>
      </c>
      <c r="I107" s="3" t="s">
        <v>51</v>
      </c>
      <c r="J107" s="3">
        <f t="shared" si="48"/>
        <v>8.0440000000000008E-3</v>
      </c>
      <c r="K107" s="3">
        <v>1.4603999999999999</v>
      </c>
      <c r="L107" s="3">
        <v>1.19</v>
      </c>
      <c r="M107" s="3">
        <v>87.233999999999995</v>
      </c>
      <c r="N107" s="3">
        <v>4.5569999999999999E-2</v>
      </c>
      <c r="O107" s="3">
        <v>1.0262</v>
      </c>
      <c r="P107" s="3">
        <v>200.58</v>
      </c>
      <c r="Q107" s="3">
        <v>40.5</v>
      </c>
      <c r="R107" s="3">
        <v>2.7050999999999998</v>
      </c>
      <c r="S107" s="3">
        <v>4.8784000000000001</v>
      </c>
      <c r="T107" s="3">
        <v>14.297000000000001</v>
      </c>
      <c r="U107" s="3">
        <v>13.923999999999999</v>
      </c>
      <c r="V107" s="3">
        <v>0.18772</v>
      </c>
      <c r="W107" s="3" t="s">
        <v>373</v>
      </c>
      <c r="X107" s="21">
        <f t="shared" si="49"/>
        <v>9609.5076400679118</v>
      </c>
      <c r="Y107" s="3">
        <f t="shared" si="50"/>
        <v>160.15846066779852</v>
      </c>
      <c r="Z107" s="4">
        <f t="shared" si="51"/>
        <v>1334.6538388983211</v>
      </c>
      <c r="AA107" s="4">
        <f t="shared" si="52"/>
        <v>6636.766976122929</v>
      </c>
      <c r="AB107" s="4">
        <f t="shared" si="53"/>
        <v>6.6367669761229289</v>
      </c>
      <c r="AC107" s="4">
        <f t="shared" si="54"/>
        <v>0.31126437118016537</v>
      </c>
      <c r="AD107" s="25">
        <f t="shared" si="55"/>
        <v>3.4363586578290253</v>
      </c>
      <c r="AE107" s="27">
        <f t="shared" si="56"/>
        <v>1.7773495773247141</v>
      </c>
      <c r="AF107" s="27">
        <f t="shared" si="57"/>
        <v>19.621939333664841</v>
      </c>
      <c r="AG107" s="27">
        <f t="shared" si="58"/>
        <v>17.512839069547809</v>
      </c>
      <c r="AH107" s="25">
        <f t="shared" si="59"/>
        <v>3.4363586578290253</v>
      </c>
      <c r="AI107" s="25">
        <f t="shared" si="60"/>
        <v>5.7272644297150421</v>
      </c>
      <c r="AJ107" s="25"/>
      <c r="AK107" s="26">
        <v>11.04</v>
      </c>
      <c r="AL107" s="25"/>
      <c r="AM107" s="25"/>
      <c r="AN107" s="25"/>
      <c r="AO107" s="4"/>
      <c r="AP107" s="4"/>
      <c r="AQ107" s="3">
        <f t="shared" si="62"/>
        <v>169.87003300031645</v>
      </c>
      <c r="AR107" s="3">
        <f t="shared" si="63"/>
        <v>99.314904389494146</v>
      </c>
      <c r="AS107" s="3">
        <f t="shared" si="64"/>
        <v>1.0844604674291396</v>
      </c>
      <c r="AT107" s="3">
        <f t="shared" si="65"/>
        <v>5.6650919940328199</v>
      </c>
      <c r="AU107" s="3">
        <f t="shared" si="66"/>
        <v>127.57334659373447</v>
      </c>
      <c r="AV107" s="3">
        <f t="shared" si="67"/>
        <v>2.4901291871976854</v>
      </c>
      <c r="AW107" s="3">
        <f t="shared" si="68"/>
        <v>0.50348085529587272</v>
      </c>
      <c r="AX107" s="3">
        <f t="shared" si="69"/>
        <v>336.28791645947291</v>
      </c>
      <c r="AY107" s="3">
        <f t="shared" si="61"/>
        <v>119.7595045431943</v>
      </c>
      <c r="AZ107" s="3">
        <f t="shared" si="70"/>
        <v>0.17773495773247142</v>
      </c>
      <c r="BA107" s="3">
        <f t="shared" si="71"/>
        <v>0.17309796121332668</v>
      </c>
      <c r="BB107" s="3">
        <f t="shared" si="72"/>
        <v>23.336648433615114</v>
      </c>
      <c r="BC107" s="4"/>
      <c r="BD107" s="4"/>
    </row>
    <row r="108" spans="1:56" x14ac:dyDescent="0.25">
      <c r="A108">
        <v>52</v>
      </c>
      <c r="B108" t="s">
        <v>604</v>
      </c>
      <c r="C108">
        <v>5</v>
      </c>
      <c r="E108" t="s">
        <v>600</v>
      </c>
      <c r="F108" s="3" t="s">
        <v>374</v>
      </c>
      <c r="G108" s="3" t="s">
        <v>375</v>
      </c>
      <c r="H108" s="3" t="s">
        <v>70</v>
      </c>
      <c r="I108" s="3" t="s">
        <v>51</v>
      </c>
      <c r="J108" s="3">
        <f t="shared" si="48"/>
        <v>8.0400000000000003E-3</v>
      </c>
      <c r="K108" s="3">
        <v>0.56798000000000004</v>
      </c>
      <c r="L108" s="3">
        <v>1.0335000000000001</v>
      </c>
      <c r="M108" s="3">
        <v>98.198999999999998</v>
      </c>
      <c r="N108" s="3">
        <v>3.2210000000000003E-2</v>
      </c>
      <c r="O108" s="3">
        <v>0.46604000000000001</v>
      </c>
      <c r="P108" s="3">
        <v>184.49</v>
      </c>
      <c r="Q108" s="3">
        <v>34.158000000000001</v>
      </c>
      <c r="R108" s="3">
        <v>1.8344</v>
      </c>
      <c r="S108" s="3">
        <v>4.6570999999999998</v>
      </c>
      <c r="T108" s="3">
        <v>14.597</v>
      </c>
      <c r="U108" s="3">
        <v>18.427</v>
      </c>
      <c r="V108" s="3">
        <v>0.15348000000000001</v>
      </c>
      <c r="W108" s="3" t="s">
        <v>376</v>
      </c>
      <c r="X108" s="21">
        <f t="shared" si="49"/>
        <v>8089.9830220713075</v>
      </c>
      <c r="Y108" s="3">
        <f t="shared" si="50"/>
        <v>134.83305036785512</v>
      </c>
      <c r="Z108" s="4">
        <f t="shared" si="51"/>
        <v>1123.6087530654593</v>
      </c>
      <c r="AA108" s="4">
        <f t="shared" si="52"/>
        <v>5590.0932988331306</v>
      </c>
      <c r="AB108" s="4">
        <f t="shared" si="53"/>
        <v>5.5900932988331302</v>
      </c>
      <c r="AC108" s="4">
        <f t="shared" si="54"/>
        <v>0.26217537571527377</v>
      </c>
      <c r="AD108" s="25">
        <f t="shared" si="55"/>
        <v>2.0213721467647607</v>
      </c>
      <c r="AE108" s="27">
        <f t="shared" si="56"/>
        <v>1.8155472636815919</v>
      </c>
      <c r="AF108" s="27">
        <f t="shared" si="57"/>
        <v>13.997869402985074</v>
      </c>
      <c r="AG108" s="27">
        <f t="shared" si="58"/>
        <v>14.440570122290891</v>
      </c>
      <c r="AH108" s="25">
        <f t="shared" si="59"/>
        <v>2.0213721467647612</v>
      </c>
      <c r="AI108" s="25">
        <f t="shared" si="60"/>
        <v>3.3689535779412685</v>
      </c>
      <c r="AJ108" s="25"/>
      <c r="AK108" s="26">
        <v>7.71</v>
      </c>
      <c r="AL108" s="25"/>
      <c r="AM108" s="25"/>
      <c r="AN108" s="25"/>
      <c r="AO108" s="4"/>
      <c r="AP108" s="4"/>
      <c r="AQ108" s="3">
        <f t="shared" si="62"/>
        <v>58.957033016734506</v>
      </c>
      <c r="AR108" s="3">
        <f t="shared" si="63"/>
        <v>79.899140660334695</v>
      </c>
      <c r="AS108" s="3">
        <f t="shared" si="64"/>
        <v>1.2213805970149252</v>
      </c>
      <c r="AT108" s="3">
        <f t="shared" si="65"/>
        <v>4.0062189054726369</v>
      </c>
      <c r="AU108" s="3">
        <f t="shared" si="66"/>
        <v>57.96517412935323</v>
      </c>
      <c r="AV108" s="3">
        <f t="shared" si="67"/>
        <v>2.2912436793306195</v>
      </c>
      <c r="AW108" s="3">
        <f t="shared" si="68"/>
        <v>0.42485074626865671</v>
      </c>
      <c r="AX108" s="3">
        <f t="shared" si="69"/>
        <v>228.15920398009948</v>
      </c>
      <c r="AY108" s="3">
        <f t="shared" si="61"/>
        <v>92.294210764360031</v>
      </c>
      <c r="AZ108" s="3">
        <f t="shared" si="70"/>
        <v>0.1815547263681592</v>
      </c>
      <c r="BA108" s="3">
        <f t="shared" si="71"/>
        <v>0.2291915422885572</v>
      </c>
      <c r="BB108" s="3">
        <f t="shared" si="72"/>
        <v>19.089552238805968</v>
      </c>
      <c r="BC108" s="4"/>
      <c r="BD108" s="4"/>
    </row>
    <row r="109" spans="1:56" x14ac:dyDescent="0.25">
      <c r="A109">
        <v>52</v>
      </c>
      <c r="B109" t="s">
        <v>604</v>
      </c>
      <c r="C109">
        <v>5</v>
      </c>
      <c r="E109" t="s">
        <v>600</v>
      </c>
      <c r="F109" s="3" t="s">
        <v>377</v>
      </c>
      <c r="G109" s="3" t="s">
        <v>378</v>
      </c>
      <c r="H109" s="3" t="s">
        <v>296</v>
      </c>
      <c r="I109" s="3" t="s">
        <v>51</v>
      </c>
      <c r="J109" s="3">
        <f t="shared" si="48"/>
        <v>7.9880000000000003E-3</v>
      </c>
      <c r="K109" s="3">
        <v>1.2868999999999999</v>
      </c>
      <c r="L109" s="3">
        <v>0.95448</v>
      </c>
      <c r="M109" s="3">
        <v>106.06</v>
      </c>
      <c r="N109" s="3">
        <v>3.4200000000000001E-2</v>
      </c>
      <c r="O109" s="3">
        <v>1.0334000000000001</v>
      </c>
      <c r="P109" s="3">
        <v>178.33</v>
      </c>
      <c r="Q109" s="3">
        <v>35.883000000000003</v>
      </c>
      <c r="R109" s="3">
        <v>2.2198000000000002</v>
      </c>
      <c r="S109" s="3">
        <v>4.2294</v>
      </c>
      <c r="T109" s="3">
        <v>13.913</v>
      </c>
      <c r="U109" s="3">
        <v>18.812000000000001</v>
      </c>
      <c r="V109" s="3">
        <v>0.17263999999999999</v>
      </c>
      <c r="W109" s="3" t="s">
        <v>379</v>
      </c>
      <c r="X109" s="21">
        <f t="shared" si="49"/>
        <v>7470.2886247877759</v>
      </c>
      <c r="Y109" s="3">
        <f t="shared" si="50"/>
        <v>124.5048104131296</v>
      </c>
      <c r="Z109" s="4">
        <f t="shared" si="51"/>
        <v>1037.54008677608</v>
      </c>
      <c r="AA109" s="4">
        <f t="shared" si="52"/>
        <v>5195.493674391988</v>
      </c>
      <c r="AB109" s="4">
        <f t="shared" si="53"/>
        <v>5.1954936743919884</v>
      </c>
      <c r="AC109" s="4">
        <f t="shared" si="54"/>
        <v>0.24366865332898424</v>
      </c>
      <c r="AD109" s="25">
        <f t="shared" si="55"/>
        <v>1.4473918007741664</v>
      </c>
      <c r="AE109" s="27">
        <f t="shared" si="56"/>
        <v>1.7417376064096144</v>
      </c>
      <c r="AF109" s="27">
        <f t="shared" si="57"/>
        <v>10.34592138207311</v>
      </c>
      <c r="AG109" s="27">
        <f t="shared" si="58"/>
        <v>13.98997486373842</v>
      </c>
      <c r="AH109" s="25">
        <f t="shared" si="59"/>
        <v>1.4473918007741664</v>
      </c>
      <c r="AI109" s="25">
        <f t="shared" si="60"/>
        <v>2.4123196679569436</v>
      </c>
      <c r="AJ109" s="25"/>
      <c r="AK109" s="26">
        <v>5.94</v>
      </c>
      <c r="AL109" s="25"/>
      <c r="AM109" s="25"/>
      <c r="AN109" s="25"/>
      <c r="AO109" s="4"/>
      <c r="AP109" s="4"/>
      <c r="AQ109" s="3">
        <f t="shared" si="62"/>
        <v>149.34082942595714</v>
      </c>
      <c r="AR109" s="3">
        <f t="shared" si="63"/>
        <v>70.526926753767029</v>
      </c>
      <c r="AS109" s="3">
        <f t="shared" si="64"/>
        <v>1.3277416124186279</v>
      </c>
      <c r="AT109" s="3">
        <f t="shared" si="65"/>
        <v>4.2814221331997997</v>
      </c>
      <c r="AU109" s="3">
        <f t="shared" si="66"/>
        <v>129.36905358037058</v>
      </c>
      <c r="AV109" s="3">
        <f t="shared" si="67"/>
        <v>2.2290434629216551</v>
      </c>
      <c r="AW109" s="3">
        <f t="shared" si="68"/>
        <v>0.44921131697546324</v>
      </c>
      <c r="AX109" s="3">
        <f t="shared" si="69"/>
        <v>277.89183775663497</v>
      </c>
      <c r="AY109" s="3">
        <f t="shared" si="61"/>
        <v>39.352210133381938</v>
      </c>
      <c r="AZ109" s="3">
        <f t="shared" si="70"/>
        <v>0.17417376064096143</v>
      </c>
      <c r="BA109" s="3">
        <f t="shared" si="71"/>
        <v>0.23550325488232349</v>
      </c>
      <c r="BB109" s="3">
        <f t="shared" si="72"/>
        <v>21.612418627941913</v>
      </c>
      <c r="BC109" s="4"/>
      <c r="BD109" s="4"/>
    </row>
    <row r="110" spans="1:56" x14ac:dyDescent="0.25">
      <c r="A110">
        <v>53</v>
      </c>
      <c r="B110" t="s">
        <v>604</v>
      </c>
      <c r="C110">
        <v>5</v>
      </c>
      <c r="E110" t="s">
        <v>601</v>
      </c>
      <c r="F110" s="3" t="s">
        <v>380</v>
      </c>
      <c r="G110" s="3" t="s">
        <v>381</v>
      </c>
      <c r="H110" s="3" t="s">
        <v>74</v>
      </c>
      <c r="I110" s="3" t="s">
        <v>51</v>
      </c>
      <c r="J110" s="3">
        <f t="shared" si="48"/>
        <v>8.012E-3</v>
      </c>
      <c r="K110" s="3">
        <v>0.71921000000000002</v>
      </c>
      <c r="L110" s="3">
        <v>1.1734</v>
      </c>
      <c r="M110" s="3">
        <v>115.9</v>
      </c>
      <c r="N110" s="3">
        <v>4.9029999999999997E-2</v>
      </c>
      <c r="O110" s="3">
        <v>0.66657999999999995</v>
      </c>
      <c r="P110" s="3">
        <v>224.3</v>
      </c>
      <c r="Q110" s="3">
        <v>49.595999999999997</v>
      </c>
      <c r="R110" s="3">
        <v>3.3077000000000001</v>
      </c>
      <c r="S110" s="3">
        <v>4.6604000000000001</v>
      </c>
      <c r="T110" s="3">
        <v>20.318999999999999</v>
      </c>
      <c r="U110" s="3">
        <v>17.728999999999999</v>
      </c>
      <c r="V110" s="3">
        <v>0.47710999999999998</v>
      </c>
      <c r="W110" s="3" t="s">
        <v>382</v>
      </c>
      <c r="X110" s="21">
        <f t="shared" si="49"/>
        <v>4923.5993208828522</v>
      </c>
      <c r="Y110" s="3">
        <f t="shared" si="50"/>
        <v>82.059988681380872</v>
      </c>
      <c r="Z110" s="4">
        <f t="shared" si="51"/>
        <v>683.83323901150732</v>
      </c>
      <c r="AA110" s="4">
        <f t="shared" si="52"/>
        <v>3414.0451273664867</v>
      </c>
      <c r="AB110" s="4">
        <f t="shared" si="53"/>
        <v>3.4140451273664865</v>
      </c>
      <c r="AC110" s="4">
        <f t="shared" si="54"/>
        <v>0.16011871647348822</v>
      </c>
      <c r="AD110" s="25">
        <f t="shared" si="55"/>
        <v>0.53319532585671581</v>
      </c>
      <c r="AE110" s="27">
        <f t="shared" si="56"/>
        <v>2.5360708936595104</v>
      </c>
      <c r="AF110" s="27">
        <f t="shared" si="57"/>
        <v>8.4451160758861707</v>
      </c>
      <c r="AG110" s="27">
        <f t="shared" si="58"/>
        <v>6.3136530163176721</v>
      </c>
      <c r="AH110" s="25">
        <f t="shared" si="59"/>
        <v>0.53319532585671581</v>
      </c>
      <c r="AI110" s="25">
        <f t="shared" si="60"/>
        <v>0.88865887642785957</v>
      </c>
      <c r="AJ110" s="25"/>
      <c r="AK110" s="26">
        <v>3.33</v>
      </c>
      <c r="AL110" s="25"/>
      <c r="AM110" s="25"/>
      <c r="AN110" s="25"/>
      <c r="AO110" s="4"/>
      <c r="AP110" s="4"/>
      <c r="AQ110" s="3">
        <f t="shared" si="62"/>
        <v>78.038510416193887</v>
      </c>
      <c r="AR110" s="3">
        <f t="shared" si="63"/>
        <v>97.63967684836382</v>
      </c>
      <c r="AS110" s="3">
        <f t="shared" si="64"/>
        <v>1.446580129805292</v>
      </c>
      <c r="AT110" s="3">
        <f t="shared" si="65"/>
        <v>6.1195706440339483</v>
      </c>
      <c r="AU110" s="3">
        <f t="shared" si="66"/>
        <v>83.197703444832754</v>
      </c>
      <c r="AV110" s="3">
        <f t="shared" si="67"/>
        <v>2.7961307016747607</v>
      </c>
      <c r="AW110" s="3">
        <f t="shared" si="68"/>
        <v>0.61902146779830247</v>
      </c>
      <c r="AX110" s="3">
        <f t="shared" si="69"/>
        <v>412.84323514727907</v>
      </c>
      <c r="AY110" s="3">
        <f t="shared" si="61"/>
        <v>93.028638859892027</v>
      </c>
      <c r="AZ110" s="3">
        <f t="shared" si="70"/>
        <v>0.25360708936595106</v>
      </c>
      <c r="BA110" s="3">
        <f t="shared" si="71"/>
        <v>0.22128057913130303</v>
      </c>
      <c r="BB110" s="3">
        <f t="shared" si="72"/>
        <v>59.549425861208185</v>
      </c>
      <c r="BC110" s="4"/>
      <c r="BD110" s="4"/>
    </row>
    <row r="111" spans="1:56" x14ac:dyDescent="0.25">
      <c r="A111">
        <v>53</v>
      </c>
      <c r="B111" t="s">
        <v>604</v>
      </c>
      <c r="C111">
        <v>5</v>
      </c>
      <c r="E111" t="s">
        <v>601</v>
      </c>
      <c r="F111" s="3" t="s">
        <v>383</v>
      </c>
      <c r="G111" s="3" t="s">
        <v>384</v>
      </c>
      <c r="H111" s="3" t="s">
        <v>122</v>
      </c>
      <c r="I111" s="3" t="s">
        <v>51</v>
      </c>
      <c r="J111" s="3">
        <f t="shared" si="48"/>
        <v>8.0079999999999995E-3</v>
      </c>
      <c r="K111" s="3">
        <v>1.6729000000000001</v>
      </c>
      <c r="L111" s="3">
        <v>1.0105</v>
      </c>
      <c r="M111" s="3">
        <v>95.77</v>
      </c>
      <c r="N111" s="3">
        <v>5.3650000000000003E-2</v>
      </c>
      <c r="O111" s="3">
        <v>1.2148000000000001</v>
      </c>
      <c r="P111" s="3">
        <v>243.43</v>
      </c>
      <c r="Q111" s="3">
        <v>48.463000000000001</v>
      </c>
      <c r="R111" s="3">
        <v>2.5274999999999999</v>
      </c>
      <c r="S111" s="3">
        <v>4.3586999999999998</v>
      </c>
      <c r="T111" s="3">
        <v>19.349</v>
      </c>
      <c r="U111" s="3">
        <v>15.961</v>
      </c>
      <c r="V111" s="3">
        <v>0.35777999999999999</v>
      </c>
      <c r="W111" s="3" t="s">
        <v>385</v>
      </c>
      <c r="X111" s="21">
        <f t="shared" si="49"/>
        <v>7292.0203735144314</v>
      </c>
      <c r="Y111" s="3">
        <f t="shared" si="50"/>
        <v>121.53367289190719</v>
      </c>
      <c r="Z111" s="4">
        <f t="shared" si="51"/>
        <v>1012.7806074325599</v>
      </c>
      <c r="AA111" s="4">
        <f t="shared" si="52"/>
        <v>5058.8441929698301</v>
      </c>
      <c r="AB111" s="4">
        <f t="shared" si="53"/>
        <v>5.05884419296983</v>
      </c>
      <c r="AC111" s="4">
        <f t="shared" si="54"/>
        <v>0.23725979265028502</v>
      </c>
      <c r="AD111" s="25">
        <f t="shared" si="55"/>
        <v>0.81617368671698043</v>
      </c>
      <c r="AE111" s="27">
        <f t="shared" si="56"/>
        <v>2.4162087912087911</v>
      </c>
      <c r="AF111" s="27">
        <f t="shared" si="57"/>
        <v>8.3117582417582412</v>
      </c>
      <c r="AG111" s="27">
        <f t="shared" si="58"/>
        <v>9.8195070522687615</v>
      </c>
      <c r="AH111" s="25">
        <f t="shared" si="59"/>
        <v>0.81617368671698043</v>
      </c>
      <c r="AI111" s="25">
        <f t="shared" si="60"/>
        <v>1.3602894778616341</v>
      </c>
      <c r="AJ111" s="25"/>
      <c r="AK111" s="26">
        <v>3.44</v>
      </c>
      <c r="AL111" s="25"/>
      <c r="AM111" s="25"/>
      <c r="AN111" s="25"/>
      <c r="AO111" s="4"/>
      <c r="AP111" s="4"/>
      <c r="AQ111" s="3">
        <f t="shared" si="62"/>
        <v>197.16964853328491</v>
      </c>
      <c r="AR111" s="3">
        <f t="shared" si="63"/>
        <v>77.346290073562812</v>
      </c>
      <c r="AS111" s="3">
        <f t="shared" si="64"/>
        <v>1.1959290709290709</v>
      </c>
      <c r="AT111" s="3">
        <f t="shared" si="65"/>
        <v>6.6995504495504505</v>
      </c>
      <c r="AU111" s="3">
        <f t="shared" si="66"/>
        <v>151.69830169830172</v>
      </c>
      <c r="AV111" s="3">
        <f t="shared" si="67"/>
        <v>3.0364134842430297</v>
      </c>
      <c r="AW111" s="3">
        <f t="shared" si="68"/>
        <v>0.60518231768231767</v>
      </c>
      <c r="AX111" s="3">
        <f t="shared" si="69"/>
        <v>315.62187812187813</v>
      </c>
      <c r="AY111" s="3">
        <f t="shared" si="61"/>
        <v>55.400281536645188</v>
      </c>
      <c r="AZ111" s="3">
        <f t="shared" si="70"/>
        <v>0.24162087912087912</v>
      </c>
      <c r="BA111" s="3">
        <f t="shared" si="71"/>
        <v>0.19931318681318683</v>
      </c>
      <c r="BB111" s="3">
        <f t="shared" si="72"/>
        <v>44.677822177822179</v>
      </c>
      <c r="BC111" s="4"/>
      <c r="BD111" s="4"/>
    </row>
    <row r="112" spans="1:56" x14ac:dyDescent="0.25">
      <c r="A112">
        <v>54</v>
      </c>
      <c r="B112" t="s">
        <v>604</v>
      </c>
      <c r="C112">
        <v>5</v>
      </c>
      <c r="E112" t="s">
        <v>602</v>
      </c>
      <c r="F112" s="3" t="s">
        <v>386</v>
      </c>
      <c r="G112" s="3" t="s">
        <v>387</v>
      </c>
      <c r="H112" s="3" t="s">
        <v>82</v>
      </c>
      <c r="I112" s="3" t="s">
        <v>51</v>
      </c>
      <c r="J112" s="3">
        <f t="shared" si="48"/>
        <v>7.9959999999999996E-3</v>
      </c>
      <c r="K112" s="3">
        <v>0.48824000000000001</v>
      </c>
      <c r="L112" s="3">
        <v>0.97263999999999995</v>
      </c>
      <c r="M112" s="3">
        <v>92.346999999999994</v>
      </c>
      <c r="N112" s="3">
        <v>4.394E-2</v>
      </c>
      <c r="O112" s="3">
        <v>0.60380999999999996</v>
      </c>
      <c r="P112" s="3">
        <v>205.42</v>
      </c>
      <c r="Q112" s="3">
        <v>37.993000000000002</v>
      </c>
      <c r="R112" s="3">
        <v>2.9664000000000001</v>
      </c>
      <c r="S112" s="3">
        <v>4.1393000000000004</v>
      </c>
      <c r="T112" s="3">
        <v>15.337999999999999</v>
      </c>
      <c r="U112" s="3">
        <v>18.123000000000001</v>
      </c>
      <c r="V112" s="3">
        <v>0.20755000000000001</v>
      </c>
      <c r="W112" s="3" t="s">
        <v>388</v>
      </c>
      <c r="X112" s="21">
        <f t="shared" si="49"/>
        <v>7045.8404074702885</v>
      </c>
      <c r="Y112" s="3">
        <f t="shared" si="50"/>
        <v>117.43067345783814</v>
      </c>
      <c r="Z112" s="4">
        <f t="shared" si="51"/>
        <v>978.58894548198452</v>
      </c>
      <c r="AA112" s="4">
        <f t="shared" si="52"/>
        <v>4895.3924236217335</v>
      </c>
      <c r="AB112" s="4">
        <f t="shared" si="53"/>
        <v>4.8953924236217334</v>
      </c>
      <c r="AC112" s="4">
        <f t="shared" si="54"/>
        <v>0.22959390466785928</v>
      </c>
      <c r="AD112" s="25">
        <f t="shared" si="55"/>
        <v>1.3431243423069767</v>
      </c>
      <c r="AE112" s="27">
        <f t="shared" si="56"/>
        <v>1.9182091045522762</v>
      </c>
      <c r="AF112" s="27">
        <f t="shared" si="57"/>
        <v>11.221523261630816</v>
      </c>
      <c r="AG112" s="27">
        <f t="shared" si="58"/>
        <v>11.969180217265633</v>
      </c>
      <c r="AH112" s="25">
        <f t="shared" si="59"/>
        <v>1.343124342306977</v>
      </c>
      <c r="AI112" s="25">
        <f t="shared" si="60"/>
        <v>2.2385405705116281</v>
      </c>
      <c r="AJ112" s="25"/>
      <c r="AK112" s="26">
        <v>5.85</v>
      </c>
      <c r="AL112" s="25"/>
      <c r="AM112" s="25"/>
      <c r="AN112" s="25"/>
      <c r="AO112" s="4"/>
      <c r="AP112" s="4"/>
      <c r="AQ112" s="3">
        <f t="shared" si="62"/>
        <v>49.308972668152258</v>
      </c>
      <c r="AR112" s="3">
        <f t="shared" si="63"/>
        <v>72.72750011369321</v>
      </c>
      <c r="AS112" s="3">
        <f t="shared" si="64"/>
        <v>1.1549149574787392</v>
      </c>
      <c r="AT112" s="3">
        <f t="shared" si="65"/>
        <v>5.4952476238119061</v>
      </c>
      <c r="AU112" s="3">
        <f t="shared" si="66"/>
        <v>75.514007003501746</v>
      </c>
      <c r="AV112" s="3">
        <f t="shared" si="67"/>
        <v>2.5656077015780618</v>
      </c>
      <c r="AW112" s="3">
        <f t="shared" si="68"/>
        <v>0.47515007503751877</v>
      </c>
      <c r="AX112" s="3">
        <f t="shared" si="69"/>
        <v>370.98549274637315</v>
      </c>
      <c r="AY112" s="3">
        <f t="shared" ref="AY112:AY125" si="73">((S112-S$185)*25)/($H112)</f>
        <v>28.044704170267046</v>
      </c>
      <c r="AZ112" s="3">
        <f t="shared" si="70"/>
        <v>0.19182091045522762</v>
      </c>
      <c r="BA112" s="3">
        <f t="shared" si="71"/>
        <v>0.22665082541270637</v>
      </c>
      <c r="BB112" s="3">
        <f t="shared" si="72"/>
        <v>25.956728364182094</v>
      </c>
      <c r="BC112" s="4"/>
      <c r="BD112" s="4"/>
    </row>
    <row r="113" spans="1:56" x14ac:dyDescent="0.25">
      <c r="A113">
        <v>54</v>
      </c>
      <c r="B113" t="s">
        <v>604</v>
      </c>
      <c r="C113">
        <v>5</v>
      </c>
      <c r="E113" t="s">
        <v>602</v>
      </c>
      <c r="F113" s="3" t="s">
        <v>389</v>
      </c>
      <c r="G113" s="3" t="s">
        <v>390</v>
      </c>
      <c r="H113" s="3" t="s">
        <v>70</v>
      </c>
      <c r="I113" s="3" t="s">
        <v>51</v>
      </c>
      <c r="J113" s="3">
        <f t="shared" si="48"/>
        <v>8.0400000000000003E-3</v>
      </c>
      <c r="K113" s="3">
        <v>0.68589999999999995</v>
      </c>
      <c r="L113" s="3">
        <v>0.93711</v>
      </c>
      <c r="M113" s="3">
        <v>80.516000000000005</v>
      </c>
      <c r="N113" s="3">
        <v>4.0779999999999997E-2</v>
      </c>
      <c r="O113" s="3">
        <v>0.56847999999999999</v>
      </c>
      <c r="P113" s="3">
        <v>197.43</v>
      </c>
      <c r="Q113" s="3">
        <v>35.58</v>
      </c>
      <c r="R113" s="3">
        <v>2.5268000000000002</v>
      </c>
      <c r="S113" s="3">
        <v>4.3902999999999999</v>
      </c>
      <c r="T113" s="3">
        <v>12.956</v>
      </c>
      <c r="U113" s="3">
        <v>14.327999999999999</v>
      </c>
      <c r="V113" s="3">
        <v>0.16195999999999999</v>
      </c>
      <c r="W113" s="3" t="s">
        <v>391</v>
      </c>
      <c r="X113" s="21">
        <f t="shared" si="49"/>
        <v>2784.3803056027164</v>
      </c>
      <c r="Y113" s="3">
        <f t="shared" si="50"/>
        <v>46.40633842671194</v>
      </c>
      <c r="Z113" s="4">
        <f t="shared" si="51"/>
        <v>386.71948688926614</v>
      </c>
      <c r="AA113" s="4">
        <f t="shared" si="52"/>
        <v>1923.9775467127668</v>
      </c>
      <c r="AB113" s="4">
        <f t="shared" si="53"/>
        <v>1.9239775467127667</v>
      </c>
      <c r="AC113" s="4">
        <f t="shared" si="54"/>
        <v>9.0234546940828747E-2</v>
      </c>
      <c r="AD113" s="25">
        <f t="shared" si="55"/>
        <v>0.5396025907061559</v>
      </c>
      <c r="AE113" s="27">
        <f t="shared" si="56"/>
        <v>1.6114427860696514</v>
      </c>
      <c r="AF113" s="27">
        <f t="shared" si="57"/>
        <v>9.6364278606965161</v>
      </c>
      <c r="AG113" s="27">
        <f t="shared" si="58"/>
        <v>5.5996122059606614</v>
      </c>
      <c r="AH113" s="25">
        <f t="shared" si="59"/>
        <v>0.5396025907061559</v>
      </c>
      <c r="AI113" s="25">
        <f t="shared" si="60"/>
        <v>0.89933765117692654</v>
      </c>
      <c r="AJ113" s="25"/>
      <c r="AK113" s="26">
        <v>5.98</v>
      </c>
      <c r="AL113" s="25"/>
      <c r="AM113" s="25"/>
      <c r="AN113" s="25"/>
      <c r="AO113" s="4"/>
      <c r="AP113" s="4"/>
      <c r="AQ113" s="3">
        <f t="shared" si="62"/>
        <v>73.623699683401156</v>
      </c>
      <c r="AR113" s="3">
        <f t="shared" si="63"/>
        <v>67.910334690185422</v>
      </c>
      <c r="AS113" s="3">
        <f t="shared" si="64"/>
        <v>1.0014427860696518</v>
      </c>
      <c r="AT113" s="3">
        <f t="shared" si="65"/>
        <v>5.0721393034825857</v>
      </c>
      <c r="AU113" s="3">
        <f t="shared" si="66"/>
        <v>70.706467661691534</v>
      </c>
      <c r="AV113" s="3">
        <f t="shared" si="67"/>
        <v>2.4521889529624601</v>
      </c>
      <c r="AW113" s="3">
        <f t="shared" si="68"/>
        <v>0.44253731343283575</v>
      </c>
      <c r="AX113" s="3">
        <f t="shared" si="69"/>
        <v>314.27860696517411</v>
      </c>
      <c r="AY113" s="3">
        <f t="shared" si="73"/>
        <v>59.110131162369989</v>
      </c>
      <c r="AZ113" s="3">
        <f t="shared" si="70"/>
        <v>0.16114427860696515</v>
      </c>
      <c r="BA113" s="3">
        <f t="shared" si="71"/>
        <v>0.17820895522388058</v>
      </c>
      <c r="BB113" s="3">
        <f t="shared" si="72"/>
        <v>20.14427860696517</v>
      </c>
      <c r="BC113" s="4"/>
      <c r="BD113" s="4"/>
    </row>
    <row r="114" spans="1:56" x14ac:dyDescent="0.25">
      <c r="A114">
        <v>55</v>
      </c>
      <c r="B114" t="s">
        <v>603</v>
      </c>
      <c r="C114">
        <v>5</v>
      </c>
      <c r="E114" t="s">
        <v>600</v>
      </c>
      <c r="F114" s="3" t="s">
        <v>392</v>
      </c>
      <c r="G114" s="3" t="s">
        <v>393</v>
      </c>
      <c r="H114" s="3" t="s">
        <v>130</v>
      </c>
      <c r="I114" s="3" t="s">
        <v>51</v>
      </c>
      <c r="J114" s="3">
        <f t="shared" si="48"/>
        <v>7.980000000000001E-3</v>
      </c>
      <c r="K114" s="3">
        <v>17.617999999999999</v>
      </c>
      <c r="L114" s="3">
        <v>1.2768999999999999</v>
      </c>
      <c r="M114" s="3">
        <v>27.344000000000001</v>
      </c>
      <c r="N114" s="3">
        <v>6.4280000000000004E-2</v>
      </c>
      <c r="O114" s="3">
        <v>17.213000000000001</v>
      </c>
      <c r="P114" s="3">
        <v>253.34</v>
      </c>
      <c r="Q114" s="3">
        <v>24.39</v>
      </c>
      <c r="R114" s="3">
        <v>1.2728999999999999</v>
      </c>
      <c r="S114" s="3">
        <v>6.5086000000000004</v>
      </c>
      <c r="T114" s="3">
        <v>11.385999999999999</v>
      </c>
      <c r="U114" s="3">
        <v>11.035</v>
      </c>
      <c r="V114" s="3">
        <v>0.23982999999999999</v>
      </c>
      <c r="W114" s="3" t="s">
        <v>394</v>
      </c>
      <c r="X114" s="21">
        <f t="shared" si="49"/>
        <v>11027.164685908319</v>
      </c>
      <c r="Y114" s="3">
        <f t="shared" si="50"/>
        <v>183.78607809847199</v>
      </c>
      <c r="Z114" s="4">
        <f t="shared" si="51"/>
        <v>1531.5506508205999</v>
      </c>
      <c r="AA114" s="4">
        <f t="shared" si="52"/>
        <v>7676.9456181483702</v>
      </c>
      <c r="AB114" s="4">
        <f t="shared" si="53"/>
        <v>7.6769456181483697</v>
      </c>
      <c r="AC114" s="4">
        <f t="shared" si="54"/>
        <v>0.3600487494911585</v>
      </c>
      <c r="AD114" s="25">
        <f t="shared" si="55"/>
        <v>2.4915373464788169</v>
      </c>
      <c r="AE114" s="27">
        <f t="shared" si="56"/>
        <v>1.4268170426065161</v>
      </c>
      <c r="AF114" s="27">
        <f t="shared" si="57"/>
        <v>9.8735739348370917</v>
      </c>
      <c r="AG114" s="27">
        <f t="shared" si="58"/>
        <v>25.234402080971769</v>
      </c>
      <c r="AH114" s="25">
        <f t="shared" si="59"/>
        <v>2.4915373464788173</v>
      </c>
      <c r="AI114" s="25">
        <f t="shared" si="60"/>
        <v>4.1525622441313619</v>
      </c>
      <c r="AJ114" s="25"/>
      <c r="AK114" s="26">
        <v>6.92</v>
      </c>
      <c r="AL114" s="25"/>
      <c r="AM114" s="25"/>
      <c r="AN114" s="25"/>
      <c r="AO114" s="4"/>
      <c r="AP114" s="4"/>
      <c r="AQ114" s="3">
        <f t="shared" si="62"/>
        <v>2195.9943039416721</v>
      </c>
      <c r="AR114" s="3">
        <f t="shared" si="63"/>
        <v>111.00113921166552</v>
      </c>
      <c r="AS114" s="3">
        <f t="shared" si="64"/>
        <v>0.34265664160401005</v>
      </c>
      <c r="AT114" s="3">
        <f t="shared" si="65"/>
        <v>8.0551378446115294</v>
      </c>
      <c r="AU114" s="3">
        <f t="shared" si="66"/>
        <v>2157.0175438596493</v>
      </c>
      <c r="AV114" s="3">
        <f t="shared" si="67"/>
        <v>3.1712530303030304</v>
      </c>
      <c r="AW114" s="3">
        <f t="shared" si="68"/>
        <v>0.30563909774436088</v>
      </c>
      <c r="AX114" s="3">
        <f t="shared" si="69"/>
        <v>159.5112781954887</v>
      </c>
      <c r="AY114" s="3">
        <f t="shared" si="73"/>
        <v>325.00569605832771</v>
      </c>
      <c r="AZ114" s="3">
        <f t="shared" si="70"/>
        <v>0.1426817042606516</v>
      </c>
      <c r="BA114" s="3">
        <f t="shared" si="71"/>
        <v>0.13828320802005012</v>
      </c>
      <c r="BB114" s="3">
        <f t="shared" si="72"/>
        <v>30.053884711779443</v>
      </c>
      <c r="BC114" s="4"/>
      <c r="BD114" s="4"/>
    </row>
    <row r="115" spans="1:56" x14ac:dyDescent="0.25">
      <c r="A115">
        <v>55</v>
      </c>
      <c r="B115" t="s">
        <v>603</v>
      </c>
      <c r="C115">
        <v>5</v>
      </c>
      <c r="E115" t="s">
        <v>600</v>
      </c>
      <c r="F115" s="3" t="s">
        <v>395</v>
      </c>
      <c r="G115" s="3" t="s">
        <v>396</v>
      </c>
      <c r="H115" s="3" t="s">
        <v>122</v>
      </c>
      <c r="I115" s="3" t="s">
        <v>51</v>
      </c>
      <c r="J115" s="3">
        <f t="shared" si="48"/>
        <v>8.0079999999999995E-3</v>
      </c>
      <c r="K115" s="3">
        <v>5.5636999999999999</v>
      </c>
      <c r="L115" s="3">
        <v>0.83218000000000003</v>
      </c>
      <c r="M115" s="3">
        <v>29.823</v>
      </c>
      <c r="N115" s="3">
        <v>6.198E-2</v>
      </c>
      <c r="O115" s="3">
        <v>6.5370999999999997</v>
      </c>
      <c r="P115" s="3">
        <v>265.19</v>
      </c>
      <c r="Q115" s="3">
        <v>26.263999999999999</v>
      </c>
      <c r="R115" s="3">
        <v>1.3348</v>
      </c>
      <c r="S115" s="3">
        <v>5.3685</v>
      </c>
      <c r="T115" s="3">
        <v>9.8089999999999993</v>
      </c>
      <c r="U115" s="3">
        <v>11.651</v>
      </c>
      <c r="V115" s="3">
        <v>0.29316999999999999</v>
      </c>
      <c r="W115" s="3" t="s">
        <v>397</v>
      </c>
      <c r="X115" s="21">
        <f t="shared" si="49"/>
        <v>6706.2818336162991</v>
      </c>
      <c r="Y115" s="3">
        <f t="shared" si="50"/>
        <v>111.77136389360498</v>
      </c>
      <c r="Z115" s="4">
        <f t="shared" si="51"/>
        <v>931.42803244670813</v>
      </c>
      <c r="AA115" s="4">
        <f t="shared" si="52"/>
        <v>4652.4876745589818</v>
      </c>
      <c r="AB115" s="4">
        <f t="shared" si="53"/>
        <v>4.6524876745589818</v>
      </c>
      <c r="AC115" s="4">
        <f t="shared" si="54"/>
        <v>0.21820167193681622</v>
      </c>
      <c r="AD115" s="25">
        <f t="shared" si="55"/>
        <v>0.79861811928874737</v>
      </c>
      <c r="AE115" s="27">
        <f t="shared" si="56"/>
        <v>1.2249000999000998</v>
      </c>
      <c r="AF115" s="27">
        <f t="shared" si="57"/>
        <v>4.4831343656343652</v>
      </c>
      <c r="AG115" s="27">
        <f t="shared" si="58"/>
        <v>17.813834120399882</v>
      </c>
      <c r="AH115" s="25">
        <f t="shared" si="59"/>
        <v>0.79861811928874737</v>
      </c>
      <c r="AI115" s="25">
        <f t="shared" si="60"/>
        <v>1.331030198814579</v>
      </c>
      <c r="AJ115" s="25"/>
      <c r="AK115" s="26">
        <v>3.66</v>
      </c>
      <c r="AL115" s="25"/>
      <c r="AM115" s="25"/>
      <c r="AN115" s="25"/>
      <c r="AO115" s="4"/>
      <c r="AP115" s="4"/>
      <c r="AQ115" s="3">
        <f t="shared" si="62"/>
        <v>683.03378439742073</v>
      </c>
      <c r="AR115" s="3">
        <f t="shared" si="63"/>
        <v>55.078557805830535</v>
      </c>
      <c r="AS115" s="3">
        <f t="shared" si="64"/>
        <v>0.37241508491508496</v>
      </c>
      <c r="AT115" s="3">
        <f t="shared" si="65"/>
        <v>7.7397602397602405</v>
      </c>
      <c r="AU115" s="3">
        <f t="shared" si="66"/>
        <v>816.32117882117882</v>
      </c>
      <c r="AV115" s="3">
        <f t="shared" si="67"/>
        <v>3.3081417559713011</v>
      </c>
      <c r="AW115" s="3">
        <f t="shared" si="68"/>
        <v>0.32797202797202796</v>
      </c>
      <c r="AX115" s="3">
        <f t="shared" si="69"/>
        <v>166.68331668331669</v>
      </c>
      <c r="AY115" s="3">
        <f t="shared" si="73"/>
        <v>181.4991826355463</v>
      </c>
      <c r="AZ115" s="3">
        <f t="shared" si="70"/>
        <v>0.12249000999000999</v>
      </c>
      <c r="BA115" s="3">
        <f t="shared" si="71"/>
        <v>0.14549200799200798</v>
      </c>
      <c r="BB115" s="3">
        <f t="shared" si="72"/>
        <v>36.609640359640359</v>
      </c>
      <c r="BC115" s="4"/>
      <c r="BD115" s="4"/>
    </row>
    <row r="116" spans="1:56" x14ac:dyDescent="0.25">
      <c r="A116">
        <v>56</v>
      </c>
      <c r="B116" t="s">
        <v>603</v>
      </c>
      <c r="C116">
        <v>5</v>
      </c>
      <c r="E116" t="s">
        <v>601</v>
      </c>
      <c r="F116" s="3" t="s">
        <v>398</v>
      </c>
      <c r="G116" s="3" t="s">
        <v>399</v>
      </c>
      <c r="H116" s="3" t="s">
        <v>118</v>
      </c>
      <c r="I116" s="3" t="s">
        <v>51</v>
      </c>
      <c r="J116" s="3">
        <f t="shared" si="48"/>
        <v>8.0440000000000008E-3</v>
      </c>
      <c r="K116" s="3">
        <v>3.8475000000000001</v>
      </c>
      <c r="L116" s="3">
        <v>1.0501</v>
      </c>
      <c r="M116" s="3">
        <v>29.736999999999998</v>
      </c>
      <c r="N116" s="3">
        <v>0.12327</v>
      </c>
      <c r="O116" s="3">
        <v>3.8231000000000002</v>
      </c>
      <c r="P116" s="3">
        <v>359.72</v>
      </c>
      <c r="Q116" s="3">
        <v>30.238</v>
      </c>
      <c r="R116" s="3">
        <v>1.8973</v>
      </c>
      <c r="S116" s="3">
        <v>6.0262000000000002</v>
      </c>
      <c r="T116" s="3">
        <v>19.460999999999999</v>
      </c>
      <c r="U116" s="3">
        <v>16.114000000000001</v>
      </c>
      <c r="V116" s="3">
        <v>0.82286000000000004</v>
      </c>
      <c r="W116" s="3" t="s">
        <v>400</v>
      </c>
      <c r="X116" s="21">
        <f t="shared" si="49"/>
        <v>18404.074702886246</v>
      </c>
      <c r="Y116" s="3">
        <f t="shared" si="50"/>
        <v>306.73457838143742</v>
      </c>
      <c r="Z116" s="4">
        <f t="shared" si="51"/>
        <v>2556.1214865119787</v>
      </c>
      <c r="AA116" s="4">
        <f t="shared" si="52"/>
        <v>12710.698590313172</v>
      </c>
      <c r="AB116" s="4">
        <f t="shared" si="53"/>
        <v>12.710698590313172</v>
      </c>
      <c r="AC116" s="4">
        <f t="shared" si="54"/>
        <v>0.59613176388568767</v>
      </c>
      <c r="AD116" s="25">
        <f t="shared" si="55"/>
        <v>2.9270069606787263</v>
      </c>
      <c r="AE116" s="27">
        <f t="shared" si="56"/>
        <v>2.4193187468920936</v>
      </c>
      <c r="AF116" s="27">
        <f t="shared" si="57"/>
        <v>11.878855047240179</v>
      </c>
      <c r="AG116" s="27">
        <f t="shared" si="58"/>
        <v>24.6404804927623</v>
      </c>
      <c r="AH116" s="25">
        <f t="shared" si="59"/>
        <v>2.9270069606787263</v>
      </c>
      <c r="AI116" s="25">
        <f t="shared" si="60"/>
        <v>4.8783449344645433</v>
      </c>
      <c r="AJ116" s="25"/>
      <c r="AK116" s="26">
        <v>4.91</v>
      </c>
      <c r="AL116" s="25"/>
      <c r="AM116" s="25"/>
      <c r="AN116" s="25"/>
      <c r="AO116" s="4"/>
      <c r="AP116" s="4"/>
      <c r="AQ116" s="3">
        <f t="shared" si="62"/>
        <v>466.62537859952084</v>
      </c>
      <c r="AR116" s="3">
        <f t="shared" si="63"/>
        <v>81.923059536187338</v>
      </c>
      <c r="AS116" s="3">
        <f t="shared" si="64"/>
        <v>0.36967926404773743</v>
      </c>
      <c r="AT116" s="3">
        <f t="shared" si="65"/>
        <v>15.324465440079562</v>
      </c>
      <c r="AU116" s="3">
        <f t="shared" si="66"/>
        <v>475.27349577324713</v>
      </c>
      <c r="AV116" s="3">
        <f t="shared" si="67"/>
        <v>4.4684981578590479</v>
      </c>
      <c r="AW116" s="3">
        <f t="shared" si="68"/>
        <v>0.37590750870213824</v>
      </c>
      <c r="AX116" s="3">
        <f t="shared" si="69"/>
        <v>235.86524117354548</v>
      </c>
      <c r="AY116" s="3">
        <f t="shared" si="73"/>
        <v>262.44970842186166</v>
      </c>
      <c r="AZ116" s="3">
        <f t="shared" si="70"/>
        <v>0.24193187468920935</v>
      </c>
      <c r="BA116" s="3">
        <f t="shared" si="71"/>
        <v>0.2003232222774739</v>
      </c>
      <c r="BB116" s="3">
        <f t="shared" si="72"/>
        <v>102.29487817006465</v>
      </c>
      <c r="BC116" s="4"/>
      <c r="BD116" s="4"/>
    </row>
    <row r="117" spans="1:56" x14ac:dyDescent="0.25">
      <c r="A117">
        <v>56</v>
      </c>
      <c r="B117" t="s">
        <v>603</v>
      </c>
      <c r="C117">
        <v>5</v>
      </c>
      <c r="E117" t="s">
        <v>601</v>
      </c>
      <c r="F117" s="3" t="s">
        <v>401</v>
      </c>
      <c r="G117" s="3" t="s">
        <v>402</v>
      </c>
      <c r="H117" s="3" t="s">
        <v>126</v>
      </c>
      <c r="I117" s="3" t="s">
        <v>51</v>
      </c>
      <c r="J117" s="3">
        <f t="shared" si="48"/>
        <v>8.0160000000000006E-3</v>
      </c>
      <c r="K117" s="3">
        <v>0.85323000000000004</v>
      </c>
      <c r="L117" s="3">
        <v>0.83855999999999997</v>
      </c>
      <c r="M117" s="3">
        <v>19.86</v>
      </c>
      <c r="N117" s="3">
        <v>9.8570000000000005E-2</v>
      </c>
      <c r="O117" s="3">
        <v>0.73850000000000005</v>
      </c>
      <c r="P117" s="3">
        <v>430.41</v>
      </c>
      <c r="Q117" s="3">
        <v>23.393000000000001</v>
      </c>
      <c r="R117" s="3">
        <v>1.2256</v>
      </c>
      <c r="S117" s="3">
        <v>5.2564000000000002</v>
      </c>
      <c r="T117" s="3">
        <v>18.084</v>
      </c>
      <c r="U117" s="3">
        <v>14.868</v>
      </c>
      <c r="V117" s="3">
        <v>0.40798000000000001</v>
      </c>
      <c r="W117" s="3" t="s">
        <v>403</v>
      </c>
      <c r="X117" s="21">
        <f t="shared" si="49"/>
        <v>16324.27843803056</v>
      </c>
      <c r="Y117" s="3">
        <f t="shared" si="50"/>
        <v>272.07130730050932</v>
      </c>
      <c r="Z117" s="4">
        <f t="shared" si="51"/>
        <v>2267.2608941709109</v>
      </c>
      <c r="AA117" s="4">
        <f t="shared" si="52"/>
        <v>11313.677116621313</v>
      </c>
      <c r="AB117" s="4">
        <f t="shared" si="53"/>
        <v>11.313677116621314</v>
      </c>
      <c r="AC117" s="4">
        <f t="shared" si="54"/>
        <v>0.53061145676953958</v>
      </c>
      <c r="AD117" s="25">
        <f t="shared" si="55"/>
        <v>3.0085669598832894</v>
      </c>
      <c r="AE117" s="27">
        <f t="shared" si="56"/>
        <v>2.2559880239520957</v>
      </c>
      <c r="AF117" s="27">
        <f t="shared" si="57"/>
        <v>12.791452095808383</v>
      </c>
      <c r="AG117" s="27">
        <f t="shared" si="58"/>
        <v>23.520136239021397</v>
      </c>
      <c r="AH117" s="25">
        <f t="shared" si="59"/>
        <v>3.0085669598832894</v>
      </c>
      <c r="AI117" s="25">
        <f t="shared" si="60"/>
        <v>5.0142782664721492</v>
      </c>
      <c r="AJ117" s="25"/>
      <c r="AK117" s="26">
        <v>5.67</v>
      </c>
      <c r="AL117" s="25"/>
      <c r="AM117" s="25"/>
      <c r="AN117" s="25"/>
      <c r="AO117" s="4"/>
      <c r="AP117" s="4"/>
      <c r="AQ117" s="3">
        <f t="shared" si="62"/>
        <v>94.718630919978224</v>
      </c>
      <c r="AR117" s="3">
        <f t="shared" si="63"/>
        <v>55.81949736889856</v>
      </c>
      <c r="AS117" s="3">
        <f t="shared" si="64"/>
        <v>0.24775449101796407</v>
      </c>
      <c r="AT117" s="3">
        <f t="shared" si="65"/>
        <v>12.296656686626749</v>
      </c>
      <c r="AU117" s="3">
        <f t="shared" si="66"/>
        <v>92.128243512974066</v>
      </c>
      <c r="AV117" s="3">
        <f t="shared" si="67"/>
        <v>5.3659679618036646</v>
      </c>
      <c r="AW117" s="3">
        <f t="shared" si="68"/>
        <v>0.29182884231536926</v>
      </c>
      <c r="AX117" s="3">
        <f t="shared" si="69"/>
        <v>152.89421157684632</v>
      </c>
      <c r="AY117" s="3">
        <f t="shared" si="73"/>
        <v>167.33351478860467</v>
      </c>
      <c r="AZ117" s="3">
        <f t="shared" si="70"/>
        <v>0.22559880239520957</v>
      </c>
      <c r="BA117" s="3">
        <f t="shared" si="71"/>
        <v>0.18547904191616765</v>
      </c>
      <c r="BB117" s="3">
        <f t="shared" si="72"/>
        <v>50.895708582834338</v>
      </c>
      <c r="BC117" s="4"/>
      <c r="BD117" s="4"/>
    </row>
    <row r="118" spans="1:56" x14ac:dyDescent="0.25">
      <c r="A118">
        <v>57</v>
      </c>
      <c r="B118" t="s">
        <v>603</v>
      </c>
      <c r="C118">
        <v>5</v>
      </c>
      <c r="E118" t="s">
        <v>602</v>
      </c>
      <c r="F118" s="3" t="s">
        <v>404</v>
      </c>
      <c r="G118" s="3" t="s">
        <v>405</v>
      </c>
      <c r="H118" s="3" t="s">
        <v>55</v>
      </c>
      <c r="I118" s="3" t="s">
        <v>51</v>
      </c>
      <c r="J118" s="3">
        <f t="shared" si="48"/>
        <v>8.0239999999999999E-3</v>
      </c>
      <c r="K118" s="3">
        <v>6.1588000000000003</v>
      </c>
      <c r="L118" s="3">
        <v>1.1420999999999999</v>
      </c>
      <c r="M118" s="3">
        <v>28.06</v>
      </c>
      <c r="N118" s="3">
        <v>9.9559999999999996E-2</v>
      </c>
      <c r="O118" s="3">
        <v>5.7769000000000004</v>
      </c>
      <c r="P118" s="3">
        <v>305.26</v>
      </c>
      <c r="Q118" s="3">
        <v>24.954000000000001</v>
      </c>
      <c r="R118" s="3">
        <v>1.6063000000000001</v>
      </c>
      <c r="S118" s="3">
        <v>6.6017999999999999</v>
      </c>
      <c r="T118" s="3">
        <v>14.866</v>
      </c>
      <c r="U118" s="3">
        <v>15.222</v>
      </c>
      <c r="V118" s="3">
        <v>0.84365999999999997</v>
      </c>
      <c r="W118" s="3" t="s">
        <v>406</v>
      </c>
      <c r="X118" s="21">
        <f t="shared" si="49"/>
        <v>12860.780984719864</v>
      </c>
      <c r="Y118" s="3">
        <f t="shared" si="50"/>
        <v>214.34634974533108</v>
      </c>
      <c r="Z118" s="4">
        <f t="shared" si="51"/>
        <v>1786.2195812110924</v>
      </c>
      <c r="AA118" s="4">
        <f t="shared" si="52"/>
        <v>8904.3847518000621</v>
      </c>
      <c r="AB118" s="4">
        <f t="shared" si="53"/>
        <v>8.9043847518000625</v>
      </c>
      <c r="AC118" s="4">
        <f t="shared" si="54"/>
        <v>0.41761564485942293</v>
      </c>
      <c r="AD118" s="25">
        <f t="shared" si="55"/>
        <v>4.6438859708367826</v>
      </c>
      <c r="AE118" s="27">
        <f t="shared" si="56"/>
        <v>1.8526919242273179</v>
      </c>
      <c r="AF118" s="27">
        <f t="shared" si="57"/>
        <v>20.601934197407772</v>
      </c>
      <c r="AG118" s="27">
        <f t="shared" si="58"/>
        <v>22.54101933507339</v>
      </c>
      <c r="AH118" s="25">
        <f t="shared" si="59"/>
        <v>4.6438859708367826</v>
      </c>
      <c r="AI118" s="25">
        <f t="shared" si="60"/>
        <v>7.739809951394637</v>
      </c>
      <c r="AJ118" s="25"/>
      <c r="AK118" s="26">
        <v>11.12</v>
      </c>
      <c r="AL118" s="25"/>
      <c r="AM118" s="25"/>
      <c r="AN118" s="25"/>
      <c r="AO118" s="4"/>
      <c r="AP118" s="4"/>
      <c r="AQ118" s="3">
        <f t="shared" si="62"/>
        <v>755.83680775854259</v>
      </c>
      <c r="AR118" s="3">
        <f t="shared" si="63"/>
        <v>93.592857790265569</v>
      </c>
      <c r="AS118" s="3">
        <f t="shared" si="64"/>
        <v>0.3497008973080758</v>
      </c>
      <c r="AT118" s="3">
        <f t="shared" si="65"/>
        <v>12.40777666999003</v>
      </c>
      <c r="AU118" s="3">
        <f t="shared" si="66"/>
        <v>719.95264207377875</v>
      </c>
      <c r="AV118" s="3">
        <f t="shared" si="67"/>
        <v>3.8009221313332726</v>
      </c>
      <c r="AW118" s="3">
        <f t="shared" si="68"/>
        <v>0.31099202392821534</v>
      </c>
      <c r="AX118" s="3">
        <f t="shared" si="69"/>
        <v>200.18693918245265</v>
      </c>
      <c r="AY118" s="3">
        <f t="shared" si="73"/>
        <v>334.83866582071965</v>
      </c>
      <c r="AZ118" s="3">
        <f t="shared" si="70"/>
        <v>0.18526919242273179</v>
      </c>
      <c r="BA118" s="3">
        <f t="shared" si="71"/>
        <v>0.18970588235294117</v>
      </c>
      <c r="BB118" s="3">
        <f t="shared" si="72"/>
        <v>105.14207377866401</v>
      </c>
      <c r="BC118" s="4"/>
      <c r="BD118" s="4"/>
    </row>
    <row r="119" spans="1:56" x14ac:dyDescent="0.25">
      <c r="A119">
        <v>57</v>
      </c>
      <c r="B119" t="s">
        <v>603</v>
      </c>
      <c r="C119">
        <v>5</v>
      </c>
      <c r="E119" t="s">
        <v>602</v>
      </c>
      <c r="F119" s="3" t="s">
        <v>407</v>
      </c>
      <c r="G119" s="3" t="s">
        <v>408</v>
      </c>
      <c r="H119" s="3" t="s">
        <v>70</v>
      </c>
      <c r="I119" s="3" t="s">
        <v>51</v>
      </c>
      <c r="J119" s="3">
        <f t="shared" si="48"/>
        <v>8.0400000000000003E-3</v>
      </c>
      <c r="K119" s="3">
        <v>8.3106000000000009</v>
      </c>
      <c r="L119" s="3">
        <v>0.83577999999999997</v>
      </c>
      <c r="M119" s="3">
        <v>29.562999999999999</v>
      </c>
      <c r="N119" s="3">
        <v>9.6140000000000003E-2</v>
      </c>
      <c r="O119" s="3">
        <v>6.4439000000000002</v>
      </c>
      <c r="P119" s="3">
        <v>282.76</v>
      </c>
      <c r="Q119" s="3">
        <v>24.774000000000001</v>
      </c>
      <c r="R119" s="3">
        <v>1.6231</v>
      </c>
      <c r="S119" s="3">
        <v>5.0633999999999997</v>
      </c>
      <c r="T119" s="3">
        <v>12.843</v>
      </c>
      <c r="U119" s="3">
        <v>14.981999999999999</v>
      </c>
      <c r="V119" s="3">
        <v>0.93489</v>
      </c>
      <c r="W119" s="3" t="s">
        <v>409</v>
      </c>
      <c r="X119" s="21">
        <f t="shared" si="49"/>
        <v>8140.9168081494054</v>
      </c>
      <c r="Y119" s="3">
        <f t="shared" si="50"/>
        <v>135.6819468024901</v>
      </c>
      <c r="Z119" s="4">
        <f t="shared" si="51"/>
        <v>1130.6828900207508</v>
      </c>
      <c r="AA119" s="4">
        <f t="shared" si="52"/>
        <v>5625.2880100534867</v>
      </c>
      <c r="AB119" s="4">
        <f t="shared" si="53"/>
        <v>5.6252880100534863</v>
      </c>
      <c r="AC119" s="4">
        <f t="shared" si="54"/>
        <v>0.26382600767150849</v>
      </c>
      <c r="AD119" s="25">
        <f t="shared" si="55"/>
        <v>2.2873714865119785</v>
      </c>
      <c r="AE119" s="27">
        <f t="shared" si="56"/>
        <v>1.5973880597014922</v>
      </c>
      <c r="AF119" s="27">
        <f t="shared" si="57"/>
        <v>13.849354477611937</v>
      </c>
      <c r="AG119" s="27">
        <f t="shared" si="58"/>
        <v>16.516087375838424</v>
      </c>
      <c r="AH119" s="25">
        <f t="shared" si="59"/>
        <v>2.2873714865119785</v>
      </c>
      <c r="AI119" s="25">
        <f t="shared" si="60"/>
        <v>3.8122858108532975</v>
      </c>
      <c r="AJ119" s="25"/>
      <c r="AK119" s="26">
        <v>8.67</v>
      </c>
      <c r="AL119" s="25"/>
      <c r="AM119" s="25"/>
      <c r="AN119" s="25"/>
      <c r="AO119" s="4"/>
      <c r="AP119" s="4"/>
      <c r="AQ119" s="3">
        <f t="shared" si="62"/>
        <v>1021.9694708276799</v>
      </c>
      <c r="AR119" s="3">
        <f t="shared" si="63"/>
        <v>55.307100859339656</v>
      </c>
      <c r="AS119" s="3">
        <f t="shared" si="64"/>
        <v>0.36769900497512431</v>
      </c>
      <c r="AT119" s="3">
        <f t="shared" si="65"/>
        <v>11.957711442786071</v>
      </c>
      <c r="AU119" s="3">
        <f t="shared" si="66"/>
        <v>801.48009950248752</v>
      </c>
      <c r="AV119" s="3">
        <f t="shared" si="67"/>
        <v>3.5135073609226586</v>
      </c>
      <c r="AW119" s="3">
        <f t="shared" si="68"/>
        <v>0.30813432835820892</v>
      </c>
      <c r="AX119" s="3">
        <f t="shared" si="69"/>
        <v>201.87810945273631</v>
      </c>
      <c r="AY119" s="3">
        <f t="shared" si="73"/>
        <v>142.82903663500679</v>
      </c>
      <c r="AZ119" s="3">
        <f t="shared" si="70"/>
        <v>0.15973880597014922</v>
      </c>
      <c r="BA119" s="3">
        <f t="shared" si="71"/>
        <v>0.18634328358208951</v>
      </c>
      <c r="BB119" s="3">
        <f t="shared" si="72"/>
        <v>116.27985074626865</v>
      </c>
      <c r="BC119" s="4"/>
      <c r="BD119" s="4"/>
    </row>
    <row r="120" spans="1:56" x14ac:dyDescent="0.25">
      <c r="A120">
        <v>58</v>
      </c>
      <c r="B120" t="s">
        <v>606</v>
      </c>
      <c r="C120">
        <v>5</v>
      </c>
      <c r="E120" t="s">
        <v>600</v>
      </c>
      <c r="F120" s="3" t="s">
        <v>410</v>
      </c>
      <c r="G120" s="3" t="s">
        <v>411</v>
      </c>
      <c r="H120" s="3" t="s">
        <v>126</v>
      </c>
      <c r="I120" s="3" t="s">
        <v>51</v>
      </c>
      <c r="J120" s="3">
        <f t="shared" si="48"/>
        <v>8.0160000000000006E-3</v>
      </c>
      <c r="K120" s="3">
        <v>54.917000000000002</v>
      </c>
      <c r="L120" s="3">
        <v>0.62483</v>
      </c>
      <c r="M120" s="3">
        <v>30.387</v>
      </c>
      <c r="N120" s="3">
        <v>0.11577</v>
      </c>
      <c r="O120" s="3">
        <v>55.198999999999998</v>
      </c>
      <c r="P120" s="3">
        <v>288.8</v>
      </c>
      <c r="Q120" s="3">
        <v>28.126000000000001</v>
      </c>
      <c r="R120" s="3">
        <v>1.8955</v>
      </c>
      <c r="S120" s="3">
        <v>4.5164999999999997</v>
      </c>
      <c r="T120" s="3">
        <v>13.954000000000001</v>
      </c>
      <c r="U120" s="3">
        <v>12.393000000000001</v>
      </c>
      <c r="V120" s="3">
        <v>0.39233000000000001</v>
      </c>
      <c r="W120" s="3" t="s">
        <v>412</v>
      </c>
      <c r="X120" s="21">
        <f t="shared" si="49"/>
        <v>7385.3989813242779</v>
      </c>
      <c r="Y120" s="3">
        <f t="shared" si="50"/>
        <v>123.08998302207129</v>
      </c>
      <c r="Z120" s="4">
        <f t="shared" si="51"/>
        <v>1025.7498585172609</v>
      </c>
      <c r="AA120" s="4">
        <f t="shared" si="52"/>
        <v>5118.5122680502045</v>
      </c>
      <c r="AB120" s="4">
        <f t="shared" si="53"/>
        <v>5.1185122680502042</v>
      </c>
      <c r="AC120" s="4">
        <f t="shared" si="54"/>
        <v>0.24005822537155455</v>
      </c>
      <c r="AD120" s="25">
        <f t="shared" si="55"/>
        <v>1.5339720601242335</v>
      </c>
      <c r="AE120" s="27">
        <f t="shared" si="56"/>
        <v>1.7407684630738522</v>
      </c>
      <c r="AF120" s="27">
        <f t="shared" si="57"/>
        <v>11.123510479041915</v>
      </c>
      <c r="AG120" s="27">
        <f t="shared" si="58"/>
        <v>13.790359284637962</v>
      </c>
      <c r="AH120" s="25">
        <f t="shared" si="59"/>
        <v>1.5339720601242335</v>
      </c>
      <c r="AI120" s="25">
        <f t="shared" si="60"/>
        <v>2.5566201002070561</v>
      </c>
      <c r="AJ120" s="25"/>
      <c r="AK120" s="26">
        <v>6.39</v>
      </c>
      <c r="AL120" s="25"/>
      <c r="AM120" s="25"/>
      <c r="AN120" s="25"/>
      <c r="AO120" s="4"/>
      <c r="AP120" s="4"/>
      <c r="AQ120" s="3">
        <f t="shared" si="62"/>
        <v>6839.2009163491202</v>
      </c>
      <c r="AR120" s="3">
        <f t="shared" si="63"/>
        <v>29.156573217201959</v>
      </c>
      <c r="AS120" s="3">
        <f t="shared" si="64"/>
        <v>0.37907934131736526</v>
      </c>
      <c r="AT120" s="3">
        <f t="shared" si="65"/>
        <v>14.442365269461078</v>
      </c>
      <c r="AU120" s="3">
        <f t="shared" si="66"/>
        <v>6886.1027944111775</v>
      </c>
      <c r="AV120" s="3">
        <f t="shared" si="67"/>
        <v>3.5993761454363997</v>
      </c>
      <c r="AW120" s="3">
        <f t="shared" si="68"/>
        <v>0.35087325349301396</v>
      </c>
      <c r="AX120" s="3">
        <f t="shared" si="69"/>
        <v>236.46457085828342</v>
      </c>
      <c r="AY120" s="3">
        <f t="shared" si="73"/>
        <v>75.030620577027776</v>
      </c>
      <c r="AZ120" s="3">
        <f t="shared" si="70"/>
        <v>0.17407684630738524</v>
      </c>
      <c r="BA120" s="3">
        <f t="shared" si="71"/>
        <v>0.15460329341317366</v>
      </c>
      <c r="BB120" s="3">
        <f t="shared" si="72"/>
        <v>48.943363273453102</v>
      </c>
      <c r="BC120" s="4"/>
      <c r="BD120" s="4"/>
    </row>
    <row r="121" spans="1:56" x14ac:dyDescent="0.25">
      <c r="A121">
        <v>58</v>
      </c>
      <c r="B121" t="s">
        <v>605</v>
      </c>
      <c r="C121">
        <v>5</v>
      </c>
      <c r="E121" t="s">
        <v>600</v>
      </c>
      <c r="F121" s="3" t="s">
        <v>413</v>
      </c>
      <c r="G121" s="3" t="s">
        <v>414</v>
      </c>
      <c r="H121" s="3" t="s">
        <v>59</v>
      </c>
      <c r="I121" s="3" t="s">
        <v>51</v>
      </c>
      <c r="J121" s="3">
        <f t="shared" si="48"/>
        <v>8.0040000000000007E-3</v>
      </c>
      <c r="K121" s="3">
        <v>1.0212000000000001</v>
      </c>
      <c r="L121" s="3">
        <v>0.88912999999999998</v>
      </c>
      <c r="M121" s="3">
        <v>59.552</v>
      </c>
      <c r="N121" s="3">
        <v>3.0419999999999999E-2</v>
      </c>
      <c r="O121" s="3">
        <v>0.70877000000000001</v>
      </c>
      <c r="P121" s="3">
        <v>111.13</v>
      </c>
      <c r="Q121" s="3">
        <v>26.395</v>
      </c>
      <c r="R121" s="3">
        <v>0.85536999999999996</v>
      </c>
      <c r="S121" s="3">
        <v>4.258</v>
      </c>
      <c r="T121" s="3">
        <v>7.5221999999999998</v>
      </c>
      <c r="U121" s="3">
        <v>9.8707999999999991</v>
      </c>
      <c r="V121" s="3">
        <v>0.11806999999999999</v>
      </c>
      <c r="W121" s="3" t="s">
        <v>415</v>
      </c>
      <c r="X121" s="21">
        <f t="shared" si="49"/>
        <v>1833.616298811545</v>
      </c>
      <c r="Y121" s="3">
        <f t="shared" si="50"/>
        <v>30.560271646859082</v>
      </c>
      <c r="Z121" s="4">
        <f t="shared" si="51"/>
        <v>254.66893039049236</v>
      </c>
      <c r="AA121" s="4">
        <f t="shared" si="52"/>
        <v>1272.7082978035601</v>
      </c>
      <c r="AB121" s="4">
        <f t="shared" si="53"/>
        <v>1.27270829780356</v>
      </c>
      <c r="AC121" s="4">
        <f t="shared" si="54"/>
        <v>5.9690019166986963E-2</v>
      </c>
      <c r="AD121" s="25">
        <f t="shared" si="55"/>
        <v>0.7067298269371256</v>
      </c>
      <c r="AE121" s="27">
        <f t="shared" si="56"/>
        <v>0.93980509745127438</v>
      </c>
      <c r="AF121" s="27">
        <f t="shared" si="57"/>
        <v>11.127292353823089</v>
      </c>
      <c r="AG121" s="27">
        <f t="shared" si="58"/>
        <v>6.3513189414342026</v>
      </c>
      <c r="AH121" s="25">
        <f t="shared" si="59"/>
        <v>0.7067298269371256</v>
      </c>
      <c r="AI121" s="25">
        <f t="shared" si="60"/>
        <v>1.1778830448952093</v>
      </c>
      <c r="AJ121" s="25"/>
      <c r="AK121" s="26">
        <v>11.84</v>
      </c>
      <c r="AL121" s="25"/>
      <c r="AM121" s="25"/>
      <c r="AN121" s="25"/>
      <c r="AO121" s="4"/>
      <c r="AP121" s="4"/>
      <c r="AQ121" s="3">
        <f t="shared" si="62"/>
        <v>115.84639498432604</v>
      </c>
      <c r="AR121" s="3">
        <f t="shared" si="63"/>
        <v>62.221275725773467</v>
      </c>
      <c r="AS121" s="3">
        <f t="shared" si="64"/>
        <v>0.74402798600699649</v>
      </c>
      <c r="AT121" s="3">
        <f t="shared" si="65"/>
        <v>3.8005997001499248</v>
      </c>
      <c r="AU121" s="3">
        <f t="shared" si="66"/>
        <v>88.551974012993497</v>
      </c>
      <c r="AV121" s="3">
        <f t="shared" si="67"/>
        <v>1.3850073940302576</v>
      </c>
      <c r="AW121" s="3">
        <f t="shared" si="68"/>
        <v>0.32977261369315342</v>
      </c>
      <c r="AX121" s="3">
        <f t="shared" si="69"/>
        <v>106.86781609195401</v>
      </c>
      <c r="AY121" s="3">
        <f t="shared" si="73"/>
        <v>42.846758438962375</v>
      </c>
      <c r="AZ121" s="3">
        <f t="shared" si="70"/>
        <v>9.3980509745127436E-2</v>
      </c>
      <c r="BA121" s="3">
        <f t="shared" si="71"/>
        <v>0.12332333833083457</v>
      </c>
      <c r="BB121" s="3">
        <f t="shared" si="72"/>
        <v>14.751374312843577</v>
      </c>
      <c r="BC121" s="4"/>
      <c r="BD121" s="4"/>
    </row>
    <row r="122" spans="1:56" x14ac:dyDescent="0.25">
      <c r="A122">
        <v>59</v>
      </c>
      <c r="B122" t="s">
        <v>606</v>
      </c>
      <c r="C122">
        <v>5</v>
      </c>
      <c r="E122" t="s">
        <v>601</v>
      </c>
      <c r="F122" s="3" t="s">
        <v>416</v>
      </c>
      <c r="G122" s="3" t="s">
        <v>417</v>
      </c>
      <c r="H122" s="3" t="s">
        <v>130</v>
      </c>
      <c r="I122" s="3" t="s">
        <v>51</v>
      </c>
      <c r="J122" s="3">
        <f t="shared" si="48"/>
        <v>7.980000000000001E-3</v>
      </c>
      <c r="K122" s="3">
        <v>3.1118999999999999</v>
      </c>
      <c r="L122" s="3">
        <v>0.63651000000000002</v>
      </c>
      <c r="M122" s="3">
        <v>31.969000000000001</v>
      </c>
      <c r="N122" s="3">
        <v>0.11471000000000001</v>
      </c>
      <c r="O122" s="3">
        <v>2.3822999999999999</v>
      </c>
      <c r="P122" s="3">
        <v>317.20999999999998</v>
      </c>
      <c r="Q122" s="3">
        <v>27.422999999999998</v>
      </c>
      <c r="R122" s="3">
        <v>2.4150999999999998</v>
      </c>
      <c r="S122" s="3">
        <v>4.0049999999999999</v>
      </c>
      <c r="T122" s="3">
        <v>13.484</v>
      </c>
      <c r="U122" s="3">
        <v>15.347</v>
      </c>
      <c r="V122" s="3">
        <v>0.89227000000000001</v>
      </c>
      <c r="W122" s="3" t="s">
        <v>418</v>
      </c>
      <c r="X122" s="21">
        <f t="shared" si="49"/>
        <v>12096.774193548386</v>
      </c>
      <c r="Y122" s="3">
        <f t="shared" si="50"/>
        <v>201.61290322580643</v>
      </c>
      <c r="Z122" s="4">
        <f t="shared" si="51"/>
        <v>1680.1075268817203</v>
      </c>
      <c r="AA122" s="4">
        <f t="shared" si="52"/>
        <v>8421.5916134422059</v>
      </c>
      <c r="AB122" s="4">
        <f t="shared" si="53"/>
        <v>8.4215916134422066</v>
      </c>
      <c r="AC122" s="4">
        <f t="shared" si="54"/>
        <v>0.39497264667043946</v>
      </c>
      <c r="AD122" s="25">
        <f t="shared" si="55"/>
        <v>2.3540369741558194</v>
      </c>
      <c r="AE122" s="27">
        <f t="shared" si="56"/>
        <v>1.6897243107769424</v>
      </c>
      <c r="AF122" s="27">
        <f t="shared" si="57"/>
        <v>10.070756892230577</v>
      </c>
      <c r="AG122" s="27">
        <f t="shared" si="58"/>
        <v>23.374975678063681</v>
      </c>
      <c r="AH122" s="25">
        <f t="shared" si="59"/>
        <v>2.3540369741558189</v>
      </c>
      <c r="AI122" s="25">
        <f t="shared" si="60"/>
        <v>3.9233949569263649</v>
      </c>
      <c r="AJ122" s="25"/>
      <c r="AK122" s="26">
        <v>5.96</v>
      </c>
      <c r="AL122" s="25"/>
      <c r="AM122" s="25"/>
      <c r="AN122" s="25"/>
      <c r="AO122" s="4"/>
      <c r="AP122" s="4"/>
      <c r="AQ122" s="3">
        <f t="shared" si="62"/>
        <v>378.18728639781273</v>
      </c>
      <c r="AR122" s="3">
        <f t="shared" si="63"/>
        <v>30.751765778081566</v>
      </c>
      <c r="AS122" s="3">
        <f t="shared" si="64"/>
        <v>0.40061403508771931</v>
      </c>
      <c r="AT122" s="3">
        <f t="shared" si="65"/>
        <v>14.374686716791979</v>
      </c>
      <c r="AU122" s="3">
        <f t="shared" si="66"/>
        <v>298.53383458646613</v>
      </c>
      <c r="AV122" s="3">
        <f t="shared" si="67"/>
        <v>3.9716289701526541</v>
      </c>
      <c r="AW122" s="3">
        <f t="shared" si="68"/>
        <v>0.34364661654135337</v>
      </c>
      <c r="AX122" s="3">
        <f t="shared" si="69"/>
        <v>302.64411027568917</v>
      </c>
      <c r="AY122" s="3">
        <f t="shared" si="73"/>
        <v>11.271360218728667</v>
      </c>
      <c r="AZ122" s="3">
        <f t="shared" si="70"/>
        <v>0.16897243107769425</v>
      </c>
      <c r="BA122" s="3">
        <f t="shared" si="71"/>
        <v>0.19231829573934839</v>
      </c>
      <c r="BB122" s="3">
        <f t="shared" si="72"/>
        <v>111.81328320802005</v>
      </c>
      <c r="BC122" s="4"/>
      <c r="BD122" s="4"/>
    </row>
    <row r="123" spans="1:56" x14ac:dyDescent="0.25">
      <c r="A123">
        <v>59</v>
      </c>
      <c r="B123" t="s">
        <v>605</v>
      </c>
      <c r="C123">
        <v>5</v>
      </c>
      <c r="E123" t="s">
        <v>601</v>
      </c>
      <c r="F123" s="3" t="s">
        <v>419</v>
      </c>
      <c r="G123" s="3" t="s">
        <v>420</v>
      </c>
      <c r="H123" s="3" t="s">
        <v>86</v>
      </c>
      <c r="I123" s="3" t="s">
        <v>51</v>
      </c>
      <c r="J123" s="3">
        <f t="shared" si="48"/>
        <v>7.9920000000000008E-3</v>
      </c>
      <c r="K123" s="3">
        <v>8.6990999999999996</v>
      </c>
      <c r="L123" s="3">
        <v>1.056</v>
      </c>
      <c r="M123" s="3">
        <v>85.507999999999996</v>
      </c>
      <c r="N123" s="3">
        <v>5.1279999999999999E-2</v>
      </c>
      <c r="O123" s="3">
        <v>6.1264000000000003</v>
      </c>
      <c r="P123" s="3">
        <v>212.16</v>
      </c>
      <c r="Q123" s="3">
        <v>42.726999999999997</v>
      </c>
      <c r="R123" s="3">
        <v>2.2810000000000001</v>
      </c>
      <c r="S123" s="3">
        <v>4.2436999999999996</v>
      </c>
      <c r="T123" s="3">
        <v>13.087</v>
      </c>
      <c r="U123" s="3">
        <v>14.436999999999999</v>
      </c>
      <c r="V123" s="3">
        <v>0.28048000000000001</v>
      </c>
      <c r="W123" s="3" t="s">
        <v>421</v>
      </c>
      <c r="X123" s="21">
        <f t="shared" si="49"/>
        <v>4049.2359932088284</v>
      </c>
      <c r="Y123" s="3">
        <f t="shared" si="50"/>
        <v>67.487266553480467</v>
      </c>
      <c r="Z123" s="4">
        <f t="shared" si="51"/>
        <v>562.3938879456706</v>
      </c>
      <c r="AA123" s="4">
        <f t="shared" si="52"/>
        <v>2814.7842239523052</v>
      </c>
      <c r="AB123" s="4">
        <f t="shared" si="53"/>
        <v>2.8147842239523051</v>
      </c>
      <c r="AC123" s="4">
        <f t="shared" si="54"/>
        <v>0.13201338010336311</v>
      </c>
      <c r="AD123" s="25">
        <f t="shared" si="55"/>
        <v>0.46204683036177085</v>
      </c>
      <c r="AE123" s="27">
        <f t="shared" si="56"/>
        <v>1.6375125125125125</v>
      </c>
      <c r="AF123" s="27">
        <f t="shared" si="57"/>
        <v>5.7312937937937942</v>
      </c>
      <c r="AG123" s="27">
        <f t="shared" si="58"/>
        <v>8.0618242055939326</v>
      </c>
      <c r="AH123" s="25">
        <f t="shared" si="59"/>
        <v>0.46204683036177091</v>
      </c>
      <c r="AI123" s="25">
        <f t="shared" si="60"/>
        <v>0.77007805060295154</v>
      </c>
      <c r="AJ123" s="25"/>
      <c r="AK123" s="26">
        <v>3.5</v>
      </c>
      <c r="AL123" s="25"/>
      <c r="AM123" s="25"/>
      <c r="AN123" s="25"/>
      <c r="AO123" s="4"/>
      <c r="AP123" s="4"/>
      <c r="AQ123" s="3">
        <f t="shared" si="62"/>
        <v>1076.7185367185366</v>
      </c>
      <c r="AR123" s="3">
        <f t="shared" si="63"/>
        <v>83.194330694330702</v>
      </c>
      <c r="AS123" s="3">
        <f t="shared" si="64"/>
        <v>1.0699199199199199</v>
      </c>
      <c r="AT123" s="3">
        <f t="shared" si="65"/>
        <v>6.4164164164164168</v>
      </c>
      <c r="AU123" s="3">
        <f t="shared" si="66"/>
        <v>766.56656656656651</v>
      </c>
      <c r="AV123" s="3">
        <f t="shared" si="67"/>
        <v>2.6512261238511239</v>
      </c>
      <c r="AW123" s="3">
        <f t="shared" si="68"/>
        <v>0.53462212212212212</v>
      </c>
      <c r="AX123" s="3">
        <f t="shared" si="69"/>
        <v>285.41041041041041</v>
      </c>
      <c r="AY123" s="3">
        <f t="shared" si="73"/>
        <v>41.121803621803615</v>
      </c>
      <c r="AZ123" s="3">
        <f t="shared" si="70"/>
        <v>0.16375125125125126</v>
      </c>
      <c r="BA123" s="3">
        <f t="shared" si="71"/>
        <v>0.18064314314314314</v>
      </c>
      <c r="BB123" s="3">
        <f t="shared" si="72"/>
        <v>35.095095095095097</v>
      </c>
      <c r="BC123" s="4"/>
      <c r="BD123" s="4"/>
    </row>
    <row r="124" spans="1:56" x14ac:dyDescent="0.25">
      <c r="A124">
        <v>60</v>
      </c>
      <c r="B124" t="s">
        <v>606</v>
      </c>
      <c r="C124">
        <v>5</v>
      </c>
      <c r="E124" t="s">
        <v>602</v>
      </c>
      <c r="F124" s="3" t="s">
        <v>422</v>
      </c>
      <c r="G124" s="3" t="s">
        <v>423</v>
      </c>
      <c r="H124" s="3" t="s">
        <v>118</v>
      </c>
      <c r="I124" s="3" t="s">
        <v>51</v>
      </c>
      <c r="J124" s="3">
        <f t="shared" si="48"/>
        <v>8.0440000000000008E-3</v>
      </c>
      <c r="K124" s="3">
        <v>0.92015000000000002</v>
      </c>
      <c r="L124" s="3">
        <v>0.82755000000000001</v>
      </c>
      <c r="M124" s="3">
        <v>24.335000000000001</v>
      </c>
      <c r="N124" s="3">
        <v>7.4829999999999994E-2</v>
      </c>
      <c r="O124" s="3">
        <v>1.2</v>
      </c>
      <c r="P124" s="3">
        <v>247.08</v>
      </c>
      <c r="Q124" s="3">
        <v>22.04</v>
      </c>
      <c r="R124" s="3">
        <v>1.7782</v>
      </c>
      <c r="S124" s="3">
        <v>5.5564</v>
      </c>
      <c r="T124" s="3">
        <v>11.236000000000001</v>
      </c>
      <c r="U124" s="3">
        <v>12.391999999999999</v>
      </c>
      <c r="V124" s="3">
        <v>0.41415000000000002</v>
      </c>
      <c r="W124" s="3" t="s">
        <v>424</v>
      </c>
      <c r="X124" s="21">
        <f t="shared" si="49"/>
        <v>11731.748726655347</v>
      </c>
      <c r="Y124" s="3">
        <f t="shared" si="50"/>
        <v>195.52914544425579</v>
      </c>
      <c r="Z124" s="4">
        <f t="shared" si="51"/>
        <v>1629.409545368798</v>
      </c>
      <c r="AA124" s="4">
        <f t="shared" si="52"/>
        <v>8102.4840644892993</v>
      </c>
      <c r="AB124" s="4">
        <f t="shared" si="53"/>
        <v>8.1024840644892997</v>
      </c>
      <c r="AC124" s="4">
        <f t="shared" si="54"/>
        <v>0.38000650262454816</v>
      </c>
      <c r="AD124" s="25">
        <f t="shared" si="55"/>
        <v>4.4422760156809682</v>
      </c>
      <c r="AE124" s="27">
        <f t="shared" si="56"/>
        <v>1.3968175037294881</v>
      </c>
      <c r="AF124" s="27">
        <f t="shared" si="57"/>
        <v>16.328796618597714</v>
      </c>
      <c r="AG124" s="27">
        <f t="shared" si="58"/>
        <v>27.205164712636748</v>
      </c>
      <c r="AH124" s="25">
        <f t="shared" si="59"/>
        <v>4.4422760156809682</v>
      </c>
      <c r="AI124" s="25">
        <f t="shared" si="60"/>
        <v>7.4037933594682803</v>
      </c>
      <c r="AJ124" s="25"/>
      <c r="AK124" s="26">
        <v>11.69</v>
      </c>
      <c r="AL124" s="25"/>
      <c r="AM124" s="25"/>
      <c r="AN124" s="25"/>
      <c r="AO124" s="4"/>
      <c r="AP124" s="4"/>
      <c r="AQ124" s="3">
        <f t="shared" si="62"/>
        <v>102.70817322905836</v>
      </c>
      <c r="AR124" s="3">
        <f t="shared" si="63"/>
        <v>54.256475747027707</v>
      </c>
      <c r="AS124" s="3">
        <f t="shared" si="64"/>
        <v>0.30252362008950773</v>
      </c>
      <c r="AT124" s="3">
        <f t="shared" si="65"/>
        <v>9.3025857782197914</v>
      </c>
      <c r="AU124" s="3">
        <f t="shared" si="66"/>
        <v>149.17951268025857</v>
      </c>
      <c r="AV124" s="3">
        <f t="shared" si="67"/>
        <v>3.0681997988336875</v>
      </c>
      <c r="AW124" s="3">
        <f t="shared" si="68"/>
        <v>0.27399303828940824</v>
      </c>
      <c r="AX124" s="3">
        <f t="shared" si="69"/>
        <v>221.05917454002983</v>
      </c>
      <c r="AY124" s="3">
        <f t="shared" si="73"/>
        <v>204.04592920754041</v>
      </c>
      <c r="AZ124" s="3">
        <f t="shared" si="70"/>
        <v>0.1396817503729488</v>
      </c>
      <c r="BA124" s="3">
        <f t="shared" si="71"/>
        <v>0.15405271009448038</v>
      </c>
      <c r="BB124" s="3">
        <f t="shared" si="72"/>
        <v>51.485579313774238</v>
      </c>
      <c r="BC124" s="4"/>
      <c r="BD124" s="4"/>
    </row>
    <row r="125" spans="1:56" x14ac:dyDescent="0.25">
      <c r="A125">
        <v>60</v>
      </c>
      <c r="B125" t="s">
        <v>605</v>
      </c>
      <c r="C125">
        <v>5</v>
      </c>
      <c r="E125" t="s">
        <v>602</v>
      </c>
      <c r="F125" s="3" t="s">
        <v>425</v>
      </c>
      <c r="G125" s="3" t="s">
        <v>426</v>
      </c>
      <c r="H125" s="3" t="s">
        <v>86</v>
      </c>
      <c r="I125" s="3" t="s">
        <v>51</v>
      </c>
      <c r="J125" s="3">
        <f t="shared" si="48"/>
        <v>7.9920000000000008E-3</v>
      </c>
      <c r="K125" s="3">
        <v>0.63227</v>
      </c>
      <c r="L125" s="3">
        <v>0.91488000000000003</v>
      </c>
      <c r="M125" s="3">
        <v>77.867000000000004</v>
      </c>
      <c r="N125" s="3">
        <v>3.3989999999999999E-2</v>
      </c>
      <c r="O125" s="3">
        <v>0.69588000000000005</v>
      </c>
      <c r="P125" s="3">
        <v>147.58000000000001</v>
      </c>
      <c r="Q125" s="3">
        <v>35.378</v>
      </c>
      <c r="R125" s="3">
        <v>1.5625</v>
      </c>
      <c r="S125" s="3">
        <v>4.7523999999999997</v>
      </c>
      <c r="T125" s="3">
        <v>10.345000000000001</v>
      </c>
      <c r="U125" s="3">
        <v>12.257</v>
      </c>
      <c r="V125" s="3">
        <v>0.14402000000000001</v>
      </c>
      <c r="W125" s="3" t="s">
        <v>427</v>
      </c>
      <c r="X125" s="21">
        <f t="shared" si="49"/>
        <v>3947.3684210526317</v>
      </c>
      <c r="Y125" s="3">
        <f t="shared" si="50"/>
        <v>65.789473684210535</v>
      </c>
      <c r="Z125" s="4">
        <f t="shared" si="51"/>
        <v>548.24561403508778</v>
      </c>
      <c r="AA125" s="4">
        <f t="shared" si="52"/>
        <v>2743.9720422176565</v>
      </c>
      <c r="AB125" s="4">
        <f t="shared" si="53"/>
        <v>2.7439720422176563</v>
      </c>
      <c r="AC125" s="4">
        <f t="shared" si="54"/>
        <v>0.12869228878000807</v>
      </c>
      <c r="AD125" s="25">
        <f t="shared" si="55"/>
        <v>0.64732221256344069</v>
      </c>
      <c r="AE125" s="27">
        <f t="shared" si="56"/>
        <v>1.2944194194194194</v>
      </c>
      <c r="AF125" s="27">
        <f t="shared" si="57"/>
        <v>6.5109296796796796</v>
      </c>
      <c r="AG125" s="27">
        <f t="shared" si="58"/>
        <v>9.9420857605589603</v>
      </c>
      <c r="AH125" s="25">
        <f t="shared" si="59"/>
        <v>0.64732221256344058</v>
      </c>
      <c r="AI125" s="25">
        <f t="shared" si="60"/>
        <v>1.078870354272401</v>
      </c>
      <c r="AJ125" s="25"/>
      <c r="AK125" s="26">
        <v>5.03</v>
      </c>
      <c r="AL125" s="25"/>
      <c r="AM125" s="25"/>
      <c r="AN125" s="25"/>
      <c r="AO125" s="4"/>
      <c r="AP125" s="4"/>
      <c r="AQ125" s="3">
        <f t="shared" si="62"/>
        <v>67.355423605423596</v>
      </c>
      <c r="AR125" s="3">
        <f t="shared" si="63"/>
        <v>65.536673036673037</v>
      </c>
      <c r="AS125" s="3">
        <f t="shared" si="64"/>
        <v>0.97431181181181192</v>
      </c>
      <c r="AT125" s="3">
        <f t="shared" si="65"/>
        <v>4.2530030030030028</v>
      </c>
      <c r="AU125" s="3">
        <f t="shared" si="66"/>
        <v>87.072072072072075</v>
      </c>
      <c r="AV125" s="3">
        <f t="shared" si="67"/>
        <v>1.843168065793066</v>
      </c>
      <c r="AW125" s="3">
        <f t="shared" si="68"/>
        <v>0.44266766766766769</v>
      </c>
      <c r="AX125" s="3">
        <f t="shared" si="69"/>
        <v>195.50800800800801</v>
      </c>
      <c r="AY125" s="3">
        <f t="shared" si="73"/>
        <v>104.77295477295479</v>
      </c>
      <c r="AZ125" s="3">
        <f t="shared" si="70"/>
        <v>0.12944194194194195</v>
      </c>
      <c r="BA125" s="3">
        <f t="shared" si="71"/>
        <v>0.15336586586586587</v>
      </c>
      <c r="BB125" s="3">
        <f t="shared" si="72"/>
        <v>18.02052052052052</v>
      </c>
      <c r="BC125" s="4"/>
      <c r="BD125" s="4"/>
    </row>
    <row r="126" spans="1:56" x14ac:dyDescent="0.25">
      <c r="A126">
        <v>61</v>
      </c>
      <c r="B126" t="s">
        <v>604</v>
      </c>
      <c r="C126">
        <v>5</v>
      </c>
      <c r="E126" t="s">
        <v>600</v>
      </c>
      <c r="F126" s="3" t="s">
        <v>428</v>
      </c>
      <c r="G126" s="3" t="s">
        <v>429</v>
      </c>
      <c r="H126" s="3" t="s">
        <v>82</v>
      </c>
      <c r="I126" s="3" t="s">
        <v>51</v>
      </c>
      <c r="J126" s="3">
        <f t="shared" si="48"/>
        <v>7.9959999999999996E-3</v>
      </c>
      <c r="K126" s="3">
        <v>0.66640999999999995</v>
      </c>
      <c r="L126" s="3">
        <v>0.79544000000000004</v>
      </c>
      <c r="M126" s="3">
        <v>72.91</v>
      </c>
      <c r="N126" s="3">
        <v>2.4840000000000001E-2</v>
      </c>
      <c r="O126" s="3">
        <v>0.73968</v>
      </c>
      <c r="P126" s="3">
        <v>119.47</v>
      </c>
      <c r="Q126" s="3">
        <v>24.19</v>
      </c>
      <c r="R126" s="3">
        <v>1.1657</v>
      </c>
      <c r="S126" s="3">
        <v>3.8782999999999999</v>
      </c>
      <c r="T126" s="3">
        <v>11.303000000000001</v>
      </c>
      <c r="U126" s="3">
        <v>12.082000000000001</v>
      </c>
      <c r="V126" s="3">
        <v>0.13141</v>
      </c>
      <c r="W126" s="3" t="s">
        <v>430</v>
      </c>
      <c r="X126" s="21">
        <f t="shared" si="49"/>
        <v>6994.9066213921897</v>
      </c>
      <c r="Y126" s="3">
        <f t="shared" si="50"/>
        <v>116.58177702320316</v>
      </c>
      <c r="Z126" s="4">
        <f t="shared" si="51"/>
        <v>971.51480852669295</v>
      </c>
      <c r="AA126" s="4">
        <f t="shared" si="52"/>
        <v>4860.0040446557923</v>
      </c>
      <c r="AB126" s="4">
        <f t="shared" si="53"/>
        <v>4.8600040446557919</v>
      </c>
      <c r="AC126" s="4">
        <f t="shared" si="54"/>
        <v>0.22793418969435664</v>
      </c>
      <c r="AD126" s="25">
        <f t="shared" si="55"/>
        <v>2.2793418969435661</v>
      </c>
      <c r="AE126" s="27">
        <f t="shared" si="56"/>
        <v>1.413581790895448</v>
      </c>
      <c r="AF126" s="27">
        <f t="shared" si="57"/>
        <v>14.135817908954479</v>
      </c>
      <c r="AG126" s="27">
        <f t="shared" si="58"/>
        <v>16.12458445365014</v>
      </c>
      <c r="AH126" s="25">
        <f t="shared" si="59"/>
        <v>2.2793418969435661</v>
      </c>
      <c r="AI126" s="25">
        <f t="shared" si="60"/>
        <v>3.7989031615726101</v>
      </c>
      <c r="AJ126" s="25"/>
      <c r="AK126" s="26">
        <v>10</v>
      </c>
      <c r="AL126" s="25"/>
      <c r="AM126" s="25"/>
      <c r="AN126" s="25"/>
      <c r="AO126" s="4"/>
      <c r="AP126" s="4"/>
      <c r="AQ126" s="3">
        <f t="shared" si="62"/>
        <v>71.591363863750047</v>
      </c>
      <c r="AR126" s="3">
        <f t="shared" si="63"/>
        <v>50.566419573423076</v>
      </c>
      <c r="AS126" s="3">
        <f t="shared" si="64"/>
        <v>0.91183091545772887</v>
      </c>
      <c r="AT126" s="3">
        <f t="shared" si="65"/>
        <v>3.1065532766383193</v>
      </c>
      <c r="AU126" s="3">
        <f t="shared" si="66"/>
        <v>92.506253126563294</v>
      </c>
      <c r="AV126" s="3">
        <f t="shared" si="67"/>
        <v>1.4906952453499478</v>
      </c>
      <c r="AW126" s="3">
        <f t="shared" si="68"/>
        <v>0.30252626313156578</v>
      </c>
      <c r="AX126" s="3">
        <f t="shared" si="69"/>
        <v>145.78539269634817</v>
      </c>
      <c r="AY126" s="3">
        <v>0</v>
      </c>
      <c r="AZ126" s="3">
        <f t="shared" si="70"/>
        <v>0.14135817908954479</v>
      </c>
      <c r="BA126" s="3">
        <f t="shared" si="71"/>
        <v>0.15110055027513758</v>
      </c>
      <c r="BB126" s="3">
        <f t="shared" si="72"/>
        <v>16.434467233616807</v>
      </c>
      <c r="BC126" s="4"/>
      <c r="BD126" s="4"/>
    </row>
    <row r="127" spans="1:56" x14ac:dyDescent="0.25">
      <c r="A127">
        <v>61</v>
      </c>
      <c r="B127" t="s">
        <v>604</v>
      </c>
      <c r="C127">
        <v>5</v>
      </c>
      <c r="E127" t="s">
        <v>600</v>
      </c>
      <c r="F127" s="3" t="s">
        <v>431</v>
      </c>
      <c r="G127" s="3" t="s">
        <v>432</v>
      </c>
      <c r="H127" s="3" t="s">
        <v>306</v>
      </c>
      <c r="I127" s="3" t="s">
        <v>51</v>
      </c>
      <c r="J127" s="3">
        <f t="shared" si="48"/>
        <v>7.9719999999999999E-3</v>
      </c>
      <c r="K127" s="3">
        <v>0.69262999999999997</v>
      </c>
      <c r="L127" s="3">
        <v>0.84889000000000003</v>
      </c>
      <c r="M127" s="3">
        <v>77.762</v>
      </c>
      <c r="N127" s="3">
        <v>2.8910000000000002E-2</v>
      </c>
      <c r="O127" s="3">
        <v>0.65419000000000005</v>
      </c>
      <c r="P127" s="3">
        <v>125.95</v>
      </c>
      <c r="Q127" s="3">
        <v>28.670999999999999</v>
      </c>
      <c r="R127" s="3">
        <v>1.4630000000000001</v>
      </c>
      <c r="S127" s="3">
        <v>4.2831999999999999</v>
      </c>
      <c r="T127" s="3">
        <v>11.663</v>
      </c>
      <c r="U127" s="3">
        <v>13.776999999999999</v>
      </c>
      <c r="V127" s="3">
        <v>0.13148000000000001</v>
      </c>
      <c r="W127" s="3" t="s">
        <v>433</v>
      </c>
      <c r="X127" s="21">
        <f t="shared" si="49"/>
        <v>4685.9083191850596</v>
      </c>
      <c r="Y127" s="3">
        <f t="shared" si="50"/>
        <v>78.098471986417664</v>
      </c>
      <c r="Z127" s="4">
        <f t="shared" si="51"/>
        <v>650.82059988681385</v>
      </c>
      <c r="AA127" s="4">
        <f t="shared" si="52"/>
        <v>3265.5323627035314</v>
      </c>
      <c r="AB127" s="4">
        <f t="shared" si="53"/>
        <v>3.2655323627035315</v>
      </c>
      <c r="AC127" s="4">
        <f t="shared" si="54"/>
        <v>0.15315346781079561</v>
      </c>
      <c r="AD127" s="25">
        <f t="shared" si="55"/>
        <v>1.1379302658342114</v>
      </c>
      <c r="AE127" s="27">
        <f t="shared" si="56"/>
        <v>1.4629954841946813</v>
      </c>
      <c r="AF127" s="27">
        <f t="shared" si="57"/>
        <v>10.870056447566482</v>
      </c>
      <c r="AG127" s="27">
        <f t="shared" si="58"/>
        <v>10.468485341573032</v>
      </c>
      <c r="AH127" s="25">
        <f t="shared" si="59"/>
        <v>1.1379302658342114</v>
      </c>
      <c r="AI127" s="25">
        <f t="shared" si="60"/>
        <v>1.8965504430570193</v>
      </c>
      <c r="AJ127" s="25"/>
      <c r="AK127" s="26">
        <v>7.43</v>
      </c>
      <c r="AL127" s="25"/>
      <c r="AM127" s="25"/>
      <c r="AN127" s="25"/>
      <c r="AO127" s="4"/>
      <c r="AP127" s="4"/>
      <c r="AQ127" s="3">
        <f t="shared" si="62"/>
        <v>75.095903845276638</v>
      </c>
      <c r="AR127" s="3">
        <f t="shared" si="63"/>
        <v>57.423368152168955</v>
      </c>
      <c r="AS127" s="3">
        <f t="shared" si="64"/>
        <v>0.97543903662819864</v>
      </c>
      <c r="AT127" s="3">
        <f t="shared" si="65"/>
        <v>3.6264425489212244</v>
      </c>
      <c r="AU127" s="3">
        <f t="shared" si="66"/>
        <v>82.060963371801321</v>
      </c>
      <c r="AV127" s="3">
        <f t="shared" si="67"/>
        <v>1.576467534096611</v>
      </c>
      <c r="AW127" s="3">
        <f t="shared" si="68"/>
        <v>0.35964626191670845</v>
      </c>
      <c r="AX127" s="3">
        <f t="shared" si="69"/>
        <v>183.51731058705471</v>
      </c>
      <c r="AY127" s="3">
        <f t="shared" ref="AY127:AY149" si="74">((S127-S$185)*25)/($H127)</f>
        <v>46.179811157232166</v>
      </c>
      <c r="AZ127" s="3">
        <f t="shared" si="70"/>
        <v>0.14629954841946813</v>
      </c>
      <c r="BA127" s="3">
        <f t="shared" si="71"/>
        <v>0.17281736076266932</v>
      </c>
      <c r="BB127" s="3">
        <f t="shared" si="72"/>
        <v>16.492724535875567</v>
      </c>
      <c r="BC127" s="4"/>
      <c r="BD127" s="4"/>
    </row>
    <row r="128" spans="1:56" x14ac:dyDescent="0.25">
      <c r="A128">
        <v>62</v>
      </c>
      <c r="B128" t="s">
        <v>604</v>
      </c>
      <c r="C128">
        <v>5</v>
      </c>
      <c r="E128" t="s">
        <v>601</v>
      </c>
      <c r="F128" s="3" t="s">
        <v>434</v>
      </c>
      <c r="G128" s="3" t="s">
        <v>435</v>
      </c>
      <c r="H128" s="3" t="s">
        <v>50</v>
      </c>
      <c r="I128" s="3" t="s">
        <v>51</v>
      </c>
      <c r="J128" s="3">
        <f t="shared" si="48"/>
        <v>8.0200000000000011E-3</v>
      </c>
      <c r="K128" s="3">
        <v>1.7688999999999999</v>
      </c>
      <c r="L128" s="3">
        <v>0.98619000000000001</v>
      </c>
      <c r="M128" s="3">
        <v>92.498999999999995</v>
      </c>
      <c r="N128" s="3">
        <v>5.185E-2</v>
      </c>
      <c r="O128" s="3">
        <v>1.278</v>
      </c>
      <c r="P128" s="3">
        <v>222.76</v>
      </c>
      <c r="Q128" s="3">
        <v>43.582000000000001</v>
      </c>
      <c r="R128" s="3">
        <v>1.9985999999999999</v>
      </c>
      <c r="S128" s="3">
        <v>4.2336999999999998</v>
      </c>
      <c r="T128" s="3">
        <v>18.114000000000001</v>
      </c>
      <c r="U128" s="3">
        <v>15.769</v>
      </c>
      <c r="V128" s="3">
        <v>0.34903000000000001</v>
      </c>
      <c r="W128" s="3" t="s">
        <v>436</v>
      </c>
      <c r="X128" s="21">
        <f t="shared" si="49"/>
        <v>8743.6332767402382</v>
      </c>
      <c r="Y128" s="3">
        <f t="shared" si="50"/>
        <v>145.72722127900397</v>
      </c>
      <c r="Z128" s="4">
        <f t="shared" si="51"/>
        <v>1214.3935106583665</v>
      </c>
      <c r="AA128" s="4">
        <f t="shared" si="52"/>
        <v>6056.825489567912</v>
      </c>
      <c r="AB128" s="4">
        <f t="shared" si="53"/>
        <v>6.0568254895679123</v>
      </c>
      <c r="AC128" s="4">
        <f t="shared" si="54"/>
        <v>0.2840651154607351</v>
      </c>
      <c r="AD128" s="25">
        <f t="shared" si="55"/>
        <v>0.84651404407299058</v>
      </c>
      <c r="AE128" s="27">
        <f t="shared" si="56"/>
        <v>2.2586034912718205</v>
      </c>
      <c r="AF128" s="27">
        <f t="shared" si="57"/>
        <v>6.7306384039900253</v>
      </c>
      <c r="AG128" s="27">
        <f t="shared" si="58"/>
        <v>12.577024544524098</v>
      </c>
      <c r="AH128" s="25">
        <f t="shared" si="59"/>
        <v>0.84651404407299058</v>
      </c>
      <c r="AI128" s="25">
        <f t="shared" si="60"/>
        <v>1.410856740121651</v>
      </c>
      <c r="AJ128" s="25"/>
      <c r="AK128" s="26">
        <v>2.98</v>
      </c>
      <c r="AL128" s="25"/>
      <c r="AM128" s="25"/>
      <c r="AN128" s="25"/>
      <c r="AO128" s="4"/>
      <c r="AP128" s="4"/>
      <c r="AQ128" s="3">
        <f t="shared" si="62"/>
        <v>208.84470641577872</v>
      </c>
      <c r="AR128" s="3">
        <f t="shared" si="63"/>
        <v>74.199387893901587</v>
      </c>
      <c r="AS128" s="3">
        <f t="shared" si="64"/>
        <v>1.1533541147132167</v>
      </c>
      <c r="AT128" s="3">
        <f t="shared" si="65"/>
        <v>6.4650872817955101</v>
      </c>
      <c r="AU128" s="3">
        <f t="shared" si="66"/>
        <v>159.35162094763092</v>
      </c>
      <c r="AV128" s="3">
        <f t="shared" si="67"/>
        <v>2.7741395488551346</v>
      </c>
      <c r="AW128" s="3">
        <f t="shared" si="68"/>
        <v>0.54341645885286771</v>
      </c>
      <c r="AX128" s="3">
        <f t="shared" si="69"/>
        <v>249.20199501246879</v>
      </c>
      <c r="AY128" s="3">
        <f t="shared" si="74"/>
        <v>39.731353434595341</v>
      </c>
      <c r="AZ128" s="3">
        <f t="shared" si="70"/>
        <v>0.22586034912718203</v>
      </c>
      <c r="BA128" s="3">
        <f t="shared" si="71"/>
        <v>0.19662094763092269</v>
      </c>
      <c r="BB128" s="3">
        <f t="shared" si="72"/>
        <v>43.519950124688272</v>
      </c>
      <c r="BC128" s="4"/>
      <c r="BD128" s="4"/>
    </row>
    <row r="129" spans="1:56" x14ac:dyDescent="0.25">
      <c r="A129">
        <v>62</v>
      </c>
      <c r="B129" t="s">
        <v>604</v>
      </c>
      <c r="C129">
        <v>5</v>
      </c>
      <c r="E129" t="s">
        <v>601</v>
      </c>
      <c r="F129" s="3" t="s">
        <v>437</v>
      </c>
      <c r="G129" s="3" t="s">
        <v>438</v>
      </c>
      <c r="H129" s="3" t="s">
        <v>78</v>
      </c>
      <c r="I129" s="3" t="s">
        <v>51</v>
      </c>
      <c r="J129" s="3">
        <f t="shared" si="48"/>
        <v>7.9679999999999994E-3</v>
      </c>
      <c r="K129" s="3">
        <v>0.98245000000000005</v>
      </c>
      <c r="L129" s="3">
        <v>1.0563</v>
      </c>
      <c r="M129" s="3">
        <v>128.38999999999999</v>
      </c>
      <c r="N129" s="3">
        <v>4.7870000000000003E-2</v>
      </c>
      <c r="O129" s="3">
        <v>0.93430999999999997</v>
      </c>
      <c r="P129" s="3">
        <v>224.33</v>
      </c>
      <c r="Q129" s="3">
        <v>52.377000000000002</v>
      </c>
      <c r="R129" s="3">
        <v>3.7953000000000001</v>
      </c>
      <c r="S129" s="3">
        <v>4.6161000000000003</v>
      </c>
      <c r="T129" s="3">
        <v>21.077000000000002</v>
      </c>
      <c r="U129" s="3">
        <v>17.466000000000001</v>
      </c>
      <c r="V129" s="3">
        <v>0.40248</v>
      </c>
      <c r="W129" s="3" t="s">
        <v>439</v>
      </c>
      <c r="X129" s="21">
        <f t="shared" si="49"/>
        <v>11842.105263157895</v>
      </c>
      <c r="Y129" s="3">
        <f t="shared" si="50"/>
        <v>197.36842105263159</v>
      </c>
      <c r="Z129" s="4">
        <f t="shared" si="51"/>
        <v>1644.7368421052633</v>
      </c>
      <c r="AA129" s="4">
        <f t="shared" si="52"/>
        <v>8256.7110547452976</v>
      </c>
      <c r="AB129" s="4">
        <f t="shared" si="53"/>
        <v>8.2567110547452973</v>
      </c>
      <c r="AC129" s="4">
        <f t="shared" si="54"/>
        <v>0.38723974846755443</v>
      </c>
      <c r="AD129" s="25">
        <f t="shared" si="55"/>
        <v>1.1384848604946101</v>
      </c>
      <c r="AE129" s="27">
        <f t="shared" si="56"/>
        <v>2.6452058232931734</v>
      </c>
      <c r="AF129" s="27">
        <f t="shared" si="57"/>
        <v>7.7769051204819295</v>
      </c>
      <c r="AG129" s="27">
        <f t="shared" si="58"/>
        <v>14.639305004457338</v>
      </c>
      <c r="AH129" s="25">
        <f t="shared" si="59"/>
        <v>1.1384848604946101</v>
      </c>
      <c r="AI129" s="25">
        <f t="shared" si="60"/>
        <v>1.8974747674910166</v>
      </c>
      <c r="AJ129" s="25"/>
      <c r="AK129" s="26">
        <v>2.94</v>
      </c>
      <c r="AL129" s="25"/>
      <c r="AM129" s="25"/>
      <c r="AN129" s="25"/>
      <c r="AO129" s="4"/>
      <c r="AP129" s="4"/>
      <c r="AQ129" s="3">
        <f t="shared" si="62"/>
        <v>111.50659456005842</v>
      </c>
      <c r="AR129" s="3">
        <f t="shared" si="63"/>
        <v>83.482566630156995</v>
      </c>
      <c r="AS129" s="3">
        <f t="shared" si="64"/>
        <v>1.611320281124498</v>
      </c>
      <c r="AT129" s="3">
        <f t="shared" si="65"/>
        <v>6.007781124497992</v>
      </c>
      <c r="AU129" s="3">
        <f t="shared" si="66"/>
        <v>117.257781124498</v>
      </c>
      <c r="AV129" s="3">
        <f t="shared" si="67"/>
        <v>2.8119476884811978</v>
      </c>
      <c r="AW129" s="3">
        <f t="shared" si="68"/>
        <v>0.65734186746987955</v>
      </c>
      <c r="AX129" s="3">
        <f t="shared" si="69"/>
        <v>476.31777108433744</v>
      </c>
      <c r="AY129" s="3">
        <f t="shared" si="74"/>
        <v>87.9826122672509</v>
      </c>
      <c r="AZ129" s="3">
        <f t="shared" si="70"/>
        <v>0.26452058232931736</v>
      </c>
      <c r="BA129" s="3">
        <f t="shared" si="71"/>
        <v>0.21920180722891572</v>
      </c>
      <c r="BB129" s="3">
        <f t="shared" si="72"/>
        <v>50.512048192771083</v>
      </c>
      <c r="BC129" s="4"/>
      <c r="BD129" s="4"/>
    </row>
    <row r="130" spans="1:56" x14ac:dyDescent="0.25">
      <c r="A130">
        <v>63</v>
      </c>
      <c r="B130" t="s">
        <v>604</v>
      </c>
      <c r="C130">
        <v>5</v>
      </c>
      <c r="E130" t="s">
        <v>602</v>
      </c>
      <c r="F130" s="3" t="s">
        <v>440</v>
      </c>
      <c r="G130" s="3" t="s">
        <v>441</v>
      </c>
      <c r="H130" s="3" t="s">
        <v>70</v>
      </c>
      <c r="I130" s="3" t="s">
        <v>51</v>
      </c>
      <c r="J130" s="3">
        <f t="shared" si="48"/>
        <v>8.0400000000000003E-3</v>
      </c>
      <c r="K130" s="3">
        <v>2.2265000000000001</v>
      </c>
      <c r="L130" s="3">
        <v>0.99729999999999996</v>
      </c>
      <c r="M130" s="3">
        <v>108.59</v>
      </c>
      <c r="N130" s="3">
        <v>4.7019999999999999E-2</v>
      </c>
      <c r="O130" s="3">
        <v>1.6178999999999999</v>
      </c>
      <c r="P130" s="3">
        <v>200.92</v>
      </c>
      <c r="Q130" s="3">
        <v>36.445999999999998</v>
      </c>
      <c r="R130" s="3">
        <v>3.7759999999999998</v>
      </c>
      <c r="S130" s="3">
        <v>4.2144000000000004</v>
      </c>
      <c r="T130" s="3">
        <v>16.346</v>
      </c>
      <c r="U130" s="3">
        <v>19.055</v>
      </c>
      <c r="V130" s="3">
        <v>0.21958</v>
      </c>
      <c r="W130" s="3" t="s">
        <v>442</v>
      </c>
      <c r="X130" s="21">
        <f t="shared" si="49"/>
        <v>10314.09168081494</v>
      </c>
      <c r="Y130" s="3">
        <f t="shared" si="50"/>
        <v>171.90152801358232</v>
      </c>
      <c r="Z130" s="4">
        <f t="shared" si="51"/>
        <v>1432.5127334465194</v>
      </c>
      <c r="AA130" s="4">
        <f t="shared" si="52"/>
        <v>7126.9290221219862</v>
      </c>
      <c r="AB130" s="4">
        <f t="shared" si="53"/>
        <v>7.1269290221219865</v>
      </c>
      <c r="AC130" s="4">
        <f t="shared" si="54"/>
        <v>0.33425297113752117</v>
      </c>
      <c r="AD130" s="25">
        <f t="shared" si="55"/>
        <v>2.3999363327674019</v>
      </c>
      <c r="AE130" s="27">
        <f t="shared" si="56"/>
        <v>2.0330845771144275</v>
      </c>
      <c r="AF130" s="27">
        <f t="shared" si="57"/>
        <v>14.597547263681589</v>
      </c>
      <c r="AG130" s="27">
        <f t="shared" si="58"/>
        <v>16.440682050322224</v>
      </c>
      <c r="AH130" s="25">
        <f t="shared" si="59"/>
        <v>2.3999363327674019</v>
      </c>
      <c r="AI130" s="25">
        <f t="shared" si="60"/>
        <v>3.99989388794567</v>
      </c>
      <c r="AJ130" s="25"/>
      <c r="AK130" s="26">
        <v>7.18</v>
      </c>
      <c r="AL130" s="25"/>
      <c r="AM130" s="25"/>
      <c r="AN130" s="25"/>
      <c r="AO130" s="4"/>
      <c r="AP130" s="4"/>
      <c r="AQ130" s="3">
        <f t="shared" si="62"/>
        <v>265.24061510628673</v>
      </c>
      <c r="AR130" s="3">
        <f t="shared" si="63"/>
        <v>75.39665309814562</v>
      </c>
      <c r="AS130" s="3">
        <f t="shared" si="64"/>
        <v>1.3506218905472636</v>
      </c>
      <c r="AT130" s="3">
        <f t="shared" si="65"/>
        <v>5.8482587064676617</v>
      </c>
      <c r="AU130" s="3">
        <f t="shared" si="66"/>
        <v>201.23134328358208</v>
      </c>
      <c r="AV130" s="3">
        <f t="shared" si="67"/>
        <v>2.495596913161465</v>
      </c>
      <c r="AW130" s="3">
        <f t="shared" si="68"/>
        <v>0.45330845771144274</v>
      </c>
      <c r="AX130" s="3">
        <f t="shared" si="69"/>
        <v>469.65174129353227</v>
      </c>
      <c r="AY130" s="3">
        <f t="shared" si="74"/>
        <v>37.232021709633734</v>
      </c>
      <c r="AZ130" s="3">
        <f t="shared" si="70"/>
        <v>0.20330845771144276</v>
      </c>
      <c r="BA130" s="3">
        <f t="shared" si="71"/>
        <v>0.23700248756218903</v>
      </c>
      <c r="BB130" s="3">
        <f t="shared" si="72"/>
        <v>27.310945273631837</v>
      </c>
      <c r="BC130" s="4"/>
      <c r="BD130" s="4"/>
    </row>
    <row r="131" spans="1:56" x14ac:dyDescent="0.25">
      <c r="A131">
        <v>63</v>
      </c>
      <c r="B131" t="s">
        <v>604</v>
      </c>
      <c r="C131">
        <v>5</v>
      </c>
      <c r="E131" t="s">
        <v>602</v>
      </c>
      <c r="F131" s="3" t="s">
        <v>443</v>
      </c>
      <c r="G131" s="3" t="s">
        <v>444</v>
      </c>
      <c r="H131" s="3" t="s">
        <v>105</v>
      </c>
      <c r="I131" s="3" t="s">
        <v>51</v>
      </c>
      <c r="J131" s="3">
        <f t="shared" si="48"/>
        <v>8.0320000000000009E-3</v>
      </c>
      <c r="K131" s="3">
        <v>2.3557999999999999</v>
      </c>
      <c r="L131" s="3">
        <v>1.3242</v>
      </c>
      <c r="M131" s="3">
        <v>108.95</v>
      </c>
      <c r="N131" s="3">
        <v>5.1200000000000002E-2</v>
      </c>
      <c r="O131" s="3">
        <v>2.004</v>
      </c>
      <c r="P131" s="3">
        <v>246.81</v>
      </c>
      <c r="Q131" s="3">
        <v>40.984000000000002</v>
      </c>
      <c r="R131" s="3">
        <v>3.476</v>
      </c>
      <c r="S131" s="3">
        <v>6.3754</v>
      </c>
      <c r="T131" s="3">
        <v>17.645</v>
      </c>
      <c r="U131" s="3">
        <v>19.035</v>
      </c>
      <c r="V131" s="3">
        <v>0.18518999999999999</v>
      </c>
      <c r="W131" s="3" t="s">
        <v>445</v>
      </c>
      <c r="X131" s="21">
        <f t="shared" si="49"/>
        <v>9533.1069609507631</v>
      </c>
      <c r="Y131" s="3">
        <f t="shared" si="50"/>
        <v>158.88511601584605</v>
      </c>
      <c r="Z131" s="4">
        <f t="shared" si="51"/>
        <v>1324.0426334653837</v>
      </c>
      <c r="AA131" s="4">
        <f t="shared" si="52"/>
        <v>6593.8378160626671</v>
      </c>
      <c r="AB131" s="4">
        <f t="shared" si="53"/>
        <v>6.5938378160626669</v>
      </c>
      <c r="AC131" s="4">
        <f t="shared" si="54"/>
        <v>0.30925099357333907</v>
      </c>
      <c r="AD131" s="25">
        <f t="shared" si="55"/>
        <v>2.0472415774555048</v>
      </c>
      <c r="AE131" s="27">
        <f t="shared" si="56"/>
        <v>2.1968376494023905</v>
      </c>
      <c r="AF131" s="27">
        <f t="shared" si="57"/>
        <v>14.543065239043825</v>
      </c>
      <c r="AG131" s="27">
        <f t="shared" si="58"/>
        <v>14.077098216951315</v>
      </c>
      <c r="AH131" s="25">
        <f t="shared" si="59"/>
        <v>2.0472415774555048</v>
      </c>
      <c r="AI131" s="25">
        <f t="shared" si="60"/>
        <v>3.4120692957591752</v>
      </c>
      <c r="AJ131" s="25"/>
      <c r="AK131" s="26">
        <v>6.62</v>
      </c>
      <c r="AL131" s="25"/>
      <c r="AM131" s="25"/>
      <c r="AN131" s="25"/>
      <c r="AO131" s="4"/>
      <c r="AP131" s="4"/>
      <c r="AQ131" s="3">
        <f t="shared" si="62"/>
        <v>281.60290655559578</v>
      </c>
      <c r="AR131" s="3">
        <f t="shared" si="63"/>
        <v>116.1714505613908</v>
      </c>
      <c r="AS131" s="3">
        <f t="shared" si="64"/>
        <v>1.356449203187251</v>
      </c>
      <c r="AT131" s="3">
        <f t="shared" si="65"/>
        <v>6.3745019920318722</v>
      </c>
      <c r="AU131" s="3">
        <f t="shared" si="66"/>
        <v>249.5019920318725</v>
      </c>
      <c r="AV131" s="3">
        <f t="shared" si="67"/>
        <v>3.069422208891706</v>
      </c>
      <c r="AW131" s="3">
        <f t="shared" si="68"/>
        <v>0.51025896414342631</v>
      </c>
      <c r="AX131" s="3">
        <f t="shared" si="69"/>
        <v>432.76892430278883</v>
      </c>
      <c r="AY131" s="3">
        <f t="shared" si="74"/>
        <v>306.31791017747196</v>
      </c>
      <c r="AZ131" s="3">
        <f t="shared" si="70"/>
        <v>0.21968376494023906</v>
      </c>
      <c r="BA131" s="3">
        <f t="shared" si="71"/>
        <v>0.23698954183266932</v>
      </c>
      <c r="BB131" s="3">
        <f t="shared" si="72"/>
        <v>23.056523904382466</v>
      </c>
      <c r="BC131" s="4"/>
      <c r="BD131" s="4"/>
    </row>
    <row r="132" spans="1:56" x14ac:dyDescent="0.25">
      <c r="A132">
        <v>64</v>
      </c>
      <c r="B132" t="s">
        <v>603</v>
      </c>
      <c r="C132">
        <v>5</v>
      </c>
      <c r="E132" t="s">
        <v>600</v>
      </c>
      <c r="F132" s="3" t="s">
        <v>446</v>
      </c>
      <c r="G132" s="3" t="s">
        <v>447</v>
      </c>
      <c r="H132" s="3" t="s">
        <v>126</v>
      </c>
      <c r="I132" s="3" t="s">
        <v>51</v>
      </c>
      <c r="J132" s="3">
        <f t="shared" si="48"/>
        <v>8.0160000000000006E-3</v>
      </c>
      <c r="K132" s="3">
        <v>1.0765</v>
      </c>
      <c r="L132" s="3">
        <v>1.006</v>
      </c>
      <c r="M132" s="3">
        <v>31.405999999999999</v>
      </c>
      <c r="N132" s="3">
        <v>5.0999999999999997E-2</v>
      </c>
      <c r="O132" s="3">
        <v>0.93157000000000001</v>
      </c>
      <c r="P132" s="3">
        <v>263.52999999999997</v>
      </c>
      <c r="Q132" s="3">
        <v>24.923999999999999</v>
      </c>
      <c r="R132" s="3">
        <v>1.659</v>
      </c>
      <c r="S132" s="3">
        <v>5.3921000000000001</v>
      </c>
      <c r="T132" s="3">
        <v>9.7394999999999996</v>
      </c>
      <c r="U132" s="3">
        <v>12.223000000000001</v>
      </c>
      <c r="V132" s="3">
        <v>0.19577</v>
      </c>
      <c r="W132" s="3" t="s">
        <v>448</v>
      </c>
      <c r="X132" s="21">
        <f t="shared" si="49"/>
        <v>9066.213921901528</v>
      </c>
      <c r="Y132" s="3">
        <f t="shared" si="50"/>
        <v>151.10356536502547</v>
      </c>
      <c r="Z132" s="4">
        <f t="shared" si="51"/>
        <v>1259.1963780418789</v>
      </c>
      <c r="AA132" s="4">
        <f t="shared" si="52"/>
        <v>6283.4150600892162</v>
      </c>
      <c r="AB132" s="4">
        <f t="shared" si="53"/>
        <v>6.283415060089216</v>
      </c>
      <c r="AC132" s="4">
        <f t="shared" si="54"/>
        <v>0.29469216631818423</v>
      </c>
      <c r="AD132" s="25">
        <f t="shared" si="55"/>
        <v>1.6237538364131952</v>
      </c>
      <c r="AE132" s="27">
        <f t="shared" si="56"/>
        <v>1.2150074850299399</v>
      </c>
      <c r="AF132" s="27">
        <f t="shared" si="57"/>
        <v>6.6946912425149687</v>
      </c>
      <c r="AG132" s="27">
        <f t="shared" si="58"/>
        <v>24.254349866076957</v>
      </c>
      <c r="AH132" s="25">
        <f t="shared" si="59"/>
        <v>1.6237538364131952</v>
      </c>
      <c r="AI132" s="25">
        <f t="shared" si="60"/>
        <v>2.7062563940219921</v>
      </c>
      <c r="AJ132" s="25"/>
      <c r="AK132" s="26">
        <v>5.51</v>
      </c>
      <c r="AL132" s="25"/>
      <c r="AM132" s="25"/>
      <c r="AN132" s="25"/>
      <c r="AO132" s="4"/>
      <c r="AP132" s="4"/>
      <c r="AQ132" s="3">
        <f t="shared" si="62"/>
        <v>122.57167483215387</v>
      </c>
      <c r="AR132" s="3">
        <f t="shared" si="63"/>
        <v>76.707720921792784</v>
      </c>
      <c r="AS132" s="3">
        <f t="shared" si="64"/>
        <v>0.39179141716566868</v>
      </c>
      <c r="AT132" s="3">
        <f t="shared" si="65"/>
        <v>6.3622754491017961</v>
      </c>
      <c r="AU132" s="3">
        <f t="shared" si="66"/>
        <v>116.21382235528942</v>
      </c>
      <c r="AV132" s="3">
        <f t="shared" si="67"/>
        <v>3.2841316344583551</v>
      </c>
      <c r="AW132" s="3">
        <f t="shared" si="68"/>
        <v>0.31092814371257488</v>
      </c>
      <c r="AX132" s="3">
        <f t="shared" si="69"/>
        <v>206.96107784431138</v>
      </c>
      <c r="AY132" s="3">
        <f t="shared" si="74"/>
        <v>184.26215750317553</v>
      </c>
      <c r="AZ132" s="3">
        <f t="shared" si="70"/>
        <v>0.121500748502994</v>
      </c>
      <c r="BA132" s="3">
        <f t="shared" si="71"/>
        <v>0.15248253493013975</v>
      </c>
      <c r="BB132" s="3">
        <f t="shared" si="72"/>
        <v>24.422405189620758</v>
      </c>
      <c r="BC132" s="4"/>
      <c r="BD132" s="4"/>
    </row>
    <row r="133" spans="1:56" x14ac:dyDescent="0.25">
      <c r="A133">
        <v>64</v>
      </c>
      <c r="B133" t="s">
        <v>603</v>
      </c>
      <c r="C133">
        <v>5</v>
      </c>
      <c r="E133" t="s">
        <v>600</v>
      </c>
      <c r="F133" s="3" t="s">
        <v>449</v>
      </c>
      <c r="G133" s="3" t="s">
        <v>450</v>
      </c>
      <c r="H133" s="3" t="s">
        <v>153</v>
      </c>
      <c r="I133" s="3" t="s">
        <v>51</v>
      </c>
      <c r="J133" s="3">
        <f t="shared" si="48"/>
        <v>8.0280000000000004E-3</v>
      </c>
      <c r="K133" s="3">
        <v>0.84260999999999997</v>
      </c>
      <c r="L133" s="3">
        <v>1.1387</v>
      </c>
      <c r="M133" s="3">
        <v>33.524999999999999</v>
      </c>
      <c r="N133" s="3">
        <v>5.4449999999999998E-2</v>
      </c>
      <c r="O133" s="3">
        <v>1.0787</v>
      </c>
      <c r="P133" s="3">
        <v>272.38</v>
      </c>
      <c r="Q133" s="3">
        <v>26.931000000000001</v>
      </c>
      <c r="R133" s="3">
        <v>1.6646000000000001</v>
      </c>
      <c r="S133" s="3">
        <v>6.4454000000000002</v>
      </c>
      <c r="T133" s="3">
        <v>11.212999999999999</v>
      </c>
      <c r="U133" s="3">
        <v>13.347</v>
      </c>
      <c r="V133" s="3">
        <v>0.28278999999999999</v>
      </c>
      <c r="W133" s="3" t="s">
        <v>451</v>
      </c>
      <c r="X133" s="21">
        <f t="shared" si="49"/>
        <v>11655.3480475382</v>
      </c>
      <c r="Y133" s="3">
        <f t="shared" si="50"/>
        <v>194.25580079230335</v>
      </c>
      <c r="Z133" s="4">
        <f t="shared" si="51"/>
        <v>1618.7983399358611</v>
      </c>
      <c r="AA133" s="4">
        <f t="shared" si="52"/>
        <v>8065.7615343092239</v>
      </c>
      <c r="AB133" s="4">
        <f t="shared" si="53"/>
        <v>8.0657615343092246</v>
      </c>
      <c r="AC133" s="4">
        <f t="shared" si="54"/>
        <v>0.37828421595910261</v>
      </c>
      <c r="AD133" s="25">
        <f t="shared" si="55"/>
        <v>3.1889359405352349</v>
      </c>
      <c r="AE133" s="27">
        <f t="shared" si="56"/>
        <v>1.396736422521176</v>
      </c>
      <c r="AF133" s="27">
        <f t="shared" si="57"/>
        <v>11.774488041853514</v>
      </c>
      <c r="AG133" s="27">
        <f t="shared" si="58"/>
        <v>27.083436062781374</v>
      </c>
      <c r="AH133" s="25">
        <f t="shared" si="59"/>
        <v>3.1889359405352353</v>
      </c>
      <c r="AI133" s="25">
        <f t="shared" si="60"/>
        <v>5.3148932342253925</v>
      </c>
      <c r="AJ133" s="25"/>
      <c r="AK133" s="26">
        <v>8.43</v>
      </c>
      <c r="AL133" s="25"/>
      <c r="AM133" s="25"/>
      <c r="AN133" s="25"/>
      <c r="AO133" s="4"/>
      <c r="AP133" s="4"/>
      <c r="AQ133" s="3">
        <f t="shared" si="62"/>
        <v>93.254178556869135</v>
      </c>
      <c r="AR133" s="3">
        <f t="shared" si="63"/>
        <v>93.122706889523045</v>
      </c>
      <c r="AS133" s="3">
        <f t="shared" si="64"/>
        <v>0.41760089686098656</v>
      </c>
      <c r="AT133" s="3">
        <f t="shared" si="65"/>
        <v>6.7825112107623324</v>
      </c>
      <c r="AU133" s="3">
        <f t="shared" si="66"/>
        <v>134.36721474838069</v>
      </c>
      <c r="AV133" s="3">
        <f t="shared" si="67"/>
        <v>3.38946178149205</v>
      </c>
      <c r="AW133" s="3">
        <f t="shared" si="68"/>
        <v>0.33546337817638266</v>
      </c>
      <c r="AX133" s="3">
        <f t="shared" si="69"/>
        <v>207.34927752864974</v>
      </c>
      <c r="AY133" s="3">
        <f t="shared" si="74"/>
        <v>315.19001675952359</v>
      </c>
      <c r="AZ133" s="3">
        <f t="shared" si="70"/>
        <v>0.13967364225211759</v>
      </c>
      <c r="BA133" s="3">
        <f t="shared" si="71"/>
        <v>0.16625560538116593</v>
      </c>
      <c r="BB133" s="3">
        <f t="shared" si="72"/>
        <v>35.225460886895867</v>
      </c>
      <c r="BC133" s="4"/>
      <c r="BD133" s="4"/>
    </row>
    <row r="134" spans="1:56" x14ac:dyDescent="0.25">
      <c r="A134">
        <v>65</v>
      </c>
      <c r="B134" t="s">
        <v>603</v>
      </c>
      <c r="C134">
        <v>5</v>
      </c>
      <c r="E134" t="s">
        <v>601</v>
      </c>
      <c r="F134" s="3" t="s">
        <v>452</v>
      </c>
      <c r="G134" s="3" t="s">
        <v>453</v>
      </c>
      <c r="H134" s="3" t="s">
        <v>62</v>
      </c>
      <c r="I134" s="3" t="s">
        <v>51</v>
      </c>
      <c r="J134" s="3">
        <f t="shared" si="48"/>
        <v>8.0359999999999997E-3</v>
      </c>
      <c r="K134" s="3">
        <v>0.90203999999999995</v>
      </c>
      <c r="L134" s="3">
        <v>1.0330999999999999</v>
      </c>
      <c r="M134" s="3">
        <v>40.024000000000001</v>
      </c>
      <c r="N134" s="3">
        <v>0.10360999999999999</v>
      </c>
      <c r="O134" s="3">
        <v>1.0750999999999999</v>
      </c>
      <c r="P134" s="3">
        <v>346.07</v>
      </c>
      <c r="Q134" s="3">
        <v>30.195</v>
      </c>
      <c r="R134" s="3">
        <v>2.1774</v>
      </c>
      <c r="S134" s="3">
        <v>5.2988999999999997</v>
      </c>
      <c r="T134" s="3">
        <v>17.184000000000001</v>
      </c>
      <c r="U134" s="3">
        <v>16.265999999999998</v>
      </c>
      <c r="V134" s="3">
        <v>0.86780000000000002</v>
      </c>
      <c r="W134" s="3" t="s">
        <v>454</v>
      </c>
      <c r="X134" s="21">
        <f t="shared" si="49"/>
        <v>19949.066213921902</v>
      </c>
      <c r="Y134" s="3">
        <f t="shared" si="50"/>
        <v>332.48443689869839</v>
      </c>
      <c r="Z134" s="4">
        <f t="shared" si="51"/>
        <v>2770.7036408224867</v>
      </c>
      <c r="AA134" s="4">
        <f t="shared" si="52"/>
        <v>13791.456649191074</v>
      </c>
      <c r="AB134" s="4">
        <f t="shared" si="53"/>
        <v>13.791456649191074</v>
      </c>
      <c r="AC134" s="4">
        <f t="shared" si="54"/>
        <v>0.6468193168470614</v>
      </c>
      <c r="AD134" s="25">
        <f t="shared" si="55"/>
        <v>2.6066818468936575</v>
      </c>
      <c r="AE134" s="27">
        <f t="shared" si="56"/>
        <v>2.1383773021403685</v>
      </c>
      <c r="AF134" s="27">
        <f t="shared" si="57"/>
        <v>8.6176605276256861</v>
      </c>
      <c r="AG134" s="27">
        <f t="shared" si="58"/>
        <v>30.248137978252938</v>
      </c>
      <c r="AH134" s="25">
        <f t="shared" si="59"/>
        <v>2.6066818468936575</v>
      </c>
      <c r="AI134" s="25">
        <f t="shared" si="60"/>
        <v>4.3444697448227627</v>
      </c>
      <c r="AJ134" s="25"/>
      <c r="AK134" s="26">
        <v>4.03</v>
      </c>
      <c r="AL134" s="25"/>
      <c r="AM134" s="25"/>
      <c r="AN134" s="25"/>
      <c r="AO134" s="4"/>
      <c r="AP134" s="4"/>
      <c r="AQ134" s="3">
        <f t="shared" ref="AQ134:AQ149" si="75">((K134-K$185)*25)/($H134)</f>
        <v>100.55681252545362</v>
      </c>
      <c r="AR134" s="3">
        <f t="shared" ref="AR134:AR149" si="76">((L134-L$185)*25)/($H134)</f>
        <v>79.889135254988901</v>
      </c>
      <c r="AS134" s="3">
        <f t="shared" ref="AS134:AS149" si="77">((M134-M$185)*25)/($H134*10000)</f>
        <v>0.49805873568939774</v>
      </c>
      <c r="AT134" s="3">
        <f t="shared" ref="AT134:AT149" si="78">((N134-N$185)*25)/($H134)</f>
        <v>12.893230462916874</v>
      </c>
      <c r="AU134" s="3">
        <f t="shared" ref="AU134:AU149" si="79">((O134-O$185)*25)/($H134)</f>
        <v>133.78546540567444</v>
      </c>
      <c r="AV134" s="3">
        <f t="shared" ref="AV134:AV149" si="80">((P134-P$185)*25)/($H134*10000)</f>
        <v>4.3030860106792161</v>
      </c>
      <c r="AW134" s="3">
        <f t="shared" ref="AW134:AW149" si="81">((Q134-Q$185)*25)/($H134*10000)</f>
        <v>0.37574664011946241</v>
      </c>
      <c r="AX134" s="3">
        <f t="shared" ref="AX134:AX149" si="82">((R134-R$185)*25)/($H134)</f>
        <v>270.95569935291189</v>
      </c>
      <c r="AY134" s="3">
        <f t="shared" si="74"/>
        <v>172.20575591655731</v>
      </c>
      <c r="AZ134" s="3">
        <f t="shared" ref="AZ134:AZ149" si="83">((T134-T$185)*25)/($H134*10000)</f>
        <v>0.21383773021403685</v>
      </c>
      <c r="BA134" s="3">
        <f t="shared" ref="BA134:BA149" si="84">((U134-U$185)*25)/($H134*10000)</f>
        <v>0.20241413638626182</v>
      </c>
      <c r="BB134" s="3">
        <f t="shared" ref="BB134:BB149" si="85">((V134-V$185)*25)/($H134)</f>
        <v>107.98904927824789</v>
      </c>
      <c r="BC134" s="4"/>
      <c r="BD134" s="4"/>
    </row>
    <row r="135" spans="1:56" x14ac:dyDescent="0.25">
      <c r="A135">
        <v>65</v>
      </c>
      <c r="B135" t="s">
        <v>603</v>
      </c>
      <c r="C135">
        <v>5</v>
      </c>
      <c r="E135" t="s">
        <v>601</v>
      </c>
      <c r="F135" s="3" t="s">
        <v>455</v>
      </c>
      <c r="G135" s="3" t="s">
        <v>453</v>
      </c>
      <c r="H135" s="3" t="s">
        <v>62</v>
      </c>
      <c r="I135" s="3" t="s">
        <v>51</v>
      </c>
      <c r="J135" s="3">
        <f t="shared" ref="J135:J149" si="86">H135/I135</f>
        <v>8.0359999999999997E-3</v>
      </c>
      <c r="K135" s="3">
        <v>0.90203999999999995</v>
      </c>
      <c r="L135" s="3">
        <v>1.0330999999999999</v>
      </c>
      <c r="M135" s="3">
        <v>40.024000000000001</v>
      </c>
      <c r="N135" s="3">
        <v>0.10360999999999999</v>
      </c>
      <c r="O135" s="3">
        <v>1.0750999999999999</v>
      </c>
      <c r="P135" s="3">
        <v>346.07</v>
      </c>
      <c r="Q135" s="3">
        <v>30.195</v>
      </c>
      <c r="R135" s="3">
        <v>2.1774</v>
      </c>
      <c r="S135" s="3">
        <v>5.2988999999999997</v>
      </c>
      <c r="T135" s="3">
        <v>17.184000000000001</v>
      </c>
      <c r="U135" s="3">
        <v>16.265999999999998</v>
      </c>
      <c r="V135" s="3">
        <v>0.86780000000000002</v>
      </c>
      <c r="W135" s="3" t="s">
        <v>454</v>
      </c>
      <c r="X135" s="21">
        <f t="shared" ref="X135:X149" si="87">W135/0.1178</f>
        <v>19949.066213921902</v>
      </c>
      <c r="Y135" s="3">
        <f t="shared" ref="Y135:Y149" si="88">X135/60</f>
        <v>332.48443689869839</v>
      </c>
      <c r="Z135" s="4">
        <f t="shared" ref="Z135:Z149" si="89">Y135*I135/3</f>
        <v>2770.7036408224867</v>
      </c>
      <c r="AA135" s="4">
        <f t="shared" ref="AA135:AA149" si="90">Z135/H135</f>
        <v>13791.456649191074</v>
      </c>
      <c r="AB135" s="4">
        <f t="shared" ref="AB135:AB149" si="91">AA135/1000</f>
        <v>13.791456649191074</v>
      </c>
      <c r="AC135" s="4">
        <f t="shared" ref="AC135:AC149" si="92">AB135*0.0469</f>
        <v>0.6468193168470614</v>
      </c>
      <c r="AD135" s="25">
        <f t="shared" ref="AD135:AD149" si="93">AC135*AK135</f>
        <v>3.2729057432461306</v>
      </c>
      <c r="AE135" s="27">
        <f t="shared" ref="AE135:AE149" si="94">AZ135*10</f>
        <v>2.1383773021403685</v>
      </c>
      <c r="AF135" s="27">
        <f t="shared" ref="AF135:AF149" si="95">AE135*AK135</f>
        <v>10.820189148830263</v>
      </c>
      <c r="AG135" s="27">
        <f t="shared" ref="AG135:AG149" si="96">AC135/AE135*100</f>
        <v>30.248137978252938</v>
      </c>
      <c r="AH135" s="25">
        <f t="shared" ref="AH135:AH149" si="97">AG135/100*AF135</f>
        <v>3.2729057432461302</v>
      </c>
      <c r="AI135" s="25">
        <f t="shared" ref="AI135:AI149" si="98">AH135/60*100</f>
        <v>5.4548429054102172</v>
      </c>
      <c r="AJ135" s="25"/>
      <c r="AK135" s="26">
        <v>5.0599999999999996</v>
      </c>
      <c r="AL135" s="25"/>
      <c r="AM135" s="25"/>
      <c r="AN135" s="25"/>
      <c r="AO135" s="4"/>
      <c r="AP135" s="4"/>
      <c r="AQ135" s="3">
        <f t="shared" si="75"/>
        <v>100.55681252545362</v>
      </c>
      <c r="AR135" s="3">
        <f t="shared" si="76"/>
        <v>79.889135254988901</v>
      </c>
      <c r="AS135" s="3">
        <f t="shared" si="77"/>
        <v>0.49805873568939774</v>
      </c>
      <c r="AT135" s="3">
        <f t="shared" si="78"/>
        <v>12.893230462916874</v>
      </c>
      <c r="AU135" s="3">
        <f t="shared" si="79"/>
        <v>133.78546540567444</v>
      </c>
      <c r="AV135" s="3">
        <f t="shared" si="80"/>
        <v>4.3030860106792161</v>
      </c>
      <c r="AW135" s="3">
        <f t="shared" si="81"/>
        <v>0.37574664011946241</v>
      </c>
      <c r="AX135" s="3">
        <f t="shared" si="82"/>
        <v>270.95569935291189</v>
      </c>
      <c r="AY135" s="3">
        <f t="shared" si="74"/>
        <v>172.20575591655731</v>
      </c>
      <c r="AZ135" s="3">
        <f t="shared" si="83"/>
        <v>0.21383773021403685</v>
      </c>
      <c r="BA135" s="3">
        <f t="shared" si="84"/>
        <v>0.20241413638626182</v>
      </c>
      <c r="BB135" s="3">
        <f t="shared" si="85"/>
        <v>107.98904927824789</v>
      </c>
      <c r="BC135" s="4"/>
      <c r="BD135" s="4"/>
    </row>
    <row r="136" spans="1:56" x14ac:dyDescent="0.25">
      <c r="A136">
        <v>66</v>
      </c>
      <c r="B136" t="s">
        <v>603</v>
      </c>
      <c r="C136">
        <v>5</v>
      </c>
      <c r="E136" t="s">
        <v>602</v>
      </c>
      <c r="F136" s="3" t="s">
        <v>456</v>
      </c>
      <c r="G136" s="3" t="s">
        <v>457</v>
      </c>
      <c r="H136" s="3" t="s">
        <v>130</v>
      </c>
      <c r="I136" s="3" t="s">
        <v>51</v>
      </c>
      <c r="J136" s="3">
        <f t="shared" si="86"/>
        <v>7.980000000000001E-3</v>
      </c>
      <c r="K136" s="3">
        <v>9.2842000000000002</v>
      </c>
      <c r="L136" s="3">
        <v>0.84177999999999997</v>
      </c>
      <c r="M136" s="3">
        <v>29.393999999999998</v>
      </c>
      <c r="N136" s="3">
        <v>0.10116</v>
      </c>
      <c r="O136" s="3">
        <v>6.9211999999999998</v>
      </c>
      <c r="P136" s="3">
        <v>351.54</v>
      </c>
      <c r="Q136" s="3">
        <v>29.225999999999999</v>
      </c>
      <c r="R136" s="3">
        <v>2.0625</v>
      </c>
      <c r="S136" s="3">
        <v>5.8330000000000002</v>
      </c>
      <c r="T136" s="3">
        <v>14.627000000000001</v>
      </c>
      <c r="U136" s="3">
        <v>16.164999999999999</v>
      </c>
      <c r="V136" s="3">
        <v>0.71231999999999995</v>
      </c>
      <c r="W136" s="3" t="s">
        <v>418</v>
      </c>
      <c r="X136" s="21">
        <f t="shared" si="87"/>
        <v>12096.774193548386</v>
      </c>
      <c r="Y136" s="3">
        <f t="shared" si="88"/>
        <v>201.61290322580643</v>
      </c>
      <c r="Z136" s="4">
        <f t="shared" si="89"/>
        <v>1680.1075268817203</v>
      </c>
      <c r="AA136" s="4">
        <f t="shared" si="90"/>
        <v>8421.5916134422059</v>
      </c>
      <c r="AB136" s="4">
        <f t="shared" si="91"/>
        <v>8.4215916134422066</v>
      </c>
      <c r="AC136" s="4">
        <f t="shared" si="92"/>
        <v>0.39497264667043946</v>
      </c>
      <c r="AD136" s="25">
        <f t="shared" si="93"/>
        <v>2.4527801358234291</v>
      </c>
      <c r="AE136" s="27">
        <f t="shared" si="94"/>
        <v>1.8329573934837093</v>
      </c>
      <c r="AF136" s="27">
        <f t="shared" si="95"/>
        <v>11.382665413533834</v>
      </c>
      <c r="AG136" s="27">
        <f t="shared" si="96"/>
        <v>21.548381215766096</v>
      </c>
      <c r="AH136" s="25">
        <f t="shared" si="97"/>
        <v>2.4527801358234291</v>
      </c>
      <c r="AI136" s="25">
        <f t="shared" si="98"/>
        <v>4.0879668930390487</v>
      </c>
      <c r="AJ136" s="25"/>
      <c r="AK136" s="26">
        <v>6.21</v>
      </c>
      <c r="AL136" s="25"/>
      <c r="AM136" s="25"/>
      <c r="AN136" s="25"/>
      <c r="AO136" s="4"/>
      <c r="AP136" s="4"/>
      <c r="AQ136" s="3">
        <f t="shared" si="75"/>
        <v>1151.6584643426747</v>
      </c>
      <c r="AR136" s="3">
        <f t="shared" si="76"/>
        <v>56.474823422191832</v>
      </c>
      <c r="AS136" s="3">
        <f t="shared" si="77"/>
        <v>0.36834586466165409</v>
      </c>
      <c r="AT136" s="3">
        <f t="shared" si="78"/>
        <v>12.676691729323307</v>
      </c>
      <c r="AU136" s="3">
        <f t="shared" si="79"/>
        <v>867.31829573934829</v>
      </c>
      <c r="AV136" s="3">
        <f t="shared" si="80"/>
        <v>4.4018294714057866</v>
      </c>
      <c r="AW136" s="3">
        <f t="shared" si="81"/>
        <v>0.36624060150375937</v>
      </c>
      <c r="AX136" s="3">
        <f t="shared" si="82"/>
        <v>258.45864661654133</v>
      </c>
      <c r="AY136" s="3">
        <f t="shared" si="74"/>
        <v>240.34404192298933</v>
      </c>
      <c r="AZ136" s="3">
        <f t="shared" si="83"/>
        <v>0.18329573934837093</v>
      </c>
      <c r="BA136" s="3">
        <f t="shared" si="84"/>
        <v>0.2025689223057644</v>
      </c>
      <c r="BB136" s="3">
        <f t="shared" si="85"/>
        <v>89.263157894736835</v>
      </c>
      <c r="BC136" s="4"/>
      <c r="BD136" s="4"/>
    </row>
    <row r="137" spans="1:56" x14ac:dyDescent="0.25">
      <c r="A137">
        <v>66</v>
      </c>
      <c r="B137" t="s">
        <v>603</v>
      </c>
      <c r="C137">
        <v>5</v>
      </c>
      <c r="E137" t="s">
        <v>602</v>
      </c>
      <c r="F137" s="3" t="s">
        <v>458</v>
      </c>
      <c r="G137" s="3" t="s">
        <v>459</v>
      </c>
      <c r="H137" s="3" t="s">
        <v>82</v>
      </c>
      <c r="I137" s="3" t="s">
        <v>51</v>
      </c>
      <c r="J137" s="3">
        <f t="shared" si="86"/>
        <v>7.9959999999999996E-3</v>
      </c>
      <c r="K137" s="3">
        <v>24.815999999999999</v>
      </c>
      <c r="L137" s="3">
        <v>0.87697999999999998</v>
      </c>
      <c r="M137" s="3">
        <v>33.448999999999998</v>
      </c>
      <c r="N137" s="3">
        <v>0.12083000000000001</v>
      </c>
      <c r="O137" s="3">
        <v>24.696000000000002</v>
      </c>
      <c r="P137" s="3">
        <v>356.56</v>
      </c>
      <c r="Q137" s="3">
        <v>33.087000000000003</v>
      </c>
      <c r="R137" s="3">
        <v>2.3639000000000001</v>
      </c>
      <c r="S137" s="3">
        <v>6.4307999999999996</v>
      </c>
      <c r="T137" s="3">
        <v>16.815999999999999</v>
      </c>
      <c r="U137" s="3">
        <v>18.591000000000001</v>
      </c>
      <c r="V137" s="3">
        <v>0.66086999999999996</v>
      </c>
      <c r="W137" s="3" t="s">
        <v>460</v>
      </c>
      <c r="X137" s="21">
        <f t="shared" si="87"/>
        <v>15288.624787775891</v>
      </c>
      <c r="Y137" s="3">
        <f t="shared" si="88"/>
        <v>254.81041312959817</v>
      </c>
      <c r="Z137" s="4">
        <f t="shared" si="89"/>
        <v>2123.4201094133182</v>
      </c>
      <c r="AA137" s="4">
        <f t="shared" si="90"/>
        <v>10622.411752943062</v>
      </c>
      <c r="AB137" s="4">
        <f t="shared" si="91"/>
        <v>10.622411752943062</v>
      </c>
      <c r="AC137" s="4">
        <f t="shared" si="92"/>
        <v>0.49819111121302961</v>
      </c>
      <c r="AD137" s="25">
        <f t="shared" si="93"/>
        <v>3.9506555119193245</v>
      </c>
      <c r="AE137" s="27">
        <f t="shared" si="94"/>
        <v>2.103051525762881</v>
      </c>
      <c r="AF137" s="27">
        <f t="shared" si="95"/>
        <v>16.677198599299647</v>
      </c>
      <c r="AG137" s="27">
        <f t="shared" si="96"/>
        <v>23.688963637365518</v>
      </c>
      <c r="AH137" s="25">
        <f t="shared" si="97"/>
        <v>3.950655511919325</v>
      </c>
      <c r="AI137" s="25">
        <f t="shared" si="98"/>
        <v>6.5844258531988746</v>
      </c>
      <c r="AJ137" s="25"/>
      <c r="AK137" s="26">
        <v>7.93</v>
      </c>
      <c r="AL137" s="25"/>
      <c r="AM137" s="25"/>
      <c r="AN137" s="25"/>
      <c r="AO137" s="4"/>
      <c r="AP137" s="4"/>
      <c r="AQ137" s="3">
        <f t="shared" si="75"/>
        <v>3091.8002182909636</v>
      </c>
      <c r="AR137" s="3">
        <f t="shared" si="76"/>
        <v>60.764018372822775</v>
      </c>
      <c r="AS137" s="3">
        <f t="shared" si="77"/>
        <v>0.41832166083041517</v>
      </c>
      <c r="AT137" s="3">
        <f t="shared" si="78"/>
        <v>15.111305652826413</v>
      </c>
      <c r="AU137" s="3">
        <f t="shared" si="79"/>
        <v>3088.5442721360687</v>
      </c>
      <c r="AV137" s="3">
        <f t="shared" si="80"/>
        <v>4.4558027991268361</v>
      </c>
      <c r="AW137" s="3">
        <f t="shared" si="81"/>
        <v>0.41379439719859934</v>
      </c>
      <c r="AX137" s="3">
        <f t="shared" si="82"/>
        <v>295.63531765882942</v>
      </c>
      <c r="AY137" s="3">
        <f t="shared" si="74"/>
        <v>314.62549456546452</v>
      </c>
      <c r="AZ137" s="3">
        <f t="shared" si="83"/>
        <v>0.21030515257628812</v>
      </c>
      <c r="BA137" s="3">
        <f t="shared" si="84"/>
        <v>0.232503751875938</v>
      </c>
      <c r="BB137" s="3">
        <f t="shared" si="85"/>
        <v>82.650075037518747</v>
      </c>
      <c r="BC137" s="4"/>
      <c r="BD137" s="4"/>
    </row>
    <row r="138" spans="1:56" x14ac:dyDescent="0.25">
      <c r="A138">
        <v>67</v>
      </c>
      <c r="B138" t="s">
        <v>606</v>
      </c>
      <c r="C138">
        <v>5</v>
      </c>
      <c r="E138" t="s">
        <v>600</v>
      </c>
      <c r="F138" s="3" t="s">
        <v>461</v>
      </c>
      <c r="G138" s="3" t="s">
        <v>462</v>
      </c>
      <c r="H138" s="3" t="s">
        <v>62</v>
      </c>
      <c r="I138" s="3" t="s">
        <v>51</v>
      </c>
      <c r="J138" s="3">
        <f t="shared" si="86"/>
        <v>8.0359999999999997E-3</v>
      </c>
      <c r="K138" s="3">
        <v>31.521000000000001</v>
      </c>
      <c r="L138" s="3">
        <v>0.83750999999999998</v>
      </c>
      <c r="M138" s="3">
        <v>24.707000000000001</v>
      </c>
      <c r="N138" s="3">
        <v>5.6829999999999999E-2</v>
      </c>
      <c r="O138" s="3">
        <v>30.260999999999999</v>
      </c>
      <c r="P138" s="3">
        <v>173.94</v>
      </c>
      <c r="Q138" s="3">
        <v>19.617999999999999</v>
      </c>
      <c r="R138" s="3">
        <v>1.5044999999999999</v>
      </c>
      <c r="S138" s="3">
        <v>6.3829000000000002</v>
      </c>
      <c r="T138" s="3">
        <v>10.47</v>
      </c>
      <c r="U138" s="3">
        <v>7.4912000000000001</v>
      </c>
      <c r="V138" s="3">
        <v>0.20796999999999999</v>
      </c>
      <c r="W138" s="3" t="s">
        <v>463</v>
      </c>
      <c r="X138" s="21">
        <f t="shared" si="87"/>
        <v>8624.7877758913419</v>
      </c>
      <c r="Y138" s="3">
        <f t="shared" si="88"/>
        <v>143.74646293152236</v>
      </c>
      <c r="Z138" s="4">
        <f t="shared" si="89"/>
        <v>1197.8871910960197</v>
      </c>
      <c r="AA138" s="4">
        <f t="shared" si="90"/>
        <v>5962.6042364162258</v>
      </c>
      <c r="AB138" s="4">
        <f t="shared" si="91"/>
        <v>5.9626042364162259</v>
      </c>
      <c r="AC138" s="4">
        <f t="shared" si="92"/>
        <v>0.27964613868792099</v>
      </c>
      <c r="AD138" s="25">
        <f t="shared" si="93"/>
        <v>1.8204963628583655</v>
      </c>
      <c r="AE138" s="27">
        <f t="shared" si="94"/>
        <v>1.3028870084619213</v>
      </c>
      <c r="AF138" s="27">
        <f t="shared" si="95"/>
        <v>8.4817944250871076</v>
      </c>
      <c r="AG138" s="27">
        <f t="shared" si="96"/>
        <v>21.463575649437757</v>
      </c>
      <c r="AH138" s="25">
        <f t="shared" si="97"/>
        <v>1.8204963628583657</v>
      </c>
      <c r="AI138" s="25">
        <f t="shared" si="98"/>
        <v>3.0341606047639429</v>
      </c>
      <c r="AJ138" s="25"/>
      <c r="AK138" s="26">
        <v>6.51</v>
      </c>
      <c r="AL138" s="25"/>
      <c r="AM138" s="25"/>
      <c r="AN138" s="25"/>
      <c r="AO138" s="4"/>
      <c r="AP138" s="4"/>
      <c r="AQ138" s="3">
        <f t="shared" si="75"/>
        <v>3910.7808045612924</v>
      </c>
      <c r="AR138" s="3">
        <f t="shared" si="76"/>
        <v>55.549911760713151</v>
      </c>
      <c r="AS138" s="3">
        <f t="shared" si="77"/>
        <v>0.30745395719263319</v>
      </c>
      <c r="AT138" s="3">
        <f t="shared" si="78"/>
        <v>7.0719263315082133</v>
      </c>
      <c r="AU138" s="3">
        <f t="shared" si="79"/>
        <v>3765.679442508711</v>
      </c>
      <c r="AV138" s="3">
        <f t="shared" si="80"/>
        <v>2.1610999479614463</v>
      </c>
      <c r="AW138" s="3">
        <f t="shared" si="81"/>
        <v>0.24412643106022897</v>
      </c>
      <c r="AX138" s="3">
        <f t="shared" si="82"/>
        <v>187.22000995520159</v>
      </c>
      <c r="AY138" s="3">
        <f t="shared" si="74"/>
        <v>307.09873749943443</v>
      </c>
      <c r="AZ138" s="3">
        <f t="shared" si="83"/>
        <v>0.13028870084619212</v>
      </c>
      <c r="BA138" s="3">
        <f t="shared" si="84"/>
        <v>9.3220507715281231E-2</v>
      </c>
      <c r="BB138" s="3">
        <f t="shared" si="85"/>
        <v>25.879790940766547</v>
      </c>
      <c r="BC138" s="4"/>
      <c r="BD138" s="4"/>
    </row>
    <row r="139" spans="1:56" x14ac:dyDescent="0.25">
      <c r="A139">
        <v>67</v>
      </c>
      <c r="B139" t="s">
        <v>605</v>
      </c>
      <c r="C139">
        <v>5</v>
      </c>
      <c r="E139" t="s">
        <v>600</v>
      </c>
      <c r="F139" s="3" t="s">
        <v>464</v>
      </c>
      <c r="G139" s="3" t="s">
        <v>465</v>
      </c>
      <c r="H139" s="3" t="s">
        <v>105</v>
      </c>
      <c r="I139" s="3" t="s">
        <v>51</v>
      </c>
      <c r="J139" s="3">
        <f t="shared" si="86"/>
        <v>8.0320000000000009E-3</v>
      </c>
      <c r="K139" s="3">
        <v>4.4763000000000002</v>
      </c>
      <c r="L139" s="3">
        <v>1.0726</v>
      </c>
      <c r="M139" s="3">
        <v>69.375</v>
      </c>
      <c r="N139" s="3">
        <v>2.1559999999999999E-2</v>
      </c>
      <c r="O139" s="3">
        <v>3.9310999999999998</v>
      </c>
      <c r="P139" s="3">
        <v>112.6</v>
      </c>
      <c r="Q139" s="3">
        <v>26.722999999999999</v>
      </c>
      <c r="R139" s="3">
        <v>1.5579000000000001</v>
      </c>
      <c r="S139" s="3">
        <v>4.7161999999999997</v>
      </c>
      <c r="T139" s="3">
        <v>9.1157000000000004</v>
      </c>
      <c r="U139" s="3">
        <v>9.4101999999999997</v>
      </c>
      <c r="V139" s="3">
        <v>0.14383000000000001</v>
      </c>
      <c r="W139" s="3" t="s">
        <v>466</v>
      </c>
      <c r="X139" s="21">
        <f t="shared" si="87"/>
        <v>8302.2071307300503</v>
      </c>
      <c r="Y139" s="3">
        <f t="shared" si="88"/>
        <v>138.37011884550083</v>
      </c>
      <c r="Z139" s="4">
        <f t="shared" si="89"/>
        <v>1153.0843237125068</v>
      </c>
      <c r="AA139" s="4">
        <f t="shared" si="90"/>
        <v>5742.4518113172653</v>
      </c>
      <c r="AB139" s="4">
        <f t="shared" si="91"/>
        <v>5.7424518113172649</v>
      </c>
      <c r="AC139" s="4">
        <f t="shared" si="92"/>
        <v>0.26932098995077969</v>
      </c>
      <c r="AD139" s="25">
        <f t="shared" si="93"/>
        <v>1.5270500130209208</v>
      </c>
      <c r="AE139" s="27">
        <f t="shared" si="94"/>
        <v>1.1349228087649403</v>
      </c>
      <c r="AF139" s="27">
        <f t="shared" si="95"/>
        <v>6.4350123256972118</v>
      </c>
      <c r="AG139" s="27">
        <f t="shared" si="96"/>
        <v>23.73033547927929</v>
      </c>
      <c r="AH139" s="25">
        <f t="shared" si="97"/>
        <v>1.5270500130209208</v>
      </c>
      <c r="AI139" s="25">
        <f t="shared" si="98"/>
        <v>2.5450833550348677</v>
      </c>
      <c r="AJ139" s="25"/>
      <c r="AK139" s="26">
        <v>5.67</v>
      </c>
      <c r="AL139" s="25"/>
      <c r="AM139" s="25"/>
      <c r="AN139" s="25"/>
      <c r="AO139" s="4"/>
      <c r="AP139" s="4"/>
      <c r="AQ139" s="3">
        <f t="shared" si="75"/>
        <v>545.6093806591814</v>
      </c>
      <c r="AR139" s="3">
        <f t="shared" si="76"/>
        <v>84.846749366171665</v>
      </c>
      <c r="AS139" s="3">
        <f t="shared" si="77"/>
        <v>0.86373256972111556</v>
      </c>
      <c r="AT139" s="3">
        <f t="shared" si="78"/>
        <v>2.6842629482071714</v>
      </c>
      <c r="AU139" s="3">
        <f t="shared" si="79"/>
        <v>489.42978087649396</v>
      </c>
      <c r="AV139" s="3">
        <f t="shared" si="80"/>
        <v>1.398480973831945</v>
      </c>
      <c r="AW139" s="3">
        <f t="shared" si="81"/>
        <v>0.33270667330677289</v>
      </c>
      <c r="AX139" s="3">
        <f t="shared" si="82"/>
        <v>193.9616533864542</v>
      </c>
      <c r="AY139" s="3">
        <f t="shared" si="74"/>
        <v>99.744204998189076</v>
      </c>
      <c r="AZ139" s="3">
        <f t="shared" si="83"/>
        <v>0.11349228087649403</v>
      </c>
      <c r="BA139" s="3">
        <f t="shared" si="84"/>
        <v>0.11715886454183266</v>
      </c>
      <c r="BB139" s="3">
        <f t="shared" si="85"/>
        <v>17.907121513944222</v>
      </c>
      <c r="BC139" s="4"/>
      <c r="BD139" s="4"/>
    </row>
    <row r="140" spans="1:56" x14ac:dyDescent="0.25">
      <c r="A140">
        <v>68</v>
      </c>
      <c r="B140" t="s">
        <v>606</v>
      </c>
      <c r="C140">
        <v>5</v>
      </c>
      <c r="E140" t="s">
        <v>601</v>
      </c>
      <c r="F140" s="3" t="s">
        <v>467</v>
      </c>
      <c r="G140" s="3" t="s">
        <v>468</v>
      </c>
      <c r="H140" s="3" t="s">
        <v>134</v>
      </c>
      <c r="I140" s="3" t="s">
        <v>51</v>
      </c>
      <c r="J140" s="3">
        <f t="shared" si="86"/>
        <v>8.0000000000000002E-3</v>
      </c>
      <c r="K140" s="3">
        <v>1.6855</v>
      </c>
      <c r="L140" s="3">
        <v>1.0249999999999999</v>
      </c>
      <c r="M140" s="3">
        <v>30.004000000000001</v>
      </c>
      <c r="N140" s="3">
        <v>9.8629999999999995E-2</v>
      </c>
      <c r="O140" s="3">
        <v>2.0022000000000002</v>
      </c>
      <c r="P140" s="3">
        <v>328.18</v>
      </c>
      <c r="Q140" s="3">
        <v>26.108000000000001</v>
      </c>
      <c r="R140" s="3">
        <v>2.4403999999999999</v>
      </c>
      <c r="S140" s="3">
        <v>7.0115999999999996</v>
      </c>
      <c r="T140" s="3">
        <v>13.58</v>
      </c>
      <c r="U140" s="3">
        <v>14.38</v>
      </c>
      <c r="V140" s="3">
        <v>0.81437000000000004</v>
      </c>
      <c r="W140" s="3" t="s">
        <v>469</v>
      </c>
      <c r="X140" s="21">
        <f t="shared" si="87"/>
        <v>13005.093378607809</v>
      </c>
      <c r="Y140" s="3">
        <f t="shared" si="88"/>
        <v>216.75155631013016</v>
      </c>
      <c r="Z140" s="4">
        <f t="shared" si="89"/>
        <v>1806.2629692510845</v>
      </c>
      <c r="AA140" s="4">
        <f t="shared" si="90"/>
        <v>9031.3148462554218</v>
      </c>
      <c r="AB140" s="4">
        <f t="shared" si="91"/>
        <v>9.0313148462554214</v>
      </c>
      <c r="AC140" s="4">
        <f t="shared" si="92"/>
        <v>0.42356866628937923</v>
      </c>
      <c r="AD140" s="25">
        <f t="shared" si="93"/>
        <v>2.7277822109036025</v>
      </c>
      <c r="AE140" s="27">
        <f t="shared" si="94"/>
        <v>1.6975000000000002</v>
      </c>
      <c r="AF140" s="27">
        <f t="shared" si="95"/>
        <v>10.931900000000002</v>
      </c>
      <c r="AG140" s="27">
        <f t="shared" si="96"/>
        <v>24.952498750478892</v>
      </c>
      <c r="AH140" s="25">
        <f t="shared" si="97"/>
        <v>2.7277822109036025</v>
      </c>
      <c r="AI140" s="25">
        <f t="shared" si="98"/>
        <v>4.5463036848393372</v>
      </c>
      <c r="AJ140" s="25"/>
      <c r="AK140" s="26">
        <v>6.44</v>
      </c>
      <c r="AL140" s="25"/>
      <c r="AM140" s="25"/>
      <c r="AN140" s="25"/>
      <c r="AO140" s="4"/>
      <c r="AP140" s="4"/>
      <c r="AQ140" s="3">
        <f t="shared" si="75"/>
        <v>198.94181818181821</v>
      </c>
      <c r="AR140" s="3">
        <f t="shared" si="76"/>
        <v>79.236136363636348</v>
      </c>
      <c r="AS140" s="3">
        <f t="shared" si="77"/>
        <v>0.37504999999999999</v>
      </c>
      <c r="AT140" s="3">
        <f t="shared" si="78"/>
        <v>12.328749999999999</v>
      </c>
      <c r="AU140" s="3">
        <f t="shared" si="79"/>
        <v>250.27500000000003</v>
      </c>
      <c r="AV140" s="3">
        <f t="shared" si="80"/>
        <v>4.0988248977272725</v>
      </c>
      <c r="AW140" s="3">
        <f t="shared" si="81"/>
        <v>0.32635000000000003</v>
      </c>
      <c r="AX140" s="3">
        <f t="shared" si="82"/>
        <v>305.04999999999995</v>
      </c>
      <c r="AY140" s="3">
        <f t="shared" si="74"/>
        <v>387.06818181818176</v>
      </c>
      <c r="AZ140" s="3">
        <f t="shared" si="83"/>
        <v>0.16975000000000001</v>
      </c>
      <c r="BA140" s="3">
        <f t="shared" si="84"/>
        <v>0.17974999999999999</v>
      </c>
      <c r="BB140" s="3">
        <f t="shared" si="85"/>
        <v>101.79624999999999</v>
      </c>
      <c r="BC140" s="4"/>
      <c r="BD140" s="4"/>
    </row>
    <row r="141" spans="1:56" x14ac:dyDescent="0.25">
      <c r="A141">
        <v>68</v>
      </c>
      <c r="B141" t="s">
        <v>605</v>
      </c>
      <c r="C141">
        <v>5</v>
      </c>
      <c r="E141" t="s">
        <v>601</v>
      </c>
      <c r="F141" s="3" t="s">
        <v>470</v>
      </c>
      <c r="G141" s="3" t="s">
        <v>471</v>
      </c>
      <c r="H141" s="3" t="s">
        <v>82</v>
      </c>
      <c r="I141" s="3" t="s">
        <v>51</v>
      </c>
      <c r="J141" s="3">
        <f t="shared" si="86"/>
        <v>7.9959999999999996E-3</v>
      </c>
      <c r="K141" s="3">
        <v>0.81952000000000003</v>
      </c>
      <c r="L141" s="3">
        <v>1.2461</v>
      </c>
      <c r="M141" s="3">
        <v>91.81</v>
      </c>
      <c r="N141" s="3">
        <v>4.1230000000000003E-2</v>
      </c>
      <c r="O141" s="3">
        <v>0.88439999999999996</v>
      </c>
      <c r="P141" s="3">
        <v>202.72</v>
      </c>
      <c r="Q141" s="3">
        <v>45.01</v>
      </c>
      <c r="R141" s="3">
        <v>2.6698</v>
      </c>
      <c r="S141" s="3">
        <v>5.5567000000000002</v>
      </c>
      <c r="T141" s="3">
        <v>13.738</v>
      </c>
      <c r="U141" s="3">
        <v>16.641999999999999</v>
      </c>
      <c r="V141" s="3">
        <v>0.34781000000000001</v>
      </c>
      <c r="W141" s="3" t="s">
        <v>472</v>
      </c>
      <c r="X141" s="21">
        <f t="shared" si="87"/>
        <v>8921.9015280135827</v>
      </c>
      <c r="Y141" s="3">
        <f t="shared" si="88"/>
        <v>148.69835880022637</v>
      </c>
      <c r="Z141" s="4">
        <f t="shared" si="89"/>
        <v>1239.1529900018866</v>
      </c>
      <c r="AA141" s="4">
        <f t="shared" si="90"/>
        <v>6198.8643822005333</v>
      </c>
      <c r="AB141" s="4">
        <f t="shared" si="91"/>
        <v>6.1988643822005329</v>
      </c>
      <c r="AC141" s="4">
        <f t="shared" si="92"/>
        <v>0.290726739525205</v>
      </c>
      <c r="AD141" s="25">
        <f t="shared" si="93"/>
        <v>0.33724301784923777</v>
      </c>
      <c r="AE141" s="27">
        <f t="shared" si="94"/>
        <v>1.7181090545272637</v>
      </c>
      <c r="AF141" s="27">
        <f t="shared" si="95"/>
        <v>1.9930065032516258</v>
      </c>
      <c r="AG141" s="27">
        <f t="shared" si="96"/>
        <v>16.921320492382726</v>
      </c>
      <c r="AH141" s="25">
        <f t="shared" si="97"/>
        <v>0.33724301784923777</v>
      </c>
      <c r="AI141" s="25">
        <f t="shared" si="98"/>
        <v>0.56207169641539623</v>
      </c>
      <c r="AJ141" s="25"/>
      <c r="AK141" s="26">
        <v>1.1599999999999999</v>
      </c>
      <c r="AL141" s="25"/>
      <c r="AM141" s="25"/>
      <c r="AN141" s="25"/>
      <c r="AO141" s="4"/>
      <c r="AP141" s="4"/>
      <c r="AQ141" s="3">
        <f t="shared" si="75"/>
        <v>90.739688025831114</v>
      </c>
      <c r="AR141" s="3">
        <f t="shared" si="76"/>
        <v>106.92709991359317</v>
      </c>
      <c r="AS141" s="3">
        <f t="shared" si="77"/>
        <v>1.1481990995497748</v>
      </c>
      <c r="AT141" s="3">
        <f t="shared" si="78"/>
        <v>5.1563281640820415</v>
      </c>
      <c r="AU141" s="3">
        <f t="shared" si="79"/>
        <v>110.60530265132566</v>
      </c>
      <c r="AV141" s="3">
        <f t="shared" si="80"/>
        <v>2.5318408181363412</v>
      </c>
      <c r="AW141" s="3">
        <f t="shared" si="81"/>
        <v>0.56290645322661326</v>
      </c>
      <c r="AX141" s="3">
        <f t="shared" si="82"/>
        <v>333.89194597298655</v>
      </c>
      <c r="AY141" s="3">
        <f t="shared" si="74"/>
        <v>205.30833598617497</v>
      </c>
      <c r="AZ141" s="3">
        <f t="shared" si="83"/>
        <v>0.17181090545272637</v>
      </c>
      <c r="BA141" s="3">
        <f t="shared" si="84"/>
        <v>0.20812906453226615</v>
      </c>
      <c r="BB141" s="3">
        <f t="shared" si="85"/>
        <v>43.49799899949975</v>
      </c>
      <c r="BC141" s="4"/>
      <c r="BD141" s="4"/>
    </row>
    <row r="142" spans="1:56" x14ac:dyDescent="0.25">
      <c r="A142">
        <v>69</v>
      </c>
      <c r="B142" t="s">
        <v>606</v>
      </c>
      <c r="C142">
        <v>5</v>
      </c>
      <c r="E142" t="s">
        <v>602</v>
      </c>
      <c r="F142" s="3" t="s">
        <v>473</v>
      </c>
      <c r="G142" s="3" t="s">
        <v>474</v>
      </c>
      <c r="H142" s="3" t="s">
        <v>70</v>
      </c>
      <c r="I142" s="3" t="s">
        <v>51</v>
      </c>
      <c r="J142" s="3">
        <f t="shared" si="86"/>
        <v>8.0400000000000003E-3</v>
      </c>
      <c r="K142" s="3">
        <v>3.6373000000000002</v>
      </c>
      <c r="L142" s="3">
        <v>0.76409000000000005</v>
      </c>
      <c r="M142" s="3">
        <v>34.491</v>
      </c>
      <c r="N142" s="3">
        <v>8.6300000000000002E-2</v>
      </c>
      <c r="O142" s="3">
        <v>2.8864999999999998</v>
      </c>
      <c r="P142" s="3">
        <v>376.49</v>
      </c>
      <c r="Q142" s="3">
        <v>30.786999999999999</v>
      </c>
      <c r="R142" s="3">
        <v>1.6027</v>
      </c>
      <c r="S142" s="3">
        <v>5.0258000000000003</v>
      </c>
      <c r="T142" s="3">
        <v>18.385999999999999</v>
      </c>
      <c r="U142" s="3">
        <v>18.696000000000002</v>
      </c>
      <c r="V142" s="3">
        <v>0.57569000000000004</v>
      </c>
      <c r="W142" s="3" t="s">
        <v>475</v>
      </c>
      <c r="X142" s="21">
        <f t="shared" si="87"/>
        <v>12928.692699490663</v>
      </c>
      <c r="Y142" s="3">
        <f t="shared" si="88"/>
        <v>215.47821165817771</v>
      </c>
      <c r="Z142" s="4">
        <f t="shared" si="89"/>
        <v>1795.6517638181476</v>
      </c>
      <c r="AA142" s="4">
        <f t="shared" si="90"/>
        <v>8933.5908647669039</v>
      </c>
      <c r="AB142" s="4">
        <f t="shared" si="91"/>
        <v>8.933590864766904</v>
      </c>
      <c r="AC142" s="4">
        <f t="shared" si="92"/>
        <v>0.4189854115575678</v>
      </c>
      <c r="AD142" s="25">
        <f t="shared" si="93"/>
        <v>1.8142068320442686</v>
      </c>
      <c r="AE142" s="27">
        <f t="shared" si="94"/>
        <v>2.2868159203980096</v>
      </c>
      <c r="AF142" s="27">
        <f t="shared" si="95"/>
        <v>9.9019129353233826</v>
      </c>
      <c r="AG142" s="27">
        <f t="shared" si="96"/>
        <v>18.321781295131327</v>
      </c>
      <c r="AH142" s="25">
        <f t="shared" si="97"/>
        <v>1.8142068320442688</v>
      </c>
      <c r="AI142" s="25">
        <f t="shared" si="98"/>
        <v>3.0236780534071146</v>
      </c>
      <c r="AJ142" s="25"/>
      <c r="AK142" s="26">
        <v>4.33</v>
      </c>
      <c r="AL142" s="25"/>
      <c r="AM142" s="25"/>
      <c r="AN142" s="25"/>
      <c r="AO142" s="4"/>
      <c r="AP142" s="4"/>
      <c r="AQ142" s="3">
        <f t="shared" si="75"/>
        <v>440.71325192220718</v>
      </c>
      <c r="AR142" s="3">
        <f t="shared" si="76"/>
        <v>46.390434192672998</v>
      </c>
      <c r="AS142" s="3">
        <f t="shared" si="77"/>
        <v>0.42899253731343279</v>
      </c>
      <c r="AT142" s="3">
        <f t="shared" si="78"/>
        <v>10.733830845771145</v>
      </c>
      <c r="AU142" s="3">
        <f t="shared" si="79"/>
        <v>359.01741293532331</v>
      </c>
      <c r="AV142" s="3">
        <f t="shared" si="80"/>
        <v>4.6793033808231561</v>
      </c>
      <c r="AW142" s="3">
        <f t="shared" si="81"/>
        <v>0.38292288557213922</v>
      </c>
      <c r="AX142" s="3">
        <f t="shared" si="82"/>
        <v>199.34079601990049</v>
      </c>
      <c r="AY142" s="3">
        <f t="shared" si="74"/>
        <v>138.15241971958397</v>
      </c>
      <c r="AZ142" s="3">
        <f t="shared" si="83"/>
        <v>0.22868159203980096</v>
      </c>
      <c r="BA142" s="3">
        <f t="shared" si="84"/>
        <v>0.23253731343283582</v>
      </c>
      <c r="BB142" s="3">
        <f t="shared" si="85"/>
        <v>71.603233830845767</v>
      </c>
      <c r="BC142" s="4"/>
      <c r="BD142" s="4"/>
    </row>
    <row r="143" spans="1:56" x14ac:dyDescent="0.25">
      <c r="A143">
        <v>69</v>
      </c>
      <c r="B143" t="s">
        <v>605</v>
      </c>
      <c r="C143">
        <v>5</v>
      </c>
      <c r="E143" t="s">
        <v>602</v>
      </c>
      <c r="F143" s="3" t="s">
        <v>476</v>
      </c>
      <c r="G143" s="3" t="s">
        <v>477</v>
      </c>
      <c r="H143" s="3" t="s">
        <v>253</v>
      </c>
      <c r="I143" s="3" t="s">
        <v>51</v>
      </c>
      <c r="J143" s="3">
        <f t="shared" si="86"/>
        <v>7.9760000000000005E-3</v>
      </c>
      <c r="K143" s="3">
        <v>2.9851999999999999</v>
      </c>
      <c r="L143" s="3">
        <v>1.7718</v>
      </c>
      <c r="M143" s="3">
        <v>83.277000000000001</v>
      </c>
      <c r="N143" s="3">
        <v>3.1119999999999998E-2</v>
      </c>
      <c r="O143" s="3">
        <v>2.1495000000000002</v>
      </c>
      <c r="P143" s="3">
        <v>138.74</v>
      </c>
      <c r="Q143" s="3">
        <v>33.624000000000002</v>
      </c>
      <c r="R143" s="3">
        <v>1.4864999999999999</v>
      </c>
      <c r="S143" s="3">
        <v>7.1905000000000001</v>
      </c>
      <c r="T143" s="3">
        <v>10.48</v>
      </c>
      <c r="U143" s="3">
        <v>13.939</v>
      </c>
      <c r="V143" s="3">
        <v>0.15486</v>
      </c>
      <c r="W143" s="3" t="s">
        <v>478</v>
      </c>
      <c r="X143" s="21">
        <f t="shared" si="87"/>
        <v>8590.8319185059427</v>
      </c>
      <c r="Y143" s="3">
        <f t="shared" si="88"/>
        <v>143.18053197509906</v>
      </c>
      <c r="Z143" s="4">
        <f t="shared" si="89"/>
        <v>1193.1710997924922</v>
      </c>
      <c r="AA143" s="4">
        <f t="shared" si="90"/>
        <v>5983.8069197216264</v>
      </c>
      <c r="AB143" s="4">
        <f t="shared" si="91"/>
        <v>5.9838069197216264</v>
      </c>
      <c r="AC143" s="4">
        <f t="shared" si="92"/>
        <v>0.28064054453494425</v>
      </c>
      <c r="AD143" s="25">
        <f t="shared" si="93"/>
        <v>0.88401771528507433</v>
      </c>
      <c r="AE143" s="27">
        <f t="shared" si="94"/>
        <v>1.3139418254764292</v>
      </c>
      <c r="AF143" s="27">
        <f t="shared" si="95"/>
        <v>4.1389167502507522</v>
      </c>
      <c r="AG143" s="27">
        <f t="shared" si="96"/>
        <v>21.358673503919039</v>
      </c>
      <c r="AH143" s="25">
        <f t="shared" si="97"/>
        <v>0.88401771528507445</v>
      </c>
      <c r="AI143" s="25">
        <f t="shared" si="98"/>
        <v>1.4733628588084575</v>
      </c>
      <c r="AJ143" s="25"/>
      <c r="AK143" s="26">
        <v>3.15</v>
      </c>
      <c r="AL143" s="25"/>
      <c r="AM143" s="25"/>
      <c r="AN143" s="25"/>
      <c r="AO143" s="4"/>
      <c r="AP143" s="4"/>
      <c r="AQ143" s="3">
        <f t="shared" si="75"/>
        <v>362.49179356250568</v>
      </c>
      <c r="AR143" s="3">
        <f t="shared" si="76"/>
        <v>173.10545272180178</v>
      </c>
      <c r="AS143" s="3">
        <f t="shared" si="77"/>
        <v>1.0440947843530592</v>
      </c>
      <c r="AT143" s="3">
        <f t="shared" si="78"/>
        <v>3.9017051153460378</v>
      </c>
      <c r="AU143" s="3">
        <f t="shared" si="79"/>
        <v>269.49598796389171</v>
      </c>
      <c r="AV143" s="3">
        <f t="shared" si="80"/>
        <v>1.7360329967174251</v>
      </c>
      <c r="AW143" s="3">
        <f t="shared" si="81"/>
        <v>0.42156469408224673</v>
      </c>
      <c r="AX143" s="3">
        <f t="shared" si="82"/>
        <v>186.37161484453361</v>
      </c>
      <c r="AY143" s="3">
        <f t="shared" si="74"/>
        <v>410.6626698276649</v>
      </c>
      <c r="AZ143" s="3">
        <f t="shared" si="83"/>
        <v>0.13139418254764293</v>
      </c>
      <c r="BA143" s="3">
        <f t="shared" si="84"/>
        <v>0.17476178535606821</v>
      </c>
      <c r="BB143" s="3">
        <f t="shared" si="85"/>
        <v>19.415747241725178</v>
      </c>
      <c r="BC143" s="4"/>
      <c r="BD143" s="4"/>
    </row>
    <row r="144" spans="1:56" x14ac:dyDescent="0.25">
      <c r="A144">
        <v>70</v>
      </c>
      <c r="B144" t="s">
        <v>604</v>
      </c>
      <c r="C144">
        <v>5</v>
      </c>
      <c r="E144" t="s">
        <v>600</v>
      </c>
      <c r="F144" s="3" t="s">
        <v>479</v>
      </c>
      <c r="G144" s="3" t="s">
        <v>480</v>
      </c>
      <c r="H144" s="3" t="s">
        <v>118</v>
      </c>
      <c r="I144" s="3" t="s">
        <v>51</v>
      </c>
      <c r="J144" s="3">
        <f t="shared" si="86"/>
        <v>8.0440000000000008E-3</v>
      </c>
      <c r="K144" s="3">
        <v>0.94384000000000001</v>
      </c>
      <c r="L144" s="3">
        <v>1.2806999999999999</v>
      </c>
      <c r="M144" s="3">
        <v>94.587999999999994</v>
      </c>
      <c r="N144" s="3">
        <v>3.1379999999999998E-2</v>
      </c>
      <c r="O144" s="3">
        <v>0.72467999999999999</v>
      </c>
      <c r="P144" s="3">
        <v>202.59</v>
      </c>
      <c r="Q144" s="3">
        <v>30.126999999999999</v>
      </c>
      <c r="R144" s="3">
        <v>1.9657</v>
      </c>
      <c r="S144" s="3">
        <v>5.556</v>
      </c>
      <c r="T144" s="3">
        <v>14.407</v>
      </c>
      <c r="U144" s="3">
        <v>18.507000000000001</v>
      </c>
      <c r="V144" s="3">
        <v>0.15207000000000001</v>
      </c>
      <c r="W144" s="3" t="s">
        <v>481</v>
      </c>
      <c r="X144" s="21">
        <f t="shared" si="87"/>
        <v>5636.6723259762311</v>
      </c>
      <c r="Y144" s="3">
        <f t="shared" si="88"/>
        <v>93.944538766270526</v>
      </c>
      <c r="Z144" s="4">
        <f t="shared" si="89"/>
        <v>782.87115638558771</v>
      </c>
      <c r="AA144" s="4">
        <f t="shared" si="90"/>
        <v>3892.9445867010827</v>
      </c>
      <c r="AB144" s="4">
        <f t="shared" si="91"/>
        <v>3.8929445867010828</v>
      </c>
      <c r="AC144" s="4">
        <f t="shared" si="92"/>
        <v>0.18257910111628078</v>
      </c>
      <c r="AD144" s="25">
        <f t="shared" si="93"/>
        <v>1.7034630134148998</v>
      </c>
      <c r="AE144" s="27">
        <f t="shared" si="94"/>
        <v>1.791024365987071</v>
      </c>
      <c r="AF144" s="27">
        <f t="shared" si="95"/>
        <v>16.710257334659374</v>
      </c>
      <c r="AG144" s="27">
        <f t="shared" si="96"/>
        <v>10.194115980977044</v>
      </c>
      <c r="AH144" s="25">
        <f t="shared" si="97"/>
        <v>1.7034630134148998</v>
      </c>
      <c r="AI144" s="25">
        <f t="shared" si="98"/>
        <v>2.8391050223581664</v>
      </c>
      <c r="AJ144" s="25"/>
      <c r="AK144" s="26">
        <v>9.33</v>
      </c>
      <c r="AL144" s="25"/>
      <c r="AM144" s="25"/>
      <c r="AN144" s="25"/>
      <c r="AO144" s="4"/>
      <c r="AP144" s="4"/>
      <c r="AQ144" s="3">
        <f t="shared" si="75"/>
        <v>105.6532254418878</v>
      </c>
      <c r="AR144" s="3">
        <f t="shared" si="76"/>
        <v>110.59038922291035</v>
      </c>
      <c r="AS144" s="3">
        <f t="shared" si="77"/>
        <v>1.1758826454500249</v>
      </c>
      <c r="AT144" s="3">
        <f t="shared" si="78"/>
        <v>3.9010442565887615</v>
      </c>
      <c r="AU144" s="3">
        <f t="shared" si="79"/>
        <v>90.089507707608163</v>
      </c>
      <c r="AV144" s="3">
        <f t="shared" si="80"/>
        <v>2.5151167555716287</v>
      </c>
      <c r="AW144" s="3">
        <f t="shared" si="81"/>
        <v>0.37452759820984582</v>
      </c>
      <c r="AX144" s="3">
        <f t="shared" si="82"/>
        <v>244.36847339632024</v>
      </c>
      <c r="AY144" s="3">
        <f t="shared" si="74"/>
        <v>203.99620270331363</v>
      </c>
      <c r="AZ144" s="3">
        <f t="shared" si="83"/>
        <v>0.17910243659870712</v>
      </c>
      <c r="BA144" s="3">
        <f t="shared" si="84"/>
        <v>0.2300721034311288</v>
      </c>
      <c r="BB144" s="3">
        <f t="shared" si="85"/>
        <v>18.90477374440577</v>
      </c>
      <c r="BC144" s="4"/>
      <c r="BD144" s="4"/>
    </row>
    <row r="145" spans="1:56" x14ac:dyDescent="0.25">
      <c r="A145">
        <v>70</v>
      </c>
      <c r="B145" t="s">
        <v>604</v>
      </c>
      <c r="C145">
        <v>5</v>
      </c>
      <c r="E145" t="s">
        <v>600</v>
      </c>
      <c r="F145" s="3" t="s">
        <v>482</v>
      </c>
      <c r="G145" s="3" t="s">
        <v>483</v>
      </c>
      <c r="H145" s="3" t="s">
        <v>484</v>
      </c>
      <c r="I145" s="3" t="s">
        <v>51</v>
      </c>
      <c r="J145" s="3">
        <f t="shared" si="86"/>
        <v>8.0000000000000002E-3</v>
      </c>
      <c r="K145" s="3">
        <v>0.48548000000000002</v>
      </c>
      <c r="L145" s="3">
        <v>1.0416000000000001</v>
      </c>
      <c r="M145" s="3">
        <v>106.99</v>
      </c>
      <c r="N145" s="3">
        <v>3.3210000000000003E-2</v>
      </c>
      <c r="O145" s="3">
        <v>0.87714000000000003</v>
      </c>
      <c r="P145" s="3">
        <v>242.96</v>
      </c>
      <c r="Q145" s="3">
        <v>34.716999999999999</v>
      </c>
      <c r="R145" s="3">
        <v>2.5668000000000002</v>
      </c>
      <c r="S145" s="3">
        <v>4.9577</v>
      </c>
      <c r="T145" s="3">
        <v>17.925999999999998</v>
      </c>
      <c r="U145" s="3">
        <v>20.079999999999998</v>
      </c>
      <c r="V145" s="3">
        <v>0.18948999999999999</v>
      </c>
      <c r="W145" s="3" t="s">
        <v>485</v>
      </c>
      <c r="X145" s="21">
        <f t="shared" si="87"/>
        <v>7572.1561969439726</v>
      </c>
      <c r="Y145" s="3">
        <f t="shared" si="88"/>
        <v>126.20260328239955</v>
      </c>
      <c r="Z145" s="4">
        <f t="shared" si="89"/>
        <v>1051.6883606866629</v>
      </c>
      <c r="AA145" s="4">
        <f t="shared" si="90"/>
        <v>5258.4418034333139</v>
      </c>
      <c r="AB145" s="4">
        <f t="shared" si="91"/>
        <v>5.258441803433314</v>
      </c>
      <c r="AC145" s="4">
        <f t="shared" si="92"/>
        <v>0.24662092058102242</v>
      </c>
      <c r="AD145" s="25">
        <f t="shared" si="93"/>
        <v>1.8891162516506317</v>
      </c>
      <c r="AE145" s="27">
        <f t="shared" si="94"/>
        <v>2.2407499999999998</v>
      </c>
      <c r="AF145" s="27">
        <f t="shared" si="95"/>
        <v>17.164144999999998</v>
      </c>
      <c r="AG145" s="27">
        <f t="shared" si="96"/>
        <v>11.006177421890992</v>
      </c>
      <c r="AH145" s="25">
        <f t="shared" si="97"/>
        <v>1.8891162516506312</v>
      </c>
      <c r="AI145" s="25">
        <f t="shared" si="98"/>
        <v>3.1485270860843859</v>
      </c>
      <c r="AJ145" s="25"/>
      <c r="AK145" s="26">
        <v>7.66</v>
      </c>
      <c r="AL145" s="25"/>
      <c r="AM145" s="25"/>
      <c r="AN145" s="25"/>
      <c r="AO145" s="4"/>
      <c r="AP145" s="4"/>
      <c r="AQ145" s="3">
        <f t="shared" si="75"/>
        <v>48.939318181818173</v>
      </c>
      <c r="AR145" s="3">
        <f t="shared" si="76"/>
        <v>81.311136363636379</v>
      </c>
      <c r="AS145" s="3">
        <f t="shared" si="77"/>
        <v>1.337375</v>
      </c>
      <c r="AT145" s="3">
        <f t="shared" si="78"/>
        <v>4.1512500000000001</v>
      </c>
      <c r="AU145" s="3">
        <f t="shared" si="79"/>
        <v>109.6425</v>
      </c>
      <c r="AV145" s="3">
        <f t="shared" si="80"/>
        <v>3.0335748977272727</v>
      </c>
      <c r="AW145" s="3">
        <f t="shared" si="81"/>
        <v>0.43396249999999997</v>
      </c>
      <c r="AX145" s="3">
        <f t="shared" si="82"/>
        <v>320.84999999999997</v>
      </c>
      <c r="AY145" s="3">
        <f t="shared" si="74"/>
        <v>130.33068181818186</v>
      </c>
      <c r="AZ145" s="3">
        <f t="shared" si="83"/>
        <v>0.224075</v>
      </c>
      <c r="BA145" s="3">
        <f t="shared" si="84"/>
        <v>0.25099999999999995</v>
      </c>
      <c r="BB145" s="3">
        <f t="shared" si="85"/>
        <v>23.686249999999998</v>
      </c>
      <c r="BC145" s="4"/>
      <c r="BD145" s="4"/>
    </row>
    <row r="146" spans="1:56" x14ac:dyDescent="0.25">
      <c r="A146">
        <v>71</v>
      </c>
      <c r="B146" t="s">
        <v>604</v>
      </c>
      <c r="C146">
        <v>5</v>
      </c>
      <c r="E146" t="s">
        <v>601</v>
      </c>
      <c r="F146" s="3" t="s">
        <v>486</v>
      </c>
      <c r="G146" s="3" t="s">
        <v>487</v>
      </c>
      <c r="H146" s="3" t="s">
        <v>55</v>
      </c>
      <c r="I146" s="3" t="s">
        <v>51</v>
      </c>
      <c r="J146" s="3">
        <f t="shared" si="86"/>
        <v>8.0239999999999999E-3</v>
      </c>
      <c r="K146" s="3">
        <v>0.74263000000000001</v>
      </c>
      <c r="L146" s="3">
        <v>1.1047</v>
      </c>
      <c r="M146" s="3">
        <v>89.197999999999993</v>
      </c>
      <c r="N146" s="3">
        <v>4.4519999999999997E-2</v>
      </c>
      <c r="O146" s="3">
        <v>0.59870000000000001</v>
      </c>
      <c r="P146" s="3">
        <v>200.29</v>
      </c>
      <c r="Q146" s="3">
        <v>37.561</v>
      </c>
      <c r="R146" s="3">
        <v>1.4137999999999999</v>
      </c>
      <c r="S146" s="3">
        <v>5.0778999999999996</v>
      </c>
      <c r="T146" s="3">
        <v>16.251999999999999</v>
      </c>
      <c r="U146" s="3">
        <v>13.878</v>
      </c>
      <c r="V146" s="3">
        <v>0.30330000000000001</v>
      </c>
      <c r="W146" s="3" t="s">
        <v>488</v>
      </c>
      <c r="X146" s="21">
        <f t="shared" si="87"/>
        <v>2758.9134125636674</v>
      </c>
      <c r="Y146" s="3">
        <f t="shared" si="88"/>
        <v>45.981890209394457</v>
      </c>
      <c r="Z146" s="4">
        <f t="shared" si="89"/>
        <v>383.18241841162052</v>
      </c>
      <c r="AA146" s="4">
        <f t="shared" si="90"/>
        <v>1910.181547415855</v>
      </c>
      <c r="AB146" s="4">
        <f t="shared" si="91"/>
        <v>1.910181547415855</v>
      </c>
      <c r="AC146" s="4">
        <f t="shared" si="92"/>
        <v>8.9587514573803595E-2</v>
      </c>
      <c r="AD146" s="25">
        <f t="shared" si="93"/>
        <v>0.32341092761143098</v>
      </c>
      <c r="AE146" s="27">
        <f t="shared" si="94"/>
        <v>2.0254237288135588</v>
      </c>
      <c r="AF146" s="27">
        <f t="shared" si="95"/>
        <v>7.3117796610169474</v>
      </c>
      <c r="AG146" s="27">
        <f t="shared" si="96"/>
        <v>4.4231492551082958</v>
      </c>
      <c r="AH146" s="25">
        <f t="shared" si="97"/>
        <v>0.32341092761143103</v>
      </c>
      <c r="AI146" s="25">
        <f t="shared" si="98"/>
        <v>0.53901821268571837</v>
      </c>
      <c r="AJ146" s="25"/>
      <c r="AK146" s="26">
        <v>3.61</v>
      </c>
      <c r="AL146" s="25"/>
      <c r="AM146" s="25"/>
      <c r="AN146" s="25"/>
      <c r="AO146" s="4"/>
      <c r="AP146" s="4"/>
      <c r="AQ146" s="3">
        <f t="shared" si="75"/>
        <v>80.840546542191603</v>
      </c>
      <c r="AR146" s="3">
        <f t="shared" si="76"/>
        <v>88.931840841113029</v>
      </c>
      <c r="AS146" s="3">
        <f t="shared" si="77"/>
        <v>1.1116400797607178</v>
      </c>
      <c r="AT146" s="3">
        <f t="shared" si="78"/>
        <v>5.5483549351944168</v>
      </c>
      <c r="AU146" s="3">
        <f t="shared" si="79"/>
        <v>74.613659022931216</v>
      </c>
      <c r="AV146" s="3">
        <f t="shared" si="80"/>
        <v>2.492721732529684</v>
      </c>
      <c r="AW146" s="3">
        <f t="shared" si="81"/>
        <v>0.46810817547357925</v>
      </c>
      <c r="AX146" s="3">
        <f t="shared" si="82"/>
        <v>176.1964107676969</v>
      </c>
      <c r="AY146" s="3">
        <f t="shared" si="74"/>
        <v>144.92091906099881</v>
      </c>
      <c r="AZ146" s="3">
        <f t="shared" si="83"/>
        <v>0.2025423728813559</v>
      </c>
      <c r="BA146" s="3">
        <f t="shared" si="84"/>
        <v>0.17295613160518444</v>
      </c>
      <c r="BB146" s="3">
        <f t="shared" si="85"/>
        <v>37.799102691924233</v>
      </c>
      <c r="BC146" s="4"/>
      <c r="BD146" s="4"/>
    </row>
    <row r="147" spans="1:56" x14ac:dyDescent="0.25">
      <c r="A147">
        <v>71</v>
      </c>
      <c r="B147" t="s">
        <v>604</v>
      </c>
      <c r="C147">
        <v>5</v>
      </c>
      <c r="E147" t="s">
        <v>601</v>
      </c>
      <c r="F147" s="3" t="s">
        <v>489</v>
      </c>
      <c r="G147" s="3" t="s">
        <v>490</v>
      </c>
      <c r="H147" s="3" t="s">
        <v>82</v>
      </c>
      <c r="I147" s="3" t="s">
        <v>51</v>
      </c>
      <c r="J147" s="3">
        <f t="shared" si="86"/>
        <v>7.9959999999999996E-3</v>
      </c>
      <c r="K147" s="3">
        <v>0.54185000000000005</v>
      </c>
      <c r="L147" s="3">
        <v>1.1439999999999999</v>
      </c>
      <c r="M147" s="3">
        <v>96.078999999999994</v>
      </c>
      <c r="N147" s="3">
        <v>5.1459999999999999E-2</v>
      </c>
      <c r="O147" s="3">
        <v>0.49157000000000001</v>
      </c>
      <c r="P147" s="3">
        <v>224.63</v>
      </c>
      <c r="Q147" s="3">
        <v>39.646999999999998</v>
      </c>
      <c r="R147" s="3">
        <v>1.5339</v>
      </c>
      <c r="S147" s="3">
        <v>5.1214000000000004</v>
      </c>
      <c r="T147" s="3">
        <v>17.940999999999999</v>
      </c>
      <c r="U147" s="3">
        <v>15.601000000000001</v>
      </c>
      <c r="V147" s="3">
        <v>0.32301000000000002</v>
      </c>
      <c r="W147" s="3" t="s">
        <v>491</v>
      </c>
      <c r="X147" s="21">
        <f t="shared" si="87"/>
        <v>3089.9830220713075</v>
      </c>
      <c r="Y147" s="3">
        <f t="shared" si="88"/>
        <v>51.499717034521794</v>
      </c>
      <c r="Z147" s="4">
        <f t="shared" si="89"/>
        <v>429.16430862101492</v>
      </c>
      <c r="AA147" s="4">
        <f t="shared" si="90"/>
        <v>2146.894990600375</v>
      </c>
      <c r="AB147" s="4">
        <f t="shared" si="91"/>
        <v>2.1468949906003751</v>
      </c>
      <c r="AC147" s="4">
        <f t="shared" si="92"/>
        <v>0.10068937505915759</v>
      </c>
      <c r="AD147" s="25">
        <f t="shared" si="93"/>
        <v>0.49136415028868902</v>
      </c>
      <c r="AE147" s="27">
        <f t="shared" si="94"/>
        <v>2.2437468734367183</v>
      </c>
      <c r="AF147" s="27">
        <f t="shared" si="95"/>
        <v>10.949484742371185</v>
      </c>
      <c r="AG147" s="27">
        <f t="shared" si="96"/>
        <v>4.4875550023578628</v>
      </c>
      <c r="AH147" s="25">
        <f t="shared" si="97"/>
        <v>0.49136415028868902</v>
      </c>
      <c r="AI147" s="25">
        <f t="shared" si="98"/>
        <v>0.81894025048114849</v>
      </c>
      <c r="AJ147" s="25"/>
      <c r="AK147" s="26">
        <v>4.88</v>
      </c>
      <c r="AL147" s="25"/>
      <c r="AM147" s="25"/>
      <c r="AN147" s="25"/>
      <c r="AO147" s="4"/>
      <c r="AP147" s="4"/>
      <c r="AQ147" s="3">
        <f t="shared" si="75"/>
        <v>56.013574969302837</v>
      </c>
      <c r="AR147" s="3">
        <f t="shared" si="76"/>
        <v>94.158215471372046</v>
      </c>
      <c r="AS147" s="3">
        <f t="shared" si="77"/>
        <v>1.2015882941470735</v>
      </c>
      <c r="AT147" s="3">
        <f t="shared" si="78"/>
        <v>6.4357178589294648</v>
      </c>
      <c r="AU147" s="3">
        <f t="shared" si="79"/>
        <v>61.476988494247131</v>
      </c>
      <c r="AV147" s="3">
        <f t="shared" si="80"/>
        <v>2.8058528241393423</v>
      </c>
      <c r="AW147" s="3">
        <f t="shared" si="81"/>
        <v>0.49583541770885442</v>
      </c>
      <c r="AX147" s="3">
        <f t="shared" si="82"/>
        <v>191.83341670835421</v>
      </c>
      <c r="AY147" s="3">
        <f t="shared" si="74"/>
        <v>150.86861612624503</v>
      </c>
      <c r="AZ147" s="3">
        <f t="shared" si="83"/>
        <v>0.22437468734367183</v>
      </c>
      <c r="BA147" s="3">
        <f t="shared" si="84"/>
        <v>0.19511005502751377</v>
      </c>
      <c r="BB147" s="3">
        <f t="shared" si="85"/>
        <v>40.396448224112056</v>
      </c>
      <c r="BC147" s="4"/>
      <c r="BD147" s="4"/>
    </row>
    <row r="148" spans="1:56" x14ac:dyDescent="0.25">
      <c r="A148">
        <v>72</v>
      </c>
      <c r="B148" t="s">
        <v>604</v>
      </c>
      <c r="C148">
        <v>5</v>
      </c>
      <c r="E148" t="s">
        <v>602</v>
      </c>
      <c r="F148" s="3" t="s">
        <v>492</v>
      </c>
      <c r="G148" s="3" t="s">
        <v>493</v>
      </c>
      <c r="H148" s="3" t="s">
        <v>105</v>
      </c>
      <c r="I148" s="3" t="s">
        <v>51</v>
      </c>
      <c r="J148" s="3">
        <f t="shared" si="86"/>
        <v>8.0320000000000009E-3</v>
      </c>
      <c r="K148" s="3">
        <v>0.80025999999999997</v>
      </c>
      <c r="L148" s="3">
        <v>0.96492</v>
      </c>
      <c r="M148" s="3">
        <v>90.375</v>
      </c>
      <c r="N148" s="3">
        <v>5.2089999999999997E-2</v>
      </c>
      <c r="O148" s="3">
        <v>0.63727</v>
      </c>
      <c r="P148" s="3">
        <v>196.25</v>
      </c>
      <c r="Q148" s="3">
        <v>39.31</v>
      </c>
      <c r="R148" s="3">
        <v>2.073</v>
      </c>
      <c r="S148" s="3">
        <v>4.0712999999999999</v>
      </c>
      <c r="T148" s="3">
        <v>15.228999999999999</v>
      </c>
      <c r="U148" s="3">
        <v>15.090999999999999</v>
      </c>
      <c r="V148" s="3">
        <v>0.25794</v>
      </c>
      <c r="W148" s="3" t="s">
        <v>494</v>
      </c>
      <c r="X148" s="21">
        <f t="shared" si="87"/>
        <v>3242.7843803056026</v>
      </c>
      <c r="Y148" s="3">
        <f t="shared" si="88"/>
        <v>54.046406338426706</v>
      </c>
      <c r="Z148" s="4">
        <f t="shared" si="89"/>
        <v>450.38671948688921</v>
      </c>
      <c r="AA148" s="4">
        <f t="shared" si="90"/>
        <v>2242.9617504327152</v>
      </c>
      <c r="AB148" s="4">
        <f t="shared" si="91"/>
        <v>2.2429617504327153</v>
      </c>
      <c r="AC148" s="4">
        <f t="shared" si="92"/>
        <v>0.10519490609529435</v>
      </c>
      <c r="AD148" s="25">
        <f t="shared" si="93"/>
        <v>0.7468838332765898</v>
      </c>
      <c r="AE148" s="27">
        <f t="shared" si="94"/>
        <v>1.8960408366533863</v>
      </c>
      <c r="AF148" s="27">
        <f t="shared" si="95"/>
        <v>13.461889940239042</v>
      </c>
      <c r="AG148" s="27">
        <f t="shared" si="96"/>
        <v>5.5481350433869867</v>
      </c>
      <c r="AH148" s="25">
        <f t="shared" si="97"/>
        <v>0.7468838332765898</v>
      </c>
      <c r="AI148" s="25">
        <f t="shared" si="98"/>
        <v>1.2448063887943164</v>
      </c>
      <c r="AJ148" s="25"/>
      <c r="AK148" s="26">
        <v>7.1</v>
      </c>
      <c r="AL148" s="25"/>
      <c r="AM148" s="25"/>
      <c r="AN148" s="25"/>
      <c r="AO148" s="4"/>
      <c r="AP148" s="4"/>
      <c r="AQ148" s="3">
        <f t="shared" si="75"/>
        <v>87.935077870336826</v>
      </c>
      <c r="AR148" s="3">
        <f t="shared" si="76"/>
        <v>71.440374864179645</v>
      </c>
      <c r="AS148" s="3">
        <f t="shared" si="77"/>
        <v>1.1251867529880477</v>
      </c>
      <c r="AT148" s="3">
        <f t="shared" si="78"/>
        <v>6.4853087649402381</v>
      </c>
      <c r="AU148" s="3">
        <f t="shared" si="79"/>
        <v>79.341384462151396</v>
      </c>
      <c r="AV148" s="3">
        <f t="shared" si="80"/>
        <v>2.4399401371785587</v>
      </c>
      <c r="AW148" s="3">
        <f t="shared" si="81"/>
        <v>0.48941733067729082</v>
      </c>
      <c r="AX148" s="3">
        <f t="shared" si="82"/>
        <v>258.09262948207169</v>
      </c>
      <c r="AY148" s="3">
        <f t="shared" si="74"/>
        <v>19.452870336834511</v>
      </c>
      <c r="AZ148" s="3">
        <f t="shared" si="83"/>
        <v>0.18960408366533862</v>
      </c>
      <c r="BA148" s="3">
        <f t="shared" si="84"/>
        <v>0.1878859561752988</v>
      </c>
      <c r="BB148" s="3">
        <f t="shared" si="85"/>
        <v>32.114043824701191</v>
      </c>
      <c r="BC148" s="4"/>
      <c r="BD148" s="4"/>
    </row>
    <row r="149" spans="1:56" x14ac:dyDescent="0.25">
      <c r="A149">
        <v>72</v>
      </c>
      <c r="B149" t="s">
        <v>604</v>
      </c>
      <c r="C149">
        <v>5</v>
      </c>
      <c r="E149" t="s">
        <v>602</v>
      </c>
      <c r="F149" s="3" t="s">
        <v>495</v>
      </c>
      <c r="G149" s="3" t="s">
        <v>496</v>
      </c>
      <c r="H149" s="3" t="s">
        <v>82</v>
      </c>
      <c r="I149" s="3" t="s">
        <v>51</v>
      </c>
      <c r="J149" s="3">
        <f t="shared" si="86"/>
        <v>7.9959999999999996E-3</v>
      </c>
      <c r="K149" s="3">
        <v>0.83511999999999997</v>
      </c>
      <c r="L149" s="3">
        <v>1.0384</v>
      </c>
      <c r="M149" s="3">
        <v>95.66</v>
      </c>
      <c r="N149" s="3">
        <v>5.7419999999999999E-2</v>
      </c>
      <c r="O149" s="3">
        <v>0.68379999999999996</v>
      </c>
      <c r="P149" s="3">
        <v>210.44</v>
      </c>
      <c r="Q149" s="3">
        <v>40.972000000000001</v>
      </c>
      <c r="R149" s="3">
        <v>2.3039000000000001</v>
      </c>
      <c r="S149" s="3">
        <v>4.9337</v>
      </c>
      <c r="T149" s="3">
        <v>16.550999999999998</v>
      </c>
      <c r="U149" s="3">
        <v>15.782</v>
      </c>
      <c r="V149" s="3">
        <v>0.26767000000000002</v>
      </c>
      <c r="W149" s="3" t="s">
        <v>497</v>
      </c>
      <c r="X149" s="21">
        <f t="shared" si="87"/>
        <v>3684.2105263157896</v>
      </c>
      <c r="Y149" s="3">
        <f t="shared" si="88"/>
        <v>61.403508771929829</v>
      </c>
      <c r="Z149" s="4">
        <f t="shared" si="89"/>
        <v>511.69590643274859</v>
      </c>
      <c r="AA149" s="4">
        <f t="shared" si="90"/>
        <v>2559.7594118696779</v>
      </c>
      <c r="AB149" s="4">
        <f t="shared" si="91"/>
        <v>2.559759411869678</v>
      </c>
      <c r="AC149" s="4">
        <f t="shared" si="92"/>
        <v>0.1200527164166879</v>
      </c>
      <c r="AD149" s="25">
        <f t="shared" si="93"/>
        <v>1.1104876268543631</v>
      </c>
      <c r="AE149" s="27">
        <f t="shared" si="94"/>
        <v>2.0699099549774886</v>
      </c>
      <c r="AF149" s="27">
        <f t="shared" si="95"/>
        <v>19.146667083541772</v>
      </c>
      <c r="AG149" s="27">
        <f t="shared" si="96"/>
        <v>5.7999004318037368</v>
      </c>
      <c r="AH149" s="25">
        <f t="shared" si="97"/>
        <v>1.1104876268543631</v>
      </c>
      <c r="AI149" s="25">
        <f t="shared" si="98"/>
        <v>1.8508127114239386</v>
      </c>
      <c r="AJ149" s="25"/>
      <c r="AK149" s="26">
        <v>9.25</v>
      </c>
      <c r="AL149" s="25"/>
      <c r="AM149" s="25"/>
      <c r="AN149" s="25"/>
      <c r="AO149" s="4"/>
      <c r="AP149" s="4"/>
      <c r="AQ149" s="3">
        <f t="shared" si="75"/>
        <v>92.690663513574961</v>
      </c>
      <c r="AR149" s="3">
        <f t="shared" si="76"/>
        <v>80.95161216972123</v>
      </c>
      <c r="AS149" s="3">
        <f t="shared" si="77"/>
        <v>1.1963481740870434</v>
      </c>
      <c r="AT149" s="3">
        <f t="shared" si="78"/>
        <v>7.1810905452726361</v>
      </c>
      <c r="AU149" s="3">
        <f t="shared" si="79"/>
        <v>85.517758879439711</v>
      </c>
      <c r="AV149" s="3">
        <f t="shared" si="80"/>
        <v>2.6283890922734097</v>
      </c>
      <c r="AW149" s="3">
        <f t="shared" si="81"/>
        <v>0.51240620310155072</v>
      </c>
      <c r="AX149" s="3">
        <f t="shared" si="82"/>
        <v>288.13156578289147</v>
      </c>
      <c r="AY149" s="3">
        <f t="shared" si="74"/>
        <v>127.39437900768571</v>
      </c>
      <c r="AZ149" s="3">
        <f t="shared" si="83"/>
        <v>0.20699099549774885</v>
      </c>
      <c r="BA149" s="3">
        <f t="shared" si="84"/>
        <v>0.19737368684342171</v>
      </c>
      <c r="BB149" s="3">
        <f t="shared" si="85"/>
        <v>33.475487743871938</v>
      </c>
      <c r="BC149" s="4"/>
      <c r="BD149" s="4"/>
    </row>
    <row r="150" spans="1:56" x14ac:dyDescent="0.25"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3"/>
      <c r="X150" s="3"/>
      <c r="Y150" s="3"/>
      <c r="Z150" s="4"/>
      <c r="AA150" s="4"/>
      <c r="AB150" s="4"/>
      <c r="AC150" s="4"/>
      <c r="AD150" s="25"/>
      <c r="AE150" s="27"/>
      <c r="AF150" s="27"/>
      <c r="AG150" s="27"/>
      <c r="AH150" s="25"/>
      <c r="AI150" s="25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</row>
    <row r="151" spans="1:56" x14ac:dyDescent="0.25"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3"/>
      <c r="X151" s="3"/>
      <c r="Y151" s="3"/>
      <c r="Z151" s="4"/>
      <c r="AA151" s="4"/>
      <c r="AB151" s="4"/>
      <c r="AC151" s="4"/>
      <c r="AD151" s="25"/>
      <c r="AE151" s="27"/>
      <c r="AF151" s="27"/>
      <c r="AG151" s="27"/>
      <c r="AH151" s="25"/>
      <c r="AI151" s="25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</row>
    <row r="152" spans="1:56" x14ac:dyDescent="0.25"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3"/>
      <c r="X152" s="3"/>
      <c r="Y152" s="3"/>
      <c r="Z152" s="4"/>
      <c r="AA152" s="4"/>
      <c r="AB152" s="4"/>
      <c r="AC152" s="4"/>
      <c r="AD152" s="25"/>
      <c r="AE152" s="27"/>
      <c r="AF152" s="27"/>
      <c r="AG152" s="27"/>
      <c r="AH152" s="25"/>
      <c r="AI152" s="25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</row>
    <row r="153" spans="1:56" x14ac:dyDescent="0.25"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3"/>
      <c r="X153" s="3"/>
      <c r="Y153" s="3"/>
      <c r="Z153" s="4"/>
      <c r="AA153" s="4"/>
      <c r="AB153" s="4"/>
      <c r="AC153" s="4"/>
      <c r="AD153" s="25"/>
      <c r="AE153" s="27"/>
      <c r="AF153" s="27"/>
      <c r="AG153" s="27"/>
      <c r="AH153" s="25"/>
      <c r="AI153" s="25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</row>
    <row r="154" spans="1:56" x14ac:dyDescent="0.25"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3"/>
      <c r="X154" s="3"/>
      <c r="Y154" s="3"/>
      <c r="Z154" s="4"/>
      <c r="AA154" s="4"/>
      <c r="AB154" s="4"/>
      <c r="AC154" s="4"/>
      <c r="AD154" s="25"/>
      <c r="AE154" s="27"/>
      <c r="AF154" s="27"/>
      <c r="AG154" s="27"/>
      <c r="AH154" s="25"/>
      <c r="AI154" s="25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</row>
    <row r="155" spans="1:56" x14ac:dyDescent="0.25"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3"/>
      <c r="X155" s="3"/>
      <c r="Y155" s="3"/>
      <c r="Z155" s="4"/>
      <c r="AA155" s="4"/>
      <c r="AB155" s="4"/>
      <c r="AC155" s="4"/>
      <c r="AD155" s="25"/>
      <c r="AE155" s="27"/>
      <c r="AF155" s="27"/>
      <c r="AG155" s="27"/>
      <c r="AH155" s="25"/>
      <c r="AI155" s="25"/>
      <c r="AJ155" s="4"/>
      <c r="AK155" s="4"/>
      <c r="AL155" s="4"/>
      <c r="AM155" s="4"/>
      <c r="AN155" s="4"/>
      <c r="AO155" s="4"/>
      <c r="AP155" s="4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4"/>
      <c r="BD155" s="4"/>
    </row>
    <row r="156" spans="1:56" x14ac:dyDescent="0.25"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3"/>
      <c r="X156" s="3"/>
      <c r="Y156" s="3"/>
      <c r="Z156" s="4"/>
      <c r="AA156" s="4"/>
      <c r="AB156" s="4"/>
      <c r="AC156" s="4"/>
      <c r="AD156" s="25"/>
      <c r="AE156" s="27"/>
      <c r="AF156" s="27"/>
      <c r="AG156" s="27"/>
      <c r="AH156" s="25"/>
      <c r="AI156" s="25"/>
      <c r="AJ156" s="4"/>
      <c r="AK156" s="4"/>
      <c r="AL156" s="4"/>
      <c r="AM156" s="4"/>
      <c r="AN156" s="4"/>
      <c r="AO156" s="4"/>
      <c r="AP156" s="4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4"/>
      <c r="BD156" s="4"/>
    </row>
    <row r="157" spans="1:56" ht="17.25" x14ac:dyDescent="0.25">
      <c r="F157" s="3"/>
      <c r="G157" s="3"/>
      <c r="H157" s="3"/>
      <c r="I157" s="3"/>
      <c r="J157" s="3"/>
      <c r="K157" s="3" t="s">
        <v>27</v>
      </c>
      <c r="L157" s="3" t="s">
        <v>28</v>
      </c>
      <c r="M157" s="3" t="s">
        <v>29</v>
      </c>
      <c r="N157" s="3" t="s">
        <v>30</v>
      </c>
      <c r="O157" s="3" t="s">
        <v>31</v>
      </c>
      <c r="P157" s="3" t="s">
        <v>32</v>
      </c>
      <c r="Q157" s="3" t="s">
        <v>33</v>
      </c>
      <c r="R157" s="3" t="s">
        <v>34</v>
      </c>
      <c r="S157" s="3" t="s">
        <v>35</v>
      </c>
      <c r="T157" s="3" t="s">
        <v>36</v>
      </c>
      <c r="U157" s="3" t="s">
        <v>37</v>
      </c>
      <c r="V157" s="3" t="s">
        <v>38</v>
      </c>
      <c r="W157" s="6" t="s">
        <v>39</v>
      </c>
      <c r="X157" s="6"/>
      <c r="Y157" s="6"/>
      <c r="Z157" s="4"/>
      <c r="AA157" s="4"/>
      <c r="AB157" s="4"/>
      <c r="AC157" s="4"/>
      <c r="AD157" s="25"/>
      <c r="AE157" s="27"/>
      <c r="AF157" s="27"/>
      <c r="AG157" s="27"/>
      <c r="AH157" s="25"/>
      <c r="AI157" s="25"/>
      <c r="AJ157" s="4"/>
      <c r="AK157" s="4"/>
      <c r="AL157" s="4"/>
      <c r="AM157" s="4"/>
      <c r="AN157" s="4"/>
      <c r="AO157" s="4"/>
      <c r="AP157" s="4"/>
      <c r="AQ157" s="3" t="s">
        <v>27</v>
      </c>
      <c r="AR157" s="3" t="s">
        <v>28</v>
      </c>
      <c r="AS157" s="3" t="s">
        <v>29</v>
      </c>
      <c r="AT157" s="3" t="s">
        <v>30</v>
      </c>
      <c r="AU157" s="3" t="s">
        <v>31</v>
      </c>
      <c r="AV157" s="3" t="s">
        <v>32</v>
      </c>
      <c r="AW157" s="3" t="s">
        <v>33</v>
      </c>
      <c r="AX157" s="3" t="s">
        <v>34</v>
      </c>
      <c r="AY157" s="3" t="s">
        <v>35</v>
      </c>
      <c r="AZ157" s="3" t="s">
        <v>36</v>
      </c>
      <c r="BA157" s="3" t="s">
        <v>37</v>
      </c>
      <c r="BB157" s="3" t="s">
        <v>38</v>
      </c>
      <c r="BC157" s="4"/>
      <c r="BD157" s="4"/>
    </row>
    <row r="158" spans="1:56" ht="45" x14ac:dyDescent="0.25">
      <c r="F158" s="7" t="s">
        <v>498</v>
      </c>
      <c r="G158" s="7" t="s">
        <v>41</v>
      </c>
      <c r="H158" s="7" t="s">
        <v>42</v>
      </c>
      <c r="I158" s="7" t="s">
        <v>43</v>
      </c>
      <c r="J158" s="7"/>
      <c r="K158" s="3" t="s">
        <v>44</v>
      </c>
      <c r="L158" s="3" t="s">
        <v>44</v>
      </c>
      <c r="M158" s="3" t="s">
        <v>44</v>
      </c>
      <c r="N158" s="3" t="s">
        <v>44</v>
      </c>
      <c r="O158" s="3" t="s">
        <v>44</v>
      </c>
      <c r="P158" s="3" t="s">
        <v>44</v>
      </c>
      <c r="Q158" s="3" t="s">
        <v>44</v>
      </c>
      <c r="R158" s="3" t="s">
        <v>44</v>
      </c>
      <c r="S158" s="3" t="s">
        <v>44</v>
      </c>
      <c r="T158" s="3" t="s">
        <v>44</v>
      </c>
      <c r="U158" s="3" t="s">
        <v>44</v>
      </c>
      <c r="V158" s="3" t="s">
        <v>44</v>
      </c>
      <c r="W158" s="6" t="s">
        <v>45</v>
      </c>
      <c r="X158" s="6"/>
      <c r="Y158" s="6"/>
      <c r="Z158" s="4"/>
      <c r="AA158" s="4"/>
      <c r="AB158" s="4"/>
      <c r="AC158" s="4"/>
      <c r="AD158" s="25"/>
      <c r="AE158" s="27"/>
      <c r="AF158" s="27"/>
      <c r="AG158" s="27"/>
      <c r="AH158" s="25"/>
      <c r="AI158" s="25"/>
      <c r="AJ158" s="4"/>
      <c r="AK158" s="4"/>
      <c r="AL158" s="4"/>
      <c r="AM158" s="4"/>
      <c r="AN158" s="4"/>
      <c r="AO158" s="4"/>
      <c r="AP158" s="4"/>
      <c r="AQ158" s="3" t="s">
        <v>46</v>
      </c>
      <c r="AR158" s="3" t="s">
        <v>46</v>
      </c>
      <c r="AS158" s="3" t="s">
        <v>47</v>
      </c>
      <c r="AT158" s="3" t="s">
        <v>46</v>
      </c>
      <c r="AU158" s="3" t="s">
        <v>46</v>
      </c>
      <c r="AV158" s="3" t="s">
        <v>47</v>
      </c>
      <c r="AW158" s="3" t="s">
        <v>47</v>
      </c>
      <c r="AX158" s="3" t="s">
        <v>46</v>
      </c>
      <c r="AY158" s="3" t="s">
        <v>46</v>
      </c>
      <c r="AZ158" s="3" t="s">
        <v>47</v>
      </c>
      <c r="BA158" s="3" t="s">
        <v>47</v>
      </c>
      <c r="BB158" s="3" t="s">
        <v>46</v>
      </c>
      <c r="BC158" s="4"/>
      <c r="BD158" s="4"/>
    </row>
    <row r="159" spans="1:56" x14ac:dyDescent="0.25">
      <c r="F159" s="3" t="s">
        <v>499</v>
      </c>
      <c r="G159" s="3" t="s">
        <v>500</v>
      </c>
      <c r="H159" s="3" t="s">
        <v>306</v>
      </c>
      <c r="I159" s="3" t="s">
        <v>51</v>
      </c>
      <c r="J159" s="3"/>
      <c r="K159" s="3">
        <v>4.3719000000000001</v>
      </c>
      <c r="L159" s="3">
        <v>1.4728000000000001</v>
      </c>
      <c r="M159" s="3">
        <v>77.165000000000006</v>
      </c>
      <c r="N159" s="3">
        <v>4.8160000000000001E-2</v>
      </c>
      <c r="O159" s="3">
        <v>3.4756</v>
      </c>
      <c r="P159" s="3">
        <v>197.55</v>
      </c>
      <c r="Q159" s="3">
        <v>19.059999999999999</v>
      </c>
      <c r="R159" s="3">
        <v>0.39378999999999997</v>
      </c>
      <c r="S159" s="3">
        <v>17.672000000000001</v>
      </c>
      <c r="T159" s="3">
        <v>25.146999999999998</v>
      </c>
      <c r="U159" s="3">
        <v>19.62</v>
      </c>
      <c r="V159" s="3">
        <v>9.9225999999999995E-2</v>
      </c>
      <c r="W159" s="3" t="s">
        <v>429</v>
      </c>
      <c r="X159" s="3"/>
      <c r="Y159" s="3"/>
      <c r="Z159" s="4"/>
      <c r="AA159" s="4"/>
      <c r="AB159" s="4"/>
      <c r="AC159" s="4"/>
      <c r="AD159" s="25"/>
      <c r="AE159" s="27"/>
      <c r="AF159" s="27"/>
      <c r="AG159" s="27"/>
      <c r="AH159" s="25"/>
      <c r="AI159" s="25"/>
      <c r="AJ159" s="4"/>
      <c r="AK159" s="4"/>
      <c r="AL159" s="4"/>
      <c r="AM159" s="4"/>
      <c r="AN159" s="4"/>
      <c r="AO159" s="4"/>
      <c r="AP159" s="4"/>
      <c r="AQ159" s="3">
        <f t="shared" ref="AQ159:AQ169" si="99">((K159-K$185)*25)/($H159)</f>
        <v>536.61998814030926</v>
      </c>
      <c r="AR159" s="3">
        <f t="shared" ref="AR159:AR169" si="100">((L159-L$185)*25)/($H159)</f>
        <v>135.68603749486843</v>
      </c>
      <c r="AS159" s="3">
        <f t="shared" ref="AS159:AS169" si="101">((M159-M$185)*25)/($H159*10000)</f>
        <v>0.96795032614149534</v>
      </c>
      <c r="AT159" s="3">
        <f t="shared" ref="AT159:AT169" si="102">((N159-N$185)*25)/($H159)</f>
        <v>6.0411440040140487</v>
      </c>
      <c r="AU159" s="3">
        <f t="shared" ref="AU159:AU169" si="103">((O159-O$185)*25)/($H159)</f>
        <v>435.97591570496741</v>
      </c>
      <c r="AV159" s="3">
        <f t="shared" ref="AV159:AV169" si="104">((P159-P$185)*25)/($H159*10000)</f>
        <v>2.4746110363545135</v>
      </c>
      <c r="AW159" s="3">
        <f t="shared" ref="AW159:AW169" si="105">((Q159-Q$185)*25)/($H159*10000)</f>
        <v>0.23908680381334668</v>
      </c>
      <c r="AX159" s="3">
        <f t="shared" ref="AX159:AX169" si="106">((R159-R$185)*25)/($H159)</f>
        <v>49.396638233818358</v>
      </c>
      <c r="AY159" s="3">
        <f t="shared" ref="AY159:AY169" si="107">((S159-S$185)*25)/($H159)</f>
        <v>1725.6579847648588</v>
      </c>
      <c r="AZ159" s="3">
        <f t="shared" ref="AZ159:AZ169" si="108">((T159-T$185)*25)/($H159*10000)</f>
        <v>0.31544154540893121</v>
      </c>
      <c r="BA159" s="3">
        <f t="shared" ref="BA159:BA169" si="109">((U159-U$185)*25)/($H159*10000)</f>
        <v>0.24611138986452585</v>
      </c>
      <c r="BB159" s="3">
        <f t="shared" ref="BB159:BB169" si="110">((V159-V$185)*25)/($H159)</f>
        <v>12.446813848469642</v>
      </c>
      <c r="BC159" s="4"/>
      <c r="BD159" s="4"/>
    </row>
    <row r="160" spans="1:56" x14ac:dyDescent="0.25">
      <c r="F160" s="3" t="s">
        <v>499</v>
      </c>
      <c r="G160" s="3" t="s">
        <v>501</v>
      </c>
      <c r="H160" s="3" t="s">
        <v>134</v>
      </c>
      <c r="I160" s="3" t="s">
        <v>51</v>
      </c>
      <c r="J160" s="3"/>
      <c r="K160" s="3">
        <v>4.2904999999999998</v>
      </c>
      <c r="L160" s="3">
        <v>1.0658000000000001</v>
      </c>
      <c r="M160" s="3">
        <v>80.873999999999995</v>
      </c>
      <c r="N160" s="3">
        <v>4.5600000000000002E-2</v>
      </c>
      <c r="O160" s="3">
        <v>3.8437999999999999</v>
      </c>
      <c r="P160" s="3">
        <v>204.21</v>
      </c>
      <c r="Q160" s="3">
        <v>19.972000000000001</v>
      </c>
      <c r="R160" s="3">
        <v>0.42059000000000002</v>
      </c>
      <c r="S160" s="3">
        <v>16.867999999999999</v>
      </c>
      <c r="T160" s="3">
        <v>26.225999999999999</v>
      </c>
      <c r="U160" s="3">
        <v>20.548999999999999</v>
      </c>
      <c r="V160" s="3">
        <v>0.11731</v>
      </c>
      <c r="W160" s="3" t="s">
        <v>502</v>
      </c>
      <c r="X160" s="3"/>
      <c r="Y160" s="3"/>
      <c r="Z160" s="4"/>
      <c r="AA160" s="4"/>
      <c r="AB160" s="4"/>
      <c r="AC160" s="4"/>
      <c r="AD160" s="25"/>
      <c r="AE160" s="27"/>
      <c r="AF160" s="27"/>
      <c r="AG160" s="27"/>
      <c r="AH160" s="25"/>
      <c r="AI160" s="25"/>
      <c r="AJ160" s="4"/>
      <c r="AK160" s="4"/>
      <c r="AL160" s="4"/>
      <c r="AM160" s="4"/>
      <c r="AN160" s="4"/>
      <c r="AO160" s="4"/>
      <c r="AP160" s="4"/>
      <c r="AQ160" s="3">
        <f t="shared" si="99"/>
        <v>524.56681818181812</v>
      </c>
      <c r="AR160" s="3">
        <f t="shared" si="100"/>
        <v>84.336136363636385</v>
      </c>
      <c r="AS160" s="3">
        <f t="shared" si="101"/>
        <v>1.0109249999999999</v>
      </c>
      <c r="AT160" s="3">
        <f t="shared" si="102"/>
        <v>5.7</v>
      </c>
      <c r="AU160" s="3">
        <f t="shared" si="103"/>
        <v>480.47499999999997</v>
      </c>
      <c r="AV160" s="3">
        <f t="shared" si="104"/>
        <v>2.5491998977272727</v>
      </c>
      <c r="AW160" s="3">
        <f t="shared" si="105"/>
        <v>0.24965000000000001</v>
      </c>
      <c r="AX160" s="3">
        <f t="shared" si="106"/>
        <v>52.573750000000004</v>
      </c>
      <c r="AY160" s="3">
        <f t="shared" si="107"/>
        <v>1619.1181818181817</v>
      </c>
      <c r="AZ160" s="3">
        <f t="shared" si="108"/>
        <v>0.32782499999999998</v>
      </c>
      <c r="BA160" s="3">
        <f t="shared" si="109"/>
        <v>0.25686249999999999</v>
      </c>
      <c r="BB160" s="3">
        <f t="shared" si="110"/>
        <v>14.663749999999999</v>
      </c>
      <c r="BC160" s="4"/>
      <c r="BD160" s="4"/>
    </row>
    <row r="161" spans="6:56" x14ac:dyDescent="0.25">
      <c r="F161" s="3" t="s">
        <v>499</v>
      </c>
      <c r="G161" s="3" t="s">
        <v>502</v>
      </c>
      <c r="H161" s="3" t="s">
        <v>122</v>
      </c>
      <c r="I161" s="3" t="s">
        <v>51</v>
      </c>
      <c r="J161" s="3"/>
      <c r="K161" s="3">
        <v>4.4396000000000004</v>
      </c>
      <c r="L161" s="3">
        <v>1.468</v>
      </c>
      <c r="M161" s="3">
        <v>79.540000000000006</v>
      </c>
      <c r="N161" s="3">
        <v>4.7600000000000003E-2</v>
      </c>
      <c r="O161" s="3">
        <v>3.6614</v>
      </c>
      <c r="P161" s="3">
        <v>202.65</v>
      </c>
      <c r="Q161" s="3">
        <v>19.792000000000002</v>
      </c>
      <c r="R161" s="3">
        <v>0.41831000000000002</v>
      </c>
      <c r="S161" s="3">
        <v>17.2</v>
      </c>
      <c r="T161" s="3">
        <v>25.802</v>
      </c>
      <c r="U161" s="3">
        <v>20.113</v>
      </c>
      <c r="V161" s="3">
        <v>0.11391999999999999</v>
      </c>
      <c r="W161" s="3" t="s">
        <v>502</v>
      </c>
      <c r="X161" s="3"/>
      <c r="Y161" s="3"/>
      <c r="Z161" s="4"/>
      <c r="AA161" s="4"/>
      <c r="AB161" s="4"/>
      <c r="AC161" s="4"/>
      <c r="AD161" s="25"/>
      <c r="AE161" s="27"/>
      <c r="AF161" s="27"/>
      <c r="AG161" s="27"/>
      <c r="AH161" s="25"/>
      <c r="AI161" s="25"/>
      <c r="AJ161" s="4"/>
      <c r="AK161" s="4"/>
      <c r="AL161" s="4"/>
      <c r="AM161" s="4"/>
      <c r="AN161" s="4"/>
      <c r="AO161" s="4"/>
      <c r="AP161" s="4"/>
      <c r="AQ161" s="3">
        <f t="shared" si="99"/>
        <v>542.66165652529298</v>
      </c>
      <c r="AR161" s="3">
        <f t="shared" si="100"/>
        <v>134.47665970393243</v>
      </c>
      <c r="AS161" s="3">
        <f t="shared" si="101"/>
        <v>0.9932567432567434</v>
      </c>
      <c r="AT161" s="3">
        <f t="shared" si="102"/>
        <v>5.9440559440559451</v>
      </c>
      <c r="AU161" s="3">
        <f t="shared" si="103"/>
        <v>457.2177822177822</v>
      </c>
      <c r="AV161" s="3">
        <f t="shared" si="104"/>
        <v>2.5271727250022704</v>
      </c>
      <c r="AW161" s="3">
        <f t="shared" si="105"/>
        <v>0.24715284715284719</v>
      </c>
      <c r="AX161" s="3">
        <f t="shared" si="106"/>
        <v>52.236513486513495</v>
      </c>
      <c r="AY161" s="3">
        <f t="shared" si="107"/>
        <v>1658.9592225955864</v>
      </c>
      <c r="AZ161" s="3">
        <f t="shared" si="108"/>
        <v>0.32220279720279715</v>
      </c>
      <c r="BA161" s="3">
        <f t="shared" si="109"/>
        <v>0.25116133866133866</v>
      </c>
      <c r="BB161" s="3">
        <f t="shared" si="110"/>
        <v>14.225774225774225</v>
      </c>
      <c r="BC161" s="4"/>
      <c r="BD161" s="4"/>
    </row>
    <row r="162" spans="6:56" x14ac:dyDescent="0.25">
      <c r="F162" s="3" t="s">
        <v>499</v>
      </c>
      <c r="G162" s="3" t="s">
        <v>503</v>
      </c>
      <c r="H162" s="3" t="s">
        <v>62</v>
      </c>
      <c r="I162" s="3" t="s">
        <v>51</v>
      </c>
      <c r="J162" s="3"/>
      <c r="K162" s="3">
        <v>3.9003999999999999</v>
      </c>
      <c r="L162" s="3">
        <v>1.0763</v>
      </c>
      <c r="M162" s="3">
        <v>80.591999999999999</v>
      </c>
      <c r="N162" s="3">
        <v>4.9270000000000001E-2</v>
      </c>
      <c r="O162" s="3">
        <v>3.5474000000000001</v>
      </c>
      <c r="P162" s="3">
        <v>203.89</v>
      </c>
      <c r="Q162" s="3">
        <v>20.277999999999999</v>
      </c>
      <c r="R162" s="3">
        <v>0.41410999999999998</v>
      </c>
      <c r="S162" s="3">
        <v>16.192</v>
      </c>
      <c r="T162" s="3">
        <v>25.901</v>
      </c>
      <c r="U162" s="3">
        <v>20.297000000000001</v>
      </c>
      <c r="V162" s="3">
        <v>8.6550000000000002E-2</v>
      </c>
      <c r="W162" s="3" t="s">
        <v>435</v>
      </c>
      <c r="X162" s="3"/>
      <c r="Y162" s="3"/>
      <c r="Z162" s="4"/>
      <c r="AA162" s="4"/>
      <c r="AB162" s="4"/>
      <c r="AC162" s="4"/>
      <c r="AD162" s="25"/>
      <c r="AE162" s="27"/>
      <c r="AF162" s="27"/>
      <c r="AG162" s="27"/>
      <c r="AH162" s="25"/>
      <c r="AI162" s="25"/>
      <c r="AJ162" s="4"/>
      <c r="AK162" s="4"/>
      <c r="AL162" s="4"/>
      <c r="AM162" s="4"/>
      <c r="AN162" s="4"/>
      <c r="AO162" s="4"/>
      <c r="AP162" s="4"/>
      <c r="AQ162" s="3">
        <f t="shared" si="99"/>
        <v>473.67279062401013</v>
      </c>
      <c r="AR162" s="3">
        <f t="shared" si="100"/>
        <v>85.26494411511834</v>
      </c>
      <c r="AS162" s="3">
        <f t="shared" si="101"/>
        <v>1.0028870084619212</v>
      </c>
      <c r="AT162" s="3">
        <f t="shared" si="102"/>
        <v>6.1311597809855654</v>
      </c>
      <c r="AU162" s="3">
        <f t="shared" si="103"/>
        <v>441.43852663016429</v>
      </c>
      <c r="AV162" s="3">
        <f t="shared" si="104"/>
        <v>2.5337978075931038</v>
      </c>
      <c r="AW162" s="3">
        <f t="shared" si="105"/>
        <v>0.25233947237431559</v>
      </c>
      <c r="AX162" s="3">
        <f t="shared" si="106"/>
        <v>51.531856645097065</v>
      </c>
      <c r="AY162" s="3">
        <f t="shared" si="107"/>
        <v>1527.7433368025704</v>
      </c>
      <c r="AZ162" s="3">
        <f t="shared" si="108"/>
        <v>0.32231209556993529</v>
      </c>
      <c r="BA162" s="3">
        <f t="shared" si="109"/>
        <v>0.25257590841214533</v>
      </c>
      <c r="BB162" s="3">
        <f t="shared" si="110"/>
        <v>10.770283723245395</v>
      </c>
      <c r="BC162" s="4"/>
      <c r="BD162" s="4"/>
    </row>
    <row r="163" spans="6:56" x14ac:dyDescent="0.25">
      <c r="F163" s="3" t="s">
        <v>499</v>
      </c>
      <c r="G163" s="3" t="s">
        <v>504</v>
      </c>
      <c r="H163" s="3" t="s">
        <v>78</v>
      </c>
      <c r="I163" s="3" t="s">
        <v>51</v>
      </c>
      <c r="J163" s="3"/>
      <c r="K163" s="3">
        <v>4.3090999999999999</v>
      </c>
      <c r="L163" s="3">
        <v>1.5263</v>
      </c>
      <c r="M163" s="3">
        <v>80.650000000000006</v>
      </c>
      <c r="N163" s="3">
        <v>5.0029999999999998E-2</v>
      </c>
      <c r="O163" s="3">
        <v>3.6983999999999999</v>
      </c>
      <c r="P163" s="3">
        <v>207.29</v>
      </c>
      <c r="Q163" s="3">
        <v>20.521999999999998</v>
      </c>
      <c r="R163" s="3">
        <v>0.42365999999999998</v>
      </c>
      <c r="S163" s="3">
        <v>17.928999999999998</v>
      </c>
      <c r="T163" s="3">
        <v>25.952000000000002</v>
      </c>
      <c r="U163" s="3">
        <v>20.283000000000001</v>
      </c>
      <c r="V163" s="3">
        <v>9.3039999999999998E-2</v>
      </c>
      <c r="W163" s="3" t="s">
        <v>435</v>
      </c>
      <c r="X163" s="3"/>
      <c r="Y163" s="3"/>
      <c r="Z163" s="4"/>
      <c r="AA163" s="4"/>
      <c r="AB163" s="4"/>
      <c r="AC163" s="4"/>
      <c r="AD163" s="25"/>
      <c r="AE163" s="27"/>
      <c r="AF163" s="27"/>
      <c r="AG163" s="27"/>
      <c r="AH163" s="25"/>
      <c r="AI163" s="25"/>
      <c r="AJ163" s="4"/>
      <c r="AK163" s="4"/>
      <c r="AL163" s="4"/>
      <c r="AM163" s="4"/>
      <c r="AN163" s="4"/>
      <c r="AO163" s="4"/>
      <c r="AP163" s="4"/>
      <c r="AQ163" s="3">
        <f t="shared" si="99"/>
        <v>529.00784958013878</v>
      </c>
      <c r="AR163" s="3">
        <f t="shared" si="100"/>
        <v>142.4685104052574</v>
      </c>
      <c r="AS163" s="3">
        <f t="shared" si="101"/>
        <v>1.0121736947791167</v>
      </c>
      <c r="AT163" s="3">
        <f t="shared" si="102"/>
        <v>6.2788654618473903</v>
      </c>
      <c r="AU163" s="3">
        <f t="shared" si="103"/>
        <v>464.15662650602411</v>
      </c>
      <c r="AV163" s="3">
        <f t="shared" si="104"/>
        <v>2.5980922667944508</v>
      </c>
      <c r="AW163" s="3">
        <f t="shared" si="105"/>
        <v>0.25755522088353416</v>
      </c>
      <c r="AX163" s="3">
        <f t="shared" si="106"/>
        <v>53.170180722891565</v>
      </c>
      <c r="AY163" s="3">
        <f t="shared" si="107"/>
        <v>1758.7782949981745</v>
      </c>
      <c r="AZ163" s="3">
        <f t="shared" si="108"/>
        <v>0.32570281124498002</v>
      </c>
      <c r="BA163" s="3">
        <f t="shared" si="109"/>
        <v>0.25455572289156631</v>
      </c>
      <c r="BB163" s="3">
        <f t="shared" si="110"/>
        <v>11.676706827309237</v>
      </c>
      <c r="BC163" s="4"/>
      <c r="BD163" s="4"/>
    </row>
    <row r="164" spans="6:56" x14ac:dyDescent="0.25">
      <c r="F164" s="3" t="s">
        <v>499</v>
      </c>
      <c r="G164" s="3" t="s">
        <v>505</v>
      </c>
      <c r="H164" s="3" t="s">
        <v>50</v>
      </c>
      <c r="I164" s="3" t="s">
        <v>51</v>
      </c>
      <c r="J164" s="3"/>
      <c r="K164" s="3">
        <v>3.8452999999999999</v>
      </c>
      <c r="L164" s="3">
        <v>0.88148000000000004</v>
      </c>
      <c r="M164" s="3">
        <v>84.944999999999993</v>
      </c>
      <c r="N164" s="3">
        <v>5.2179999999999997E-2</v>
      </c>
      <c r="O164" s="3">
        <v>3.7332999999999998</v>
      </c>
      <c r="P164" s="3">
        <v>218.47</v>
      </c>
      <c r="Q164" s="3">
        <v>21.678999999999998</v>
      </c>
      <c r="R164" s="3">
        <v>0.44208999999999998</v>
      </c>
      <c r="S164" s="3">
        <v>16.878</v>
      </c>
      <c r="T164" s="3">
        <v>27.045999999999999</v>
      </c>
      <c r="U164" s="3">
        <v>21.283999999999999</v>
      </c>
      <c r="V164" s="3">
        <v>9.4460000000000002E-2</v>
      </c>
      <c r="W164" s="3" t="s">
        <v>429</v>
      </c>
      <c r="X164" s="3"/>
      <c r="Y164" s="3"/>
      <c r="Z164" s="4"/>
      <c r="AA164" s="4"/>
      <c r="AB164" s="4"/>
      <c r="AC164" s="4"/>
      <c r="AD164" s="25"/>
      <c r="AE164" s="27"/>
      <c r="AF164" s="27"/>
      <c r="AG164" s="27"/>
      <c r="AH164" s="25"/>
      <c r="AI164" s="25"/>
      <c r="AJ164" s="4"/>
      <c r="AK164" s="4"/>
      <c r="AL164" s="4"/>
      <c r="AM164" s="4"/>
      <c r="AN164" s="4"/>
      <c r="AO164" s="4"/>
      <c r="AP164" s="4"/>
      <c r="AQ164" s="3">
        <f t="shared" si="99"/>
        <v>467.74744955792335</v>
      </c>
      <c r="AR164" s="3">
        <f t="shared" si="100"/>
        <v>61.143278168215822</v>
      </c>
      <c r="AS164" s="3">
        <f t="shared" si="101"/>
        <v>1.0591645885286782</v>
      </c>
      <c r="AT164" s="3">
        <f t="shared" si="102"/>
        <v>6.5062344139650872</v>
      </c>
      <c r="AU164" s="3">
        <f t="shared" si="103"/>
        <v>465.49875311720695</v>
      </c>
      <c r="AV164" s="3">
        <f t="shared" si="104"/>
        <v>2.720648277034686</v>
      </c>
      <c r="AW164" s="3">
        <f t="shared" si="105"/>
        <v>0.27031172069825427</v>
      </c>
      <c r="AX164" s="3">
        <f t="shared" si="106"/>
        <v>55.123441396508717</v>
      </c>
      <c r="AY164" s="3">
        <f t="shared" si="107"/>
        <v>1616.3273634096574</v>
      </c>
      <c r="AZ164" s="3">
        <f t="shared" si="108"/>
        <v>0.33723192019950121</v>
      </c>
      <c r="BA164" s="3">
        <f t="shared" si="109"/>
        <v>0.26538653366583537</v>
      </c>
      <c r="BB164" s="3">
        <f t="shared" si="110"/>
        <v>11.778054862842891</v>
      </c>
      <c r="BC164" s="4"/>
      <c r="BD164" s="4"/>
    </row>
    <row r="165" spans="6:56" x14ac:dyDescent="0.25">
      <c r="F165" s="3" t="s">
        <v>499</v>
      </c>
      <c r="G165" s="3" t="s">
        <v>506</v>
      </c>
      <c r="H165" s="3" t="s">
        <v>126</v>
      </c>
      <c r="I165" s="3" t="s">
        <v>51</v>
      </c>
      <c r="J165" s="3"/>
      <c r="K165" s="3">
        <v>4.0434999999999999</v>
      </c>
      <c r="L165" s="3">
        <v>0.98180999999999996</v>
      </c>
      <c r="M165" s="3">
        <v>86.453000000000003</v>
      </c>
      <c r="N165" s="3">
        <v>5.6169999999999998E-2</v>
      </c>
      <c r="O165" s="3">
        <v>3.8178999999999998</v>
      </c>
      <c r="P165" s="3">
        <v>224.14</v>
      </c>
      <c r="Q165" s="3">
        <v>22.149000000000001</v>
      </c>
      <c r="R165" s="3">
        <v>0.45082</v>
      </c>
      <c r="S165" s="3">
        <v>18.004999999999999</v>
      </c>
      <c r="T165" s="3">
        <v>27.585999999999999</v>
      </c>
      <c r="U165" s="3">
        <v>21.591999999999999</v>
      </c>
      <c r="V165" s="3">
        <v>9.7350000000000006E-2</v>
      </c>
      <c r="W165" s="3" t="s">
        <v>502</v>
      </c>
      <c r="X165" s="3"/>
      <c r="Y165" s="3"/>
      <c r="Z165" s="4"/>
      <c r="AA165" s="4"/>
      <c r="AB165" s="4"/>
      <c r="AC165" s="4"/>
      <c r="AD165" s="25"/>
      <c r="AE165" s="27"/>
      <c r="AF165" s="27"/>
      <c r="AG165" s="27"/>
      <c r="AH165" s="25"/>
      <c r="AI165" s="25"/>
      <c r="AJ165" s="4"/>
      <c r="AK165" s="4"/>
      <c r="AL165" s="4"/>
      <c r="AM165" s="4"/>
      <c r="AN165" s="4"/>
      <c r="AO165" s="4"/>
      <c r="AP165" s="4"/>
      <c r="AQ165" s="3">
        <f t="shared" si="99"/>
        <v>492.70640537107602</v>
      </c>
      <c r="AR165" s="3">
        <f t="shared" si="100"/>
        <v>73.690006350934482</v>
      </c>
      <c r="AS165" s="3">
        <f t="shared" si="101"/>
        <v>1.0785054890219563</v>
      </c>
      <c r="AT165" s="3">
        <f t="shared" si="102"/>
        <v>7.0072355289421155</v>
      </c>
      <c r="AU165" s="3">
        <f t="shared" si="103"/>
        <v>476.28493013972053</v>
      </c>
      <c r="AV165" s="3">
        <f t="shared" si="104"/>
        <v>2.7927394188894938</v>
      </c>
      <c r="AW165" s="3">
        <f t="shared" si="105"/>
        <v>0.27630988023952097</v>
      </c>
      <c r="AX165" s="3">
        <f t="shared" si="106"/>
        <v>56.240019960079842</v>
      </c>
      <c r="AY165" s="3">
        <f t="shared" si="107"/>
        <v>1757.727726365451</v>
      </c>
      <c r="AZ165" s="3">
        <f t="shared" si="108"/>
        <v>0.34413672654690619</v>
      </c>
      <c r="BA165" s="3">
        <f t="shared" si="109"/>
        <v>0.26936127744510974</v>
      </c>
      <c r="BB165" s="3">
        <f t="shared" si="110"/>
        <v>12.144461077844314</v>
      </c>
      <c r="BC165" s="4"/>
      <c r="BD165" s="4"/>
    </row>
    <row r="166" spans="6:56" x14ac:dyDescent="0.25">
      <c r="F166" s="3" t="s">
        <v>499</v>
      </c>
      <c r="G166" s="3" t="s">
        <v>507</v>
      </c>
      <c r="H166" s="3" t="s">
        <v>59</v>
      </c>
      <c r="I166" s="3" t="s">
        <v>51</v>
      </c>
      <c r="J166" s="3"/>
      <c r="K166" s="3">
        <v>4.0678000000000001</v>
      </c>
      <c r="L166" s="3">
        <v>0.90339000000000003</v>
      </c>
      <c r="M166" s="3">
        <v>83.558999999999997</v>
      </c>
      <c r="N166" s="3">
        <v>5.0990000000000001E-2</v>
      </c>
      <c r="O166" s="3">
        <v>3.9325999999999999</v>
      </c>
      <c r="P166" s="3">
        <v>215.1</v>
      </c>
      <c r="Q166" s="3">
        <v>21.196000000000002</v>
      </c>
      <c r="R166" s="3">
        <v>0.44191000000000003</v>
      </c>
      <c r="S166" s="3">
        <v>17.34</v>
      </c>
      <c r="T166" s="3">
        <v>26.672000000000001</v>
      </c>
      <c r="U166" s="3">
        <v>20.768999999999998</v>
      </c>
      <c r="V166" s="3">
        <v>0.10057000000000001</v>
      </c>
      <c r="W166" s="8" t="s">
        <v>508</v>
      </c>
      <c r="X166" s="8"/>
      <c r="Y166" s="8"/>
      <c r="Z166" s="4"/>
      <c r="AA166" s="4"/>
      <c r="AB166" s="4"/>
      <c r="AC166" s="4"/>
      <c r="AD166" s="25"/>
      <c r="AE166" s="27"/>
      <c r="AF166" s="27"/>
      <c r="AG166" s="27"/>
      <c r="AH166" s="25"/>
      <c r="AI166" s="25"/>
      <c r="AJ166" s="4"/>
      <c r="AK166" s="4"/>
      <c r="AL166" s="4"/>
      <c r="AM166" s="4"/>
      <c r="AN166" s="4"/>
      <c r="AO166" s="4"/>
      <c r="AP166" s="4"/>
      <c r="AQ166" s="3">
        <f t="shared" si="99"/>
        <v>496.48107764299675</v>
      </c>
      <c r="AR166" s="3">
        <f t="shared" si="100"/>
        <v>64.002884921175777</v>
      </c>
      <c r="AS166" s="3">
        <f t="shared" si="101"/>
        <v>1.0439655172413793</v>
      </c>
      <c r="AT166" s="3">
        <f t="shared" si="102"/>
        <v>6.3705647176411793</v>
      </c>
      <c r="AU166" s="3">
        <f t="shared" si="103"/>
        <v>491.32933533233381</v>
      </c>
      <c r="AV166" s="3">
        <f t="shared" si="104"/>
        <v>2.6839829062741356</v>
      </c>
      <c r="AW166" s="3">
        <f t="shared" si="105"/>
        <v>0.26481759120439785</v>
      </c>
      <c r="AX166" s="3">
        <f t="shared" si="106"/>
        <v>55.21114442778611</v>
      </c>
      <c r="AY166" s="3">
        <f t="shared" si="107"/>
        <v>1677.2795420471582</v>
      </c>
      <c r="AZ166" s="3">
        <f t="shared" si="108"/>
        <v>0.33323338330834584</v>
      </c>
      <c r="BA166" s="3">
        <f t="shared" si="109"/>
        <v>0.25948275862068959</v>
      </c>
      <c r="BB166" s="3">
        <f t="shared" si="110"/>
        <v>12.564967516241879</v>
      </c>
      <c r="BC166" s="4"/>
      <c r="BD166" s="4"/>
    </row>
    <row r="167" spans="6:56" x14ac:dyDescent="0.25">
      <c r="F167" s="3" t="s">
        <v>499</v>
      </c>
      <c r="G167" s="3" t="s">
        <v>509</v>
      </c>
      <c r="H167" s="3" t="s">
        <v>50</v>
      </c>
      <c r="I167" s="3" t="s">
        <v>51</v>
      </c>
      <c r="J167" s="3"/>
      <c r="K167" s="3">
        <v>4.1870000000000003</v>
      </c>
      <c r="L167" s="3">
        <v>1.2869999999999999</v>
      </c>
      <c r="M167" s="3">
        <v>83.221999999999994</v>
      </c>
      <c r="N167" s="3">
        <v>4.9790000000000001E-2</v>
      </c>
      <c r="O167" s="3">
        <v>3.7726000000000002</v>
      </c>
      <c r="P167" s="3">
        <v>215.02</v>
      </c>
      <c r="Q167" s="3">
        <v>21.123000000000001</v>
      </c>
      <c r="R167" s="3">
        <v>0.43706</v>
      </c>
      <c r="S167" s="3">
        <v>18.024000000000001</v>
      </c>
      <c r="T167" s="3">
        <v>26.329000000000001</v>
      </c>
      <c r="U167" s="3">
        <v>20.646000000000001</v>
      </c>
      <c r="V167" s="3">
        <v>9.0230000000000005E-2</v>
      </c>
      <c r="W167" s="3" t="s">
        <v>429</v>
      </c>
      <c r="X167" s="3"/>
      <c r="Y167" s="3"/>
      <c r="Z167" s="4"/>
      <c r="AA167" s="4"/>
      <c r="AB167" s="4"/>
      <c r="AC167" s="4"/>
      <c r="AD167" s="25"/>
      <c r="AE167" s="27"/>
      <c r="AF167" s="27"/>
      <c r="AG167" s="27"/>
      <c r="AH167" s="25"/>
      <c r="AI167" s="25"/>
      <c r="AJ167" s="4"/>
      <c r="AK167" s="4"/>
      <c r="AL167" s="4"/>
      <c r="AM167" s="4"/>
      <c r="AN167" s="4"/>
      <c r="AO167" s="4"/>
      <c r="AP167" s="4"/>
      <c r="AQ167" s="3">
        <f t="shared" si="99"/>
        <v>510.35343459532987</v>
      </c>
      <c r="AR167" s="3">
        <f t="shared" si="100"/>
        <v>111.7068691906597</v>
      </c>
      <c r="AS167" s="3">
        <f t="shared" si="101"/>
        <v>1.0376807980049874</v>
      </c>
      <c r="AT167" s="3">
        <f t="shared" si="102"/>
        <v>6.2082294264339151</v>
      </c>
      <c r="AU167" s="3">
        <f t="shared" si="103"/>
        <v>470.39900249376552</v>
      </c>
      <c r="AV167" s="3">
        <f t="shared" si="104"/>
        <v>2.6776308206755837</v>
      </c>
      <c r="AW167" s="3">
        <f t="shared" si="105"/>
        <v>0.26337905236907733</v>
      </c>
      <c r="AX167" s="3">
        <f t="shared" si="106"/>
        <v>54.496259351620949</v>
      </c>
      <c r="AY167" s="3">
        <f t="shared" si="107"/>
        <v>1759.2201314894583</v>
      </c>
      <c r="AZ167" s="3">
        <f t="shared" si="108"/>
        <v>0.32829177057356607</v>
      </c>
      <c r="BA167" s="3">
        <f t="shared" si="109"/>
        <v>0.25743142144638398</v>
      </c>
      <c r="BB167" s="3">
        <f t="shared" si="110"/>
        <v>11.250623441396508</v>
      </c>
      <c r="BC167" s="4"/>
      <c r="BD167" s="4"/>
    </row>
    <row r="168" spans="6:56" x14ac:dyDescent="0.25">
      <c r="F168" s="3" t="s">
        <v>499</v>
      </c>
      <c r="G168" s="3" t="s">
        <v>510</v>
      </c>
      <c r="H168" s="3" t="s">
        <v>86</v>
      </c>
      <c r="I168" s="3" t="s">
        <v>51</v>
      </c>
      <c r="J168" s="3"/>
      <c r="K168" s="3">
        <v>4.2050999999999998</v>
      </c>
      <c r="L168" s="3">
        <v>1.2130000000000001</v>
      </c>
      <c r="M168" s="3">
        <v>80.048000000000002</v>
      </c>
      <c r="N168" s="3">
        <v>5.0340000000000003E-2</v>
      </c>
      <c r="O168" s="3">
        <v>3.6613000000000002</v>
      </c>
      <c r="P168" s="3">
        <v>205.99</v>
      </c>
      <c r="Q168" s="3">
        <v>20.349</v>
      </c>
      <c r="R168" s="3">
        <v>0.42072999999999999</v>
      </c>
      <c r="S168" s="3">
        <v>17.152999999999999</v>
      </c>
      <c r="T168" s="3">
        <v>25.411000000000001</v>
      </c>
      <c r="U168" s="3">
        <v>19.727</v>
      </c>
      <c r="V168" s="3">
        <v>9.9379999999999996E-2</v>
      </c>
      <c r="W168" s="3" t="s">
        <v>502</v>
      </c>
      <c r="X168" s="3"/>
      <c r="Y168" s="3"/>
      <c r="Z168" s="4"/>
      <c r="AA168" s="4"/>
      <c r="AB168" s="4"/>
      <c r="AC168" s="4"/>
      <c r="AD168" s="25"/>
      <c r="AE168" s="27"/>
      <c r="AF168" s="27"/>
      <c r="AG168" s="27"/>
      <c r="AH168" s="25"/>
      <c r="AI168" s="25"/>
      <c r="AJ168" s="4"/>
      <c r="AK168" s="4"/>
      <c r="AL168" s="4"/>
      <c r="AM168" s="4"/>
      <c r="AN168" s="4"/>
      <c r="AO168" s="4"/>
      <c r="AP168" s="4"/>
      <c r="AQ168" s="3">
        <f t="shared" si="99"/>
        <v>514.4062244062244</v>
      </c>
      <c r="AR168" s="3">
        <f t="shared" si="100"/>
        <v>102.83897533897536</v>
      </c>
      <c r="AS168" s="3">
        <f t="shared" si="101"/>
        <v>1.0016016016016016</v>
      </c>
      <c r="AT168" s="3">
        <f t="shared" si="102"/>
        <v>6.2987987987987992</v>
      </c>
      <c r="AU168" s="3">
        <f t="shared" si="103"/>
        <v>458.12062062062063</v>
      </c>
      <c r="AV168" s="3">
        <f t="shared" si="104"/>
        <v>2.5740239216489216</v>
      </c>
      <c r="AW168" s="3">
        <f t="shared" si="105"/>
        <v>0.25461711711711715</v>
      </c>
      <c r="AX168" s="3">
        <f t="shared" si="106"/>
        <v>52.643893893893896</v>
      </c>
      <c r="AY168" s="3">
        <f t="shared" si="107"/>
        <v>1656.3995813995814</v>
      </c>
      <c r="AZ168" s="3">
        <f t="shared" si="108"/>
        <v>0.3179554554554555</v>
      </c>
      <c r="BA168" s="3">
        <f t="shared" si="109"/>
        <v>0.24683433433433433</v>
      </c>
      <c r="BB168" s="3">
        <f t="shared" si="110"/>
        <v>12.434934934934933</v>
      </c>
      <c r="BC168" s="4"/>
      <c r="BD168" s="4"/>
    </row>
    <row r="169" spans="6:56" x14ac:dyDescent="0.25">
      <c r="F169" s="3" t="s">
        <v>499</v>
      </c>
      <c r="G169" s="3" t="s">
        <v>511</v>
      </c>
      <c r="H169" s="3" t="s">
        <v>296</v>
      </c>
      <c r="I169" s="3" t="s">
        <v>51</v>
      </c>
      <c r="J169" s="3"/>
      <c r="K169" s="3">
        <v>4.0244</v>
      </c>
      <c r="L169" s="3">
        <v>0.88592000000000004</v>
      </c>
      <c r="M169" s="3">
        <v>82.024000000000001</v>
      </c>
      <c r="N169" s="3">
        <v>4.829E-2</v>
      </c>
      <c r="O169" s="3">
        <v>3.6421999999999999</v>
      </c>
      <c r="P169" s="3">
        <v>211.67</v>
      </c>
      <c r="Q169" s="3">
        <v>20.887</v>
      </c>
      <c r="R169" s="3">
        <v>0.43024000000000001</v>
      </c>
      <c r="S169" s="3">
        <v>16.724</v>
      </c>
      <c r="T169" s="3">
        <v>26.007000000000001</v>
      </c>
      <c r="U169" s="3">
        <v>19.829999999999998</v>
      </c>
      <c r="V169" s="3">
        <v>8.6569999999999994E-2</v>
      </c>
      <c r="W169" s="3" t="s">
        <v>429</v>
      </c>
      <c r="X169" s="3"/>
      <c r="Y169" s="3"/>
      <c r="Z169" s="4"/>
      <c r="AA169" s="4"/>
      <c r="AB169" s="4"/>
      <c r="AC169" s="4"/>
      <c r="AD169" s="25"/>
      <c r="AE169" s="27"/>
      <c r="AF169" s="27"/>
      <c r="AG169" s="27"/>
      <c r="AH169" s="25"/>
      <c r="AI169" s="25"/>
      <c r="AJ169" s="4"/>
      <c r="AK169" s="4"/>
      <c r="AL169" s="4"/>
      <c r="AM169" s="4"/>
      <c r="AN169" s="4"/>
      <c r="AO169" s="4"/>
      <c r="AP169" s="4"/>
      <c r="AQ169" s="3">
        <f t="shared" si="99"/>
        <v>492.04238175444988</v>
      </c>
      <c r="AR169" s="3">
        <f t="shared" si="100"/>
        <v>61.944052442299821</v>
      </c>
      <c r="AS169" s="3">
        <f t="shared" si="101"/>
        <v>1.0268402603905857</v>
      </c>
      <c r="AT169" s="3">
        <f t="shared" si="102"/>
        <v>6.0453179769654479</v>
      </c>
      <c r="AU169" s="3">
        <f t="shared" si="103"/>
        <v>455.95893840761141</v>
      </c>
      <c r="AV169" s="3">
        <f t="shared" si="104"/>
        <v>2.6464195270177995</v>
      </c>
      <c r="AW169" s="3">
        <f t="shared" si="105"/>
        <v>0.26147971957936905</v>
      </c>
      <c r="AX169" s="3">
        <f t="shared" si="106"/>
        <v>53.860791186780176</v>
      </c>
      <c r="AY169" s="3">
        <f t="shared" si="107"/>
        <v>1603.5234670187101</v>
      </c>
      <c r="AZ169" s="3">
        <f t="shared" si="108"/>
        <v>0.32557586379569359</v>
      </c>
      <c r="BA169" s="3">
        <f t="shared" si="109"/>
        <v>0.24824737105658484</v>
      </c>
      <c r="BB169" s="3">
        <f t="shared" si="110"/>
        <v>10.837506259389084</v>
      </c>
      <c r="BC169" s="4"/>
      <c r="BD169" s="4"/>
    </row>
    <row r="170" spans="6:56" x14ac:dyDescent="0.2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 t="s">
        <v>512</v>
      </c>
      <c r="AA170" s="4"/>
      <c r="AB170" s="4"/>
      <c r="AC170" s="4"/>
      <c r="AD170" s="25"/>
      <c r="AE170" s="27"/>
      <c r="AF170" s="27"/>
      <c r="AG170" s="27"/>
      <c r="AH170" s="25"/>
      <c r="AI170" s="25"/>
      <c r="AJ170" s="4"/>
      <c r="AK170" s="4"/>
      <c r="AL170" s="4"/>
      <c r="AM170" s="4"/>
      <c r="AN170" s="4"/>
      <c r="AO170" s="4"/>
      <c r="AP170" s="4"/>
      <c r="AQ170" s="3">
        <f>AVERAGE(AQ159:AQ169)</f>
        <v>507.2969160345063</v>
      </c>
      <c r="AR170" s="3">
        <f t="shared" ref="AR170:BB170" si="111">AVERAGE(AR159:AR169)</f>
        <v>96.141668590461265</v>
      </c>
      <c r="AS170" s="3">
        <f t="shared" si="111"/>
        <v>1.0213591843116785</v>
      </c>
      <c r="AT170" s="3">
        <f t="shared" si="111"/>
        <v>6.230146004877227</v>
      </c>
      <c r="AU170" s="3">
        <f t="shared" si="111"/>
        <v>463.35049374274519</v>
      </c>
      <c r="AV170" s="3">
        <f t="shared" si="111"/>
        <v>2.6162107822738392</v>
      </c>
      <c r="AW170" s="3">
        <f t="shared" si="111"/>
        <v>0.25788176594834367</v>
      </c>
      <c r="AX170" s="3">
        <f t="shared" si="111"/>
        <v>53.316771754999102</v>
      </c>
      <c r="AY170" s="3">
        <f t="shared" si="111"/>
        <v>1669.1577120644897</v>
      </c>
      <c r="AZ170" s="3">
        <f t="shared" si="111"/>
        <v>0.32726448811873748</v>
      </c>
      <c r="BA170" s="3">
        <f t="shared" si="111"/>
        <v>0.25527368694531938</v>
      </c>
      <c r="BB170" s="3">
        <f t="shared" si="111"/>
        <v>12.25398879249528</v>
      </c>
      <c r="BC170" s="4"/>
      <c r="BD170" s="4"/>
    </row>
    <row r="171" spans="6:56" x14ac:dyDescent="0.2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 t="s">
        <v>513</v>
      </c>
      <c r="AA171" s="4"/>
      <c r="AB171" s="4"/>
      <c r="AC171" s="4"/>
      <c r="AD171" s="25"/>
      <c r="AE171" s="27"/>
      <c r="AF171" s="27"/>
      <c r="AG171" s="27"/>
      <c r="AH171" s="25"/>
      <c r="AI171" s="25"/>
      <c r="AJ171" s="4"/>
      <c r="AK171" s="4"/>
      <c r="AL171" s="4"/>
      <c r="AM171" s="4"/>
      <c r="AN171" s="4"/>
      <c r="AO171" s="4"/>
      <c r="AP171" s="4"/>
      <c r="AQ171" s="3">
        <f>STDEV(AQ159:AQ169)</f>
        <v>24.894405878381026</v>
      </c>
      <c r="AR171" s="3">
        <f t="shared" ref="AR171:BB171" si="112">STDEV(AR159:AR169)</f>
        <v>31.073543212118519</v>
      </c>
      <c r="AS171" s="3">
        <f t="shared" si="112"/>
        <v>3.1732498147446761E-2</v>
      </c>
      <c r="AT171" s="3">
        <f t="shared" si="112"/>
        <v>0.33911078117483895</v>
      </c>
      <c r="AU171" s="3">
        <f t="shared" si="112"/>
        <v>16.270860209055172</v>
      </c>
      <c r="AV171" s="3">
        <f t="shared" si="112"/>
        <v>9.6289268648281578E-2</v>
      </c>
      <c r="AW171" s="3">
        <f t="shared" si="112"/>
        <v>1.0784127800868088E-2</v>
      </c>
      <c r="AX171" s="3">
        <f t="shared" si="112"/>
        <v>1.9450422307327286</v>
      </c>
      <c r="AY171" s="3">
        <f t="shared" si="112"/>
        <v>75.573566618249046</v>
      </c>
      <c r="AZ171" s="3">
        <f t="shared" si="112"/>
        <v>8.3838927805103547E-3</v>
      </c>
      <c r="BA171" s="3">
        <f t="shared" si="112"/>
        <v>7.4489641522394448E-3</v>
      </c>
      <c r="BB171" s="3">
        <f t="shared" si="112"/>
        <v>1.2509127494466754</v>
      </c>
      <c r="BC171" s="4"/>
      <c r="BD171" s="4"/>
    </row>
    <row r="172" spans="6:56" ht="17.25" x14ac:dyDescent="0.25">
      <c r="F172" s="3"/>
      <c r="G172" s="3"/>
      <c r="H172" s="3"/>
      <c r="I172" s="3"/>
      <c r="J172" s="3"/>
      <c r="K172" s="3" t="s">
        <v>27</v>
      </c>
      <c r="L172" s="3" t="s">
        <v>28</v>
      </c>
      <c r="M172" s="3" t="s">
        <v>29</v>
      </c>
      <c r="N172" s="3" t="s">
        <v>30</v>
      </c>
      <c r="O172" s="3" t="s">
        <v>31</v>
      </c>
      <c r="P172" s="3" t="s">
        <v>32</v>
      </c>
      <c r="Q172" s="3" t="s">
        <v>33</v>
      </c>
      <c r="R172" s="3" t="s">
        <v>34</v>
      </c>
      <c r="S172" s="3" t="s">
        <v>35</v>
      </c>
      <c r="T172" s="3" t="s">
        <v>36</v>
      </c>
      <c r="U172" s="3" t="s">
        <v>37</v>
      </c>
      <c r="V172" s="3" t="s">
        <v>38</v>
      </c>
      <c r="W172" s="6" t="s">
        <v>39</v>
      </c>
      <c r="X172" s="6"/>
      <c r="Y172" s="6"/>
      <c r="Z172" s="4" t="s">
        <v>514</v>
      </c>
      <c r="AA172" s="4"/>
      <c r="AB172" s="4"/>
      <c r="AC172" s="4"/>
      <c r="AD172" s="25"/>
      <c r="AE172" s="27"/>
      <c r="AF172" s="27"/>
      <c r="AG172" s="27"/>
      <c r="AH172" s="25"/>
      <c r="AI172" s="25"/>
      <c r="AJ172" s="4"/>
      <c r="AK172" s="4"/>
      <c r="AL172" s="4"/>
      <c r="AM172" s="4"/>
      <c r="AN172" s="4"/>
      <c r="AO172" s="4"/>
      <c r="AP172" s="4"/>
      <c r="AQ172" s="3">
        <f>(AQ171/AQ170)*100</f>
        <v>4.9072653689634711</v>
      </c>
      <c r="AR172" s="3">
        <f t="shared" ref="AR172:BB172" si="113">(AR171/AR170)*100</f>
        <v>32.320578233860083</v>
      </c>
      <c r="AS172" s="3">
        <f t="shared" si="113"/>
        <v>3.1068891957761311</v>
      </c>
      <c r="AT172" s="3">
        <f t="shared" si="113"/>
        <v>5.4430631466641133</v>
      </c>
      <c r="AU172" s="3">
        <f t="shared" si="113"/>
        <v>3.5115663906228285</v>
      </c>
      <c r="AV172" s="3">
        <f t="shared" si="113"/>
        <v>3.6804858882430431</v>
      </c>
      <c r="AW172" s="3">
        <f t="shared" si="113"/>
        <v>4.1818109012904223</v>
      </c>
      <c r="AX172" s="3">
        <f t="shared" si="113"/>
        <v>3.6480870216047108</v>
      </c>
      <c r="AY172" s="3">
        <f t="shared" si="113"/>
        <v>4.5276468527815892</v>
      </c>
      <c r="AZ172" s="3">
        <f t="shared" si="113"/>
        <v>2.5618095103152552</v>
      </c>
      <c r="BA172" s="3">
        <f t="shared" si="113"/>
        <v>2.9180305425819473</v>
      </c>
      <c r="BB172" s="3">
        <f t="shared" si="113"/>
        <v>10.208208695382298</v>
      </c>
      <c r="BC172" s="4"/>
      <c r="BD172" s="4"/>
    </row>
    <row r="173" spans="6:56" ht="45" x14ac:dyDescent="0.25">
      <c r="F173" s="7" t="s">
        <v>498</v>
      </c>
      <c r="G173" s="7" t="s">
        <v>41</v>
      </c>
      <c r="H173" s="7" t="s">
        <v>42</v>
      </c>
      <c r="I173" s="7" t="s">
        <v>43</v>
      </c>
      <c r="J173" s="7"/>
      <c r="K173" s="3" t="s">
        <v>44</v>
      </c>
      <c r="L173" s="3" t="s">
        <v>44</v>
      </c>
      <c r="M173" s="3" t="s">
        <v>44</v>
      </c>
      <c r="N173" s="3" t="s">
        <v>44</v>
      </c>
      <c r="O173" s="3" t="s">
        <v>44</v>
      </c>
      <c r="P173" s="3" t="s">
        <v>44</v>
      </c>
      <c r="Q173" s="3" t="s">
        <v>44</v>
      </c>
      <c r="R173" s="3" t="s">
        <v>44</v>
      </c>
      <c r="S173" s="3" t="s">
        <v>44</v>
      </c>
      <c r="T173" s="3" t="s">
        <v>44</v>
      </c>
      <c r="U173" s="3" t="s">
        <v>44</v>
      </c>
      <c r="V173" s="3" t="s">
        <v>44</v>
      </c>
      <c r="W173" s="6" t="s">
        <v>45</v>
      </c>
      <c r="X173" s="6"/>
      <c r="Y173" s="6"/>
      <c r="Z173" s="4"/>
      <c r="AA173" s="4"/>
      <c r="AB173" s="4"/>
      <c r="AC173" s="4"/>
      <c r="AD173" s="25"/>
      <c r="AE173" s="27"/>
      <c r="AF173" s="27"/>
      <c r="AG173" s="27"/>
      <c r="AH173" s="25"/>
      <c r="AI173" s="25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</row>
    <row r="174" spans="6:56" x14ac:dyDescent="0.25">
      <c r="F174" s="3" t="s">
        <v>515</v>
      </c>
      <c r="G174" s="3" t="s">
        <v>516</v>
      </c>
      <c r="H174" s="3"/>
      <c r="I174" s="3" t="s">
        <v>51</v>
      </c>
      <c r="J174" s="3"/>
      <c r="K174" s="3">
        <v>7.8619999999999995E-2</v>
      </c>
      <c r="L174" s="3">
        <v>0.36947999999999998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3.7092999999999998</v>
      </c>
      <c r="T174" s="3">
        <v>0</v>
      </c>
      <c r="U174" s="3">
        <v>0</v>
      </c>
      <c r="V174" s="3">
        <v>0</v>
      </c>
      <c r="W174" s="3" t="s">
        <v>435</v>
      </c>
      <c r="X174" s="3"/>
      <c r="Y174" s="3"/>
      <c r="Z174" s="4" t="s">
        <v>517</v>
      </c>
      <c r="AA174" s="4"/>
      <c r="AB174" s="4"/>
      <c r="AC174" s="4"/>
      <c r="AD174" s="25"/>
      <c r="AE174" s="27"/>
      <c r="AF174" s="27"/>
      <c r="AG174" s="27"/>
      <c r="AH174" s="25"/>
      <c r="AI174" s="25"/>
      <c r="AJ174" s="4"/>
      <c r="AK174" s="4"/>
      <c r="AL174" s="4"/>
      <c r="AM174" s="4"/>
      <c r="AN174" s="4"/>
      <c r="AO174" s="4"/>
      <c r="AP174" s="4"/>
      <c r="AQ174" s="3">
        <v>488.89770996957998</v>
      </c>
      <c r="AR174" s="3">
        <v>31.380322493621119</v>
      </c>
      <c r="AS174" s="3">
        <v>0.98009289193521154</v>
      </c>
      <c r="AT174" s="3">
        <v>6.2234178367531197</v>
      </c>
      <c r="AU174" s="3">
        <v>443.703386680032</v>
      </c>
      <c r="AV174" s="3">
        <v>2.5844757302014201</v>
      </c>
      <c r="AW174" s="3">
        <v>0.265176756028347</v>
      </c>
      <c r="AX174" s="3">
        <v>52.859897425974602</v>
      </c>
      <c r="AY174" s="3">
        <v>1611.36587451727</v>
      </c>
      <c r="AZ174" s="3">
        <v>0.3234085712056799</v>
      </c>
      <c r="BA174" s="3">
        <v>0.25116418652208161</v>
      </c>
      <c r="BB174" s="3">
        <v>12.482843882749901</v>
      </c>
      <c r="BC174" s="4"/>
      <c r="BD174" s="4"/>
    </row>
    <row r="175" spans="6:56" x14ac:dyDescent="0.25">
      <c r="F175" s="3" t="s">
        <v>515</v>
      </c>
      <c r="G175" s="3" t="s">
        <v>518</v>
      </c>
      <c r="H175" s="3"/>
      <c r="I175" s="3" t="s">
        <v>51</v>
      </c>
      <c r="J175" s="3"/>
      <c r="K175" s="3">
        <v>6.7339999999999997E-2</v>
      </c>
      <c r="L175" s="3">
        <v>0.37035000000000001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3.6181000000000001</v>
      </c>
      <c r="T175" s="3">
        <v>0</v>
      </c>
      <c r="U175" s="3">
        <v>0</v>
      </c>
      <c r="V175" s="3">
        <v>0</v>
      </c>
      <c r="W175" s="3" t="s">
        <v>435</v>
      </c>
      <c r="X175" s="3"/>
      <c r="Y175" s="3"/>
      <c r="Z175" s="4" t="s">
        <v>519</v>
      </c>
      <c r="AA175" s="4"/>
      <c r="AB175" s="4"/>
      <c r="AC175" s="4"/>
      <c r="AD175" s="25"/>
      <c r="AE175" s="27"/>
      <c r="AF175" s="27"/>
      <c r="AG175" s="27"/>
      <c r="AH175" s="25"/>
      <c r="AI175" s="25"/>
      <c r="AJ175" s="4"/>
      <c r="AK175" s="4"/>
      <c r="AL175" s="4"/>
      <c r="AM175" s="4"/>
      <c r="AN175" s="4"/>
      <c r="AO175" s="4"/>
      <c r="AP175" s="4"/>
      <c r="AQ175" s="3">
        <f>(AQ170/AQ174)*100</f>
        <v>103.76340606424013</v>
      </c>
      <c r="AR175" s="3">
        <f t="shared" ref="AR175:BB175" si="114">(AR170/AR174)*100</f>
        <v>306.37565503032869</v>
      </c>
      <c r="AS175" s="3">
        <f t="shared" si="114"/>
        <v>104.21044706231733</v>
      </c>
      <c r="AT175" s="3">
        <f t="shared" si="114"/>
        <v>100.10811049973816</v>
      </c>
      <c r="AU175" s="3">
        <f t="shared" si="114"/>
        <v>104.42798221796789</v>
      </c>
      <c r="AV175" s="3">
        <f t="shared" si="114"/>
        <v>101.22791062425438</v>
      </c>
      <c r="AW175" s="3">
        <f t="shared" si="114"/>
        <v>97.249008476737103</v>
      </c>
      <c r="AX175" s="3">
        <f t="shared" si="114"/>
        <v>100.86431179641298</v>
      </c>
      <c r="AY175" s="3">
        <f t="shared" si="114"/>
        <v>103.5865124402323</v>
      </c>
      <c r="AZ175" s="3">
        <f t="shared" si="114"/>
        <v>101.19227418700827</v>
      </c>
      <c r="BA175" s="3">
        <f t="shared" si="114"/>
        <v>101.63618089033423</v>
      </c>
      <c r="BB175" s="3">
        <f t="shared" si="114"/>
        <v>98.166643014971328</v>
      </c>
      <c r="BC175" s="4"/>
      <c r="BD175" s="4"/>
    </row>
    <row r="176" spans="6:56" x14ac:dyDescent="0.25">
      <c r="F176" s="3" t="s">
        <v>515</v>
      </c>
      <c r="G176" s="3" t="s">
        <v>520</v>
      </c>
      <c r="H176" s="3"/>
      <c r="I176" s="3" t="s">
        <v>51</v>
      </c>
      <c r="J176" s="3"/>
      <c r="K176" s="3">
        <v>0.11834</v>
      </c>
      <c r="L176" s="3">
        <v>0.41603000000000001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3.7141999999999999</v>
      </c>
      <c r="T176" s="3">
        <v>0</v>
      </c>
      <c r="U176" s="3">
        <v>0</v>
      </c>
      <c r="V176" s="3">
        <v>0</v>
      </c>
      <c r="W176" s="3" t="s">
        <v>405</v>
      </c>
      <c r="X176" s="3"/>
      <c r="Y176" s="3"/>
      <c r="Z176" s="4"/>
      <c r="AA176" s="4"/>
      <c r="AB176" s="4"/>
      <c r="AC176" s="4"/>
      <c r="AD176" s="25"/>
      <c r="AE176" s="27"/>
      <c r="AF176" s="27"/>
      <c r="AG176" s="27"/>
      <c r="AH176" s="25"/>
      <c r="AI176" s="25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</row>
    <row r="177" spans="6:56" x14ac:dyDescent="0.25">
      <c r="F177" s="3" t="s">
        <v>515</v>
      </c>
      <c r="G177" s="3" t="s">
        <v>521</v>
      </c>
      <c r="H177" s="3"/>
      <c r="I177" s="3" t="s">
        <v>51</v>
      </c>
      <c r="J177" s="3"/>
      <c r="K177" s="3">
        <v>8.6819999999999994E-2</v>
      </c>
      <c r="L177" s="3">
        <v>0.34132000000000001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3.8336999999999999</v>
      </c>
      <c r="T177" s="3">
        <v>0</v>
      </c>
      <c r="U177" s="3">
        <v>0</v>
      </c>
      <c r="V177" s="3">
        <v>0</v>
      </c>
      <c r="W177" s="3" t="s">
        <v>502</v>
      </c>
      <c r="X177" s="3"/>
      <c r="Y177" s="3"/>
      <c r="Z177" s="4"/>
      <c r="AA177" s="4"/>
      <c r="AB177" s="4"/>
      <c r="AC177" s="4"/>
      <c r="AD177" s="25"/>
      <c r="AE177" s="27"/>
      <c r="AF177" s="27"/>
      <c r="AG177" s="27"/>
      <c r="AH177" s="25"/>
      <c r="AI177" s="25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</row>
    <row r="178" spans="6:56" x14ac:dyDescent="0.25">
      <c r="F178" s="3" t="s">
        <v>515</v>
      </c>
      <c r="G178" s="3" t="s">
        <v>522</v>
      </c>
      <c r="H178" s="3"/>
      <c r="I178" s="3" t="s">
        <v>51</v>
      </c>
      <c r="J178" s="3"/>
      <c r="K178" s="3">
        <v>0.11645</v>
      </c>
      <c r="L178" s="3">
        <v>0.42605999999999999</v>
      </c>
      <c r="M178" s="3">
        <v>0</v>
      </c>
      <c r="N178" s="3">
        <v>0</v>
      </c>
      <c r="O178" s="3">
        <v>0</v>
      </c>
      <c r="P178" s="3">
        <v>8.8700000000000001E-2</v>
      </c>
      <c r="Q178" s="3">
        <v>0</v>
      </c>
      <c r="R178" s="3">
        <v>0</v>
      </c>
      <c r="S178" s="3">
        <v>4.3630000000000004</v>
      </c>
      <c r="T178" s="3">
        <v>0</v>
      </c>
      <c r="U178" s="3">
        <v>0</v>
      </c>
      <c r="V178" s="3">
        <v>0</v>
      </c>
      <c r="W178" s="3" t="s">
        <v>502</v>
      </c>
      <c r="X178" s="3"/>
      <c r="Y178" s="3"/>
      <c r="Z178" s="4"/>
      <c r="AA178" s="4"/>
      <c r="AB178" s="4"/>
      <c r="AC178" s="4"/>
      <c r="AD178" s="25"/>
      <c r="AE178" s="27"/>
      <c r="AF178" s="27"/>
      <c r="AG178" s="27"/>
      <c r="AH178" s="25"/>
      <c r="AI178" s="25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</row>
    <row r="179" spans="6:56" x14ac:dyDescent="0.25">
      <c r="F179" s="3" t="s">
        <v>523</v>
      </c>
      <c r="G179" s="3" t="s">
        <v>524</v>
      </c>
      <c r="H179" s="3"/>
      <c r="I179" s="3" t="s">
        <v>51</v>
      </c>
      <c r="J179" s="3"/>
      <c r="K179" s="3">
        <v>0.11312</v>
      </c>
      <c r="L179" s="3">
        <v>0.44472</v>
      </c>
      <c r="M179" s="3">
        <v>0</v>
      </c>
      <c r="N179" s="3">
        <v>0</v>
      </c>
      <c r="O179" s="3">
        <v>0</v>
      </c>
      <c r="P179" s="3">
        <v>0.10219</v>
      </c>
      <c r="Q179" s="3">
        <v>0</v>
      </c>
      <c r="R179" s="3">
        <v>0</v>
      </c>
      <c r="S179" s="3">
        <v>4.0130999999999997</v>
      </c>
      <c r="T179" s="3">
        <v>0</v>
      </c>
      <c r="U179" s="3">
        <v>0</v>
      </c>
      <c r="V179" s="3">
        <v>0</v>
      </c>
      <c r="W179" s="3" t="s">
        <v>502</v>
      </c>
      <c r="X179" s="3"/>
      <c r="Y179" s="3"/>
      <c r="Z179" s="4"/>
      <c r="AA179" s="4"/>
      <c r="AB179" s="4"/>
      <c r="AC179" s="4"/>
      <c r="AD179" s="25"/>
      <c r="AE179" s="27"/>
      <c r="AF179" s="27"/>
      <c r="AG179" s="27"/>
      <c r="AH179" s="25"/>
      <c r="AI179" s="25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</row>
    <row r="180" spans="6:56" x14ac:dyDescent="0.25">
      <c r="F180" s="3" t="s">
        <v>515</v>
      </c>
      <c r="G180" s="3" t="s">
        <v>525</v>
      </c>
      <c r="H180" s="3"/>
      <c r="I180" s="3" t="s">
        <v>51</v>
      </c>
      <c r="J180" s="3"/>
      <c r="K180" s="3">
        <v>5.0590000000000003E-2</v>
      </c>
      <c r="L180" s="3">
        <v>0.35231000000000001</v>
      </c>
      <c r="M180" s="3">
        <v>0</v>
      </c>
      <c r="N180" s="3">
        <v>0</v>
      </c>
      <c r="O180" s="3">
        <v>0</v>
      </c>
      <c r="P180" s="3">
        <v>0.23985999999999999</v>
      </c>
      <c r="Q180" s="3">
        <v>0</v>
      </c>
      <c r="R180" s="3">
        <v>0</v>
      </c>
      <c r="S180" s="3">
        <v>3.6859000000000002</v>
      </c>
      <c r="T180" s="3">
        <v>0</v>
      </c>
      <c r="U180" s="3">
        <v>0</v>
      </c>
      <c r="V180" s="3">
        <v>0</v>
      </c>
      <c r="W180" s="3" t="s">
        <v>429</v>
      </c>
      <c r="X180" s="3"/>
      <c r="Y180" s="3"/>
      <c r="Z180" s="4"/>
      <c r="AA180" s="4"/>
      <c r="AB180" s="4"/>
      <c r="AC180" s="4"/>
      <c r="AD180" s="25"/>
      <c r="AE180" s="27"/>
      <c r="AF180" s="27"/>
      <c r="AG180" s="27"/>
      <c r="AH180" s="25"/>
      <c r="AI180" s="25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</row>
    <row r="181" spans="6:56" x14ac:dyDescent="0.25">
      <c r="F181" s="3" t="s">
        <v>515</v>
      </c>
      <c r="G181" s="3" t="s">
        <v>526</v>
      </c>
      <c r="H181" s="3"/>
      <c r="I181" s="3" t="s">
        <v>51</v>
      </c>
      <c r="J181" s="3"/>
      <c r="K181" s="3">
        <v>4.7840000000000001E-2</v>
      </c>
      <c r="L181" s="3">
        <v>0.33033000000000001</v>
      </c>
      <c r="M181" s="3">
        <v>0</v>
      </c>
      <c r="N181" s="3">
        <v>0</v>
      </c>
      <c r="O181" s="3">
        <v>0</v>
      </c>
      <c r="P181" s="3">
        <v>0.60016000000000003</v>
      </c>
      <c r="Q181" s="3">
        <v>0</v>
      </c>
      <c r="R181" s="3">
        <v>0</v>
      </c>
      <c r="S181" s="3">
        <v>3.5724999999999998</v>
      </c>
      <c r="T181" s="3">
        <v>0</v>
      </c>
      <c r="U181" s="3">
        <v>0</v>
      </c>
      <c r="V181" s="3">
        <v>0</v>
      </c>
      <c r="W181" s="3" t="s">
        <v>429</v>
      </c>
      <c r="X181" s="3"/>
      <c r="Y181" s="3"/>
      <c r="Z181" s="4"/>
      <c r="AA181" s="4"/>
      <c r="AB181" s="4"/>
      <c r="AC181" s="4"/>
      <c r="AD181" s="25"/>
      <c r="AE181" s="27"/>
      <c r="AF181" s="27"/>
      <c r="AG181" s="27"/>
      <c r="AH181" s="25"/>
      <c r="AI181" s="25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</row>
    <row r="182" spans="6:56" x14ac:dyDescent="0.25">
      <c r="F182" s="3" t="s">
        <v>515</v>
      </c>
      <c r="G182" s="3" t="s">
        <v>527</v>
      </c>
      <c r="H182" s="3"/>
      <c r="I182" s="3" t="s">
        <v>51</v>
      </c>
      <c r="J182" s="3"/>
      <c r="K182" s="3">
        <v>0.13796</v>
      </c>
      <c r="L182" s="3">
        <v>0.43537999999999999</v>
      </c>
      <c r="M182" s="3">
        <v>0</v>
      </c>
      <c r="N182" s="3">
        <v>0</v>
      </c>
      <c r="O182" s="3">
        <v>0</v>
      </c>
      <c r="P182" s="3">
        <v>0.49439</v>
      </c>
      <c r="Q182" s="3">
        <v>0</v>
      </c>
      <c r="R182" s="3">
        <v>0</v>
      </c>
      <c r="S182" s="3">
        <v>4.3376999999999999</v>
      </c>
      <c r="T182" s="3">
        <v>0</v>
      </c>
      <c r="U182" s="3">
        <v>0</v>
      </c>
      <c r="V182" s="3">
        <v>0</v>
      </c>
      <c r="W182" s="3" t="s">
        <v>399</v>
      </c>
      <c r="X182" s="3"/>
      <c r="Y182" s="3"/>
      <c r="Z182" s="4"/>
      <c r="AA182" s="4"/>
      <c r="AB182" s="4"/>
      <c r="AC182" s="4"/>
      <c r="AD182" s="25"/>
      <c r="AE182" s="27"/>
      <c r="AF182" s="27"/>
      <c r="AG182" s="27"/>
      <c r="AH182" s="25"/>
      <c r="AI182" s="25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</row>
    <row r="183" spans="6:56" x14ac:dyDescent="0.25">
      <c r="F183" s="3" t="s">
        <v>515</v>
      </c>
      <c r="G183" s="3" t="s">
        <v>528</v>
      </c>
      <c r="H183" s="3"/>
      <c r="I183" s="3" t="s">
        <v>51</v>
      </c>
      <c r="J183" s="3"/>
      <c r="K183" s="3">
        <v>0.11369</v>
      </c>
      <c r="L183" s="3">
        <v>0.42676999999999998</v>
      </c>
      <c r="M183" s="3">
        <v>0</v>
      </c>
      <c r="N183" s="3">
        <v>0</v>
      </c>
      <c r="O183" s="3">
        <v>0</v>
      </c>
      <c r="P183" s="3">
        <v>0.76768000000000003</v>
      </c>
      <c r="Q183" s="3">
        <v>0</v>
      </c>
      <c r="R183" s="3">
        <v>0</v>
      </c>
      <c r="S183" s="3">
        <v>4.2474999999999996</v>
      </c>
      <c r="T183" s="3">
        <v>0</v>
      </c>
      <c r="U183" s="3">
        <v>0</v>
      </c>
      <c r="V183" s="3">
        <v>0</v>
      </c>
      <c r="W183" s="3" t="s">
        <v>387</v>
      </c>
      <c r="X183" s="3"/>
      <c r="Y183" s="3"/>
      <c r="Z183" s="4"/>
      <c r="AA183" s="4"/>
      <c r="AB183" s="4"/>
      <c r="AC183" s="4"/>
      <c r="AD183" s="25"/>
      <c r="AE183" s="27"/>
      <c r="AF183" s="27"/>
      <c r="AG183" s="27"/>
      <c r="AH183" s="25"/>
      <c r="AI183" s="25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</row>
    <row r="184" spans="6:56" x14ac:dyDescent="0.25">
      <c r="F184" s="3" t="s">
        <v>515</v>
      </c>
      <c r="G184" s="3" t="s">
        <v>529</v>
      </c>
      <c r="H184" s="3"/>
      <c r="I184" s="3" t="s">
        <v>51</v>
      </c>
      <c r="J184" s="3"/>
      <c r="K184" s="3">
        <v>0.10285</v>
      </c>
      <c r="L184" s="3">
        <v>0.38946999999999998</v>
      </c>
      <c r="M184" s="3">
        <v>0</v>
      </c>
      <c r="N184" s="3">
        <v>0</v>
      </c>
      <c r="O184" s="3">
        <v>0</v>
      </c>
      <c r="P184" s="3">
        <v>0.72111000000000003</v>
      </c>
      <c r="Q184" s="3">
        <v>0</v>
      </c>
      <c r="R184" s="3">
        <v>0</v>
      </c>
      <c r="S184" s="3">
        <v>3.9706000000000001</v>
      </c>
      <c r="T184" s="3">
        <v>0</v>
      </c>
      <c r="U184" s="3">
        <v>0</v>
      </c>
      <c r="V184" s="3">
        <v>0</v>
      </c>
      <c r="W184" s="3" t="s">
        <v>520</v>
      </c>
      <c r="X184" s="3"/>
      <c r="Y184" s="3"/>
      <c r="Z184" s="4"/>
      <c r="AA184" s="4"/>
      <c r="AB184" s="4"/>
      <c r="AC184" s="4"/>
      <c r="AD184" s="25"/>
      <c r="AE184" s="27"/>
      <c r="AF184" s="27"/>
      <c r="AG184" s="27"/>
      <c r="AH184" s="25"/>
      <c r="AI184" s="25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</row>
    <row r="185" spans="6:56" x14ac:dyDescent="0.25">
      <c r="F185" s="3"/>
      <c r="G185" s="3"/>
      <c r="H185" s="3"/>
      <c r="I185" s="3" t="s">
        <v>530</v>
      </c>
      <c r="J185" s="3"/>
      <c r="K185" s="3">
        <f>AVERAGE(K174:K184)</f>
        <v>9.3965454545454546E-2</v>
      </c>
      <c r="L185" s="3">
        <f t="shared" ref="L185:V185" si="115">AVERAGE(L174:L184)</f>
        <v>0.39111090909090912</v>
      </c>
      <c r="M185" s="3">
        <f t="shared" si="115"/>
        <v>0</v>
      </c>
      <c r="N185" s="3">
        <f t="shared" si="115"/>
        <v>0</v>
      </c>
      <c r="O185" s="3">
        <f t="shared" si="115"/>
        <v>0</v>
      </c>
      <c r="P185" s="3">
        <f t="shared" si="115"/>
        <v>0.27400818181818182</v>
      </c>
      <c r="Q185" s="3">
        <f t="shared" si="115"/>
        <v>0</v>
      </c>
      <c r="R185" s="3">
        <f t="shared" si="115"/>
        <v>0</v>
      </c>
      <c r="S185" s="3">
        <f t="shared" si="115"/>
        <v>3.9150545454545451</v>
      </c>
      <c r="T185" s="3">
        <f t="shared" si="115"/>
        <v>0</v>
      </c>
      <c r="U185" s="3">
        <f t="shared" si="115"/>
        <v>0</v>
      </c>
      <c r="V185" s="3">
        <f t="shared" si="115"/>
        <v>0</v>
      </c>
      <c r="W185" s="3"/>
      <c r="X185" s="3"/>
      <c r="Y185" s="3"/>
      <c r="Z185" s="4"/>
      <c r="AA185" s="4"/>
      <c r="AB185" s="4"/>
      <c r="AC185" s="4"/>
      <c r="AD185" s="25"/>
      <c r="AE185" s="27"/>
      <c r="AF185" s="27"/>
      <c r="AG185" s="27"/>
      <c r="AH185" s="25"/>
      <c r="AI185" s="25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4" sqref="B4"/>
    </sheetView>
  </sheetViews>
  <sheetFormatPr defaultRowHeight="15" x14ac:dyDescent="0.25"/>
  <sheetData>
    <row r="1" spans="1:3" x14ac:dyDescent="0.25">
      <c r="A1" s="31" t="s">
        <v>607</v>
      </c>
      <c r="B1" t="s">
        <v>609</v>
      </c>
      <c r="C1" t="s">
        <v>608</v>
      </c>
    </row>
    <row r="2" spans="1:3" x14ac:dyDescent="0.25">
      <c r="A2">
        <v>8</v>
      </c>
      <c r="B2">
        <v>2</v>
      </c>
      <c r="C2">
        <v>0.62070000000000003</v>
      </c>
    </row>
    <row r="3" spans="1:3" x14ac:dyDescent="0.25">
      <c r="A3">
        <v>30</v>
      </c>
      <c r="B3">
        <v>2</v>
      </c>
      <c r="C3">
        <v>0.48699999999999999</v>
      </c>
    </row>
    <row r="4" spans="1:3" x14ac:dyDescent="0.25">
      <c r="A4">
        <v>50</v>
      </c>
      <c r="B4">
        <v>2</v>
      </c>
      <c r="C4">
        <v>0.41649999999999998</v>
      </c>
    </row>
    <row r="5" spans="1:3" x14ac:dyDescent="0.25">
      <c r="A5">
        <v>8</v>
      </c>
      <c r="B5">
        <v>5</v>
      </c>
      <c r="C5">
        <v>0.50870000000000004</v>
      </c>
    </row>
    <row r="6" spans="1:3" x14ac:dyDescent="0.25">
      <c r="A6">
        <v>30</v>
      </c>
      <c r="B6">
        <v>5</v>
      </c>
      <c r="C6">
        <v>0.42630000000000001</v>
      </c>
    </row>
    <row r="7" spans="1:3" x14ac:dyDescent="0.25">
      <c r="A7">
        <v>50</v>
      </c>
      <c r="B7">
        <v>5</v>
      </c>
      <c r="C7">
        <v>0.3861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GLASS HOUSE RESULTS </vt:lpstr>
      <vt:lpstr>Sheet1</vt:lpstr>
      <vt:lpstr>LAB RESULTS </vt:lpstr>
      <vt:lpstr>water potential</vt:lpstr>
    </vt:vector>
  </TitlesOfParts>
  <Company>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dcterms:created xsi:type="dcterms:W3CDTF">2017-04-07T08:36:40Z</dcterms:created>
  <dcterms:modified xsi:type="dcterms:W3CDTF">2018-11-25T23:13:02Z</dcterms:modified>
</cp:coreProperties>
</file>