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hidePivotFieldList="1" defaultThemeVersion="166925"/>
  <mc:AlternateContent xmlns:mc="http://schemas.openxmlformats.org/markup-compatibility/2006">
    <mc:Choice Requires="x15">
      <x15ac:absPath xmlns:x15ac="http://schemas.microsoft.com/office/spreadsheetml/2010/11/ac" url="https://myune-my.sharepoint.com/personal/bphilli8_myune_edu_au1/Documents/Literature reviews/Scoping review - Understanding outcomes of bereavement support/Screening, extraction, and analysis/"/>
    </mc:Choice>
  </mc:AlternateContent>
  <xr:revisionPtr revIDLastSave="179" documentId="8_{E0C79230-68A3-4571-87B6-36FC0DC8149F}" xr6:coauthVersionLast="47" xr6:coauthVersionMax="47" xr10:uidLastSave="{E380FA8A-DE25-441B-A07C-FE5E1C22469A}"/>
  <bookViews>
    <workbookView xWindow="43080" yWindow="-120" windowWidth="29040" windowHeight="15720" xr2:uid="{1583391D-ECE5-4946-A845-970A2B7AF246}"/>
  </bookViews>
  <sheets>
    <sheet name="Extraction form" sheetId="1" r:id="rId1"/>
    <sheet name="Guidance" sheetId="2" r:id="rId2"/>
    <sheet name="Lists" sheetId="3" r:id="rId3"/>
  </sheets>
  <definedNames>
    <definedName name="_xlnm._FilterDatabase" localSheetId="0" hidden="1">'Extraction form'!$A$1:$AD$54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4" i="1" l="1"/>
  <c r="N51" i="1"/>
  <c r="I44" i="1"/>
  <c r="H44" i="1"/>
  <c r="I43" i="1"/>
  <c r="H43" i="1"/>
  <c r="I42" i="1"/>
  <c r="H42" i="1"/>
  <c r="I41" i="1"/>
  <c r="H41" i="1"/>
  <c r="I36" i="1"/>
  <c r="H34" i="1"/>
  <c r="H32" i="1"/>
  <c r="I32" i="1" s="1"/>
  <c r="H27" i="1"/>
  <c r="H23" i="1"/>
  <c r="H22" i="1"/>
  <c r="L15" i="1"/>
  <c r="I13" i="1"/>
  <c r="I9" i="1"/>
  <c r="H9" i="1"/>
</calcChain>
</file>

<file path=xl/sharedStrings.xml><?xml version="1.0" encoding="utf-8"?>
<sst xmlns="http://schemas.openxmlformats.org/spreadsheetml/2006/main" count="1559" uniqueCount="914">
  <si>
    <t>Author(s)</t>
  </si>
  <si>
    <t>Year of publication</t>
  </si>
  <si>
    <t>Reference</t>
  </si>
  <si>
    <t xml:space="preserve">Population (i.e., type of bereavement) </t>
  </si>
  <si>
    <t xml:space="preserve">Service setting </t>
  </si>
  <si>
    <t xml:space="preserve">Variables being targeted by intervention / program </t>
  </si>
  <si>
    <t>How outcomes were collected</t>
  </si>
  <si>
    <t xml:space="preserve">Outcome measures used (if applicable) </t>
  </si>
  <si>
    <t>Purpose of publication</t>
  </si>
  <si>
    <t>Justification for choice of outcome measurement method/tools</t>
  </si>
  <si>
    <t>Are participants' experiences of service reported?</t>
  </si>
  <si>
    <t xml:space="preserve">Country of origin </t>
  </si>
  <si>
    <t xml:space="preserve">Population </t>
  </si>
  <si>
    <t>Guidance sheet for scoping review extraction</t>
  </si>
  <si>
    <t>Field</t>
  </si>
  <si>
    <t>Guidance</t>
  </si>
  <si>
    <t>Country of origin</t>
  </si>
  <si>
    <t>Use Covidence ID #</t>
  </si>
  <si>
    <t>If one author:            Smith 
If two authors:          Smith &amp; Hunt
If three authors:       Smith et al.</t>
  </si>
  <si>
    <t>Title</t>
  </si>
  <si>
    <t>Use title from Covidence. Remove ALL CAPS where necessary</t>
  </si>
  <si>
    <t>Use extract from Covidence</t>
  </si>
  <si>
    <t>Afghanistan</t>
  </si>
  <si>
    <t>Albania</t>
  </si>
  <si>
    <t>Algeria</t>
  </si>
  <si>
    <t>Andorra</t>
  </si>
  <si>
    <t>Angola</t>
  </si>
  <si>
    <t>Argentina</t>
  </si>
  <si>
    <t>Armenia</t>
  </si>
  <si>
    <t>Austria</t>
  </si>
  <si>
    <t>Azerbaijan</t>
  </si>
  <si>
    <t>Bahrain</t>
  </si>
  <si>
    <t>Bangladesh</t>
  </si>
  <si>
    <t>Barbados</t>
  </si>
  <si>
    <t>Belarus</t>
  </si>
  <si>
    <t>Belgium</t>
  </si>
  <si>
    <t>Belize</t>
  </si>
  <si>
    <t>Benin</t>
  </si>
  <si>
    <t>Bhutan</t>
  </si>
  <si>
    <t>Bolivia</t>
  </si>
  <si>
    <t>Botswana</t>
  </si>
  <si>
    <t>Brazil</t>
  </si>
  <si>
    <t>Brunei</t>
  </si>
  <si>
    <t>Bulgaria</t>
  </si>
  <si>
    <t>Burkina Faso</t>
  </si>
  <si>
    <t>Burundi</t>
  </si>
  <si>
    <t>Cabo Verde</t>
  </si>
  <si>
    <t>Cambodia</t>
  </si>
  <si>
    <t>Cameroon</t>
  </si>
  <si>
    <t>Canada</t>
  </si>
  <si>
    <t>Central African Republic</t>
  </si>
  <si>
    <t>Chad</t>
  </si>
  <si>
    <t>Chile</t>
  </si>
  <si>
    <t>China</t>
  </si>
  <si>
    <t>Colombia</t>
  </si>
  <si>
    <t>Comoros</t>
  </si>
  <si>
    <t>Congo</t>
  </si>
  <si>
    <t>Costa Rica</t>
  </si>
  <si>
    <t>Croatia</t>
  </si>
  <si>
    <t>Cuba</t>
  </si>
  <si>
    <t>Cyprus</t>
  </si>
  <si>
    <t>Czech Republic</t>
  </si>
  <si>
    <t>Denmark</t>
  </si>
  <si>
    <t>Djibouti</t>
  </si>
  <si>
    <t>Dominica</t>
  </si>
  <si>
    <t>Dominican Republic</t>
  </si>
  <si>
    <t>DR Congo</t>
  </si>
  <si>
    <t>Ecuador</t>
  </si>
  <si>
    <t>Egypt</t>
  </si>
  <si>
    <t>El Salvador</t>
  </si>
  <si>
    <t>Equatorial Guinea</t>
  </si>
  <si>
    <t>Eritrea</t>
  </si>
  <si>
    <t>Estonia</t>
  </si>
  <si>
    <t>Eswatini</t>
  </si>
  <si>
    <t>Ethiopia</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</si>
  <si>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</si>
  <si>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</si>
  <si>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</si>
  <si>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</si>
  <si>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</si>
  <si>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</si>
  <si>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</si>
  <si>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</si>
  <si>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</si>
  <si>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</si>
  <si>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</si>
  <si>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</si>
  <si>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</si>
  <si>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</si>
  <si>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</si>
  <si>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</si>
  <si>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</si>
  <si>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</si>
  <si>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</si>
  <si>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</si>
  <si>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t>
  </si>
  <si>
    <t>Iraq</t>
  </si>
  <si>
    <t>Ireland</t>
  </si>
  <si>
    <t>Israel</t>
  </si>
  <si>
    <t>Italy</t>
  </si>
  <si>
    <t>Jamaica</t>
  </si>
  <si>
    <t>Japan</t>
  </si>
  <si>
    <t>Jordan</t>
  </si>
  <si>
    <t>Kazakhstan</t>
  </si>
  <si>
    <t>Kenya</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</si>
  <si>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</si>
  <si>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</si>
  <si>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</si>
  <si>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</si>
  <si>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</si>
  <si>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</si>
  <si>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</si>
  <si>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</si>
  <si>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</si>
  <si>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</si>
  <si>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</si>
  <si>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</si>
  <si>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</si>
  <si>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</si>
  <si>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</si>
  <si>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</si>
  <si>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</si>
  <si>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Mauritania</t>
  </si>
  <si>
    <t>Mauritius</t>
  </si>
  <si>
    <t>Mexico</t>
  </si>
  <si>
    <t>Moldova</t>
  </si>
  <si>
    <t>Monaco</t>
  </si>
  <si>
    <t>Mongolia</t>
  </si>
  <si>
    <t>Montenegro</t>
  </si>
  <si>
    <t>Morocco</t>
  </si>
  <si>
    <t>Mozambique</t>
  </si>
  <si>
    <t>Myanmar</t>
  </si>
  <si>
    <t>Namibia</t>
  </si>
  <si>
    <t>Nepal</t>
  </si>
  <si>
    <t>Netherlands</t>
  </si>
  <si>
    <t>Nicaragua</t>
  </si>
  <si>
    <t>Niger</t>
  </si>
  <si>
    <t>Nigeria</t>
  </si>
  <si>
    <t>North Korea</t>
  </si>
  <si>
    <t>North Macedonia</t>
  </si>
  <si>
    <t>Norway</t>
  </si>
  <si>
    <t>Oman</t>
  </si>
  <si>
    <t>Pakistan</t>
  </si>
  <si>
    <t>Panama</t>
  </si>
  <si>
    <t>Paraguay</t>
  </si>
  <si>
    <t>Peru</t>
  </si>
  <si>
    <t>Philippines</t>
  </si>
  <si>
    <t>Poland</t>
  </si>
  <si>
    <t>Portugal</t>
  </si>
  <si>
    <t>Qatar</t>
  </si>
  <si>
    <t>Romania</t>
  </si>
  <si>
    <t>Russia</t>
  </si>
  <si>
    <t>Rwanda</t>
  </si>
  <si>
    <t>Saint Lucia</t>
  </si>
  <si>
    <t>San Marino</t>
  </si>
  <si>
    <t>Sao Tome &amp; Principe</t>
  </si>
  <si>
    <t>Saudi Arabia</t>
  </si>
  <si>
    <t>Senegal</t>
  </si>
  <si>
    <t>Serbia</t>
  </si>
  <si>
    <t>Seychelles</t>
  </si>
  <si>
    <t>Sierra Leone</t>
  </si>
  <si>
    <t>Singapore</t>
  </si>
  <si>
    <t>Slovakia</t>
  </si>
  <si>
    <t>Slovenia</t>
  </si>
  <si>
    <t>Somalia</t>
  </si>
  <si>
    <t>South Africa</t>
  </si>
  <si>
    <t>South Korea</t>
  </si>
  <si>
    <t>South Sudan</t>
  </si>
  <si>
    <t>Spain</t>
  </si>
  <si>
    <t>Sri Lanka</t>
  </si>
  <si>
    <t>State of Palestine</t>
  </si>
  <si>
    <t>Sudan</t>
  </si>
  <si>
    <t>Suriname</t>
  </si>
  <si>
    <t>Sweden</t>
  </si>
  <si>
    <t>Switzerland</t>
  </si>
  <si>
    <t>Syria</t>
  </si>
  <si>
    <t>Tajikistan</t>
  </si>
  <si>
    <t>Tanzania</t>
  </si>
  <si>
    <t>Thailand</t>
  </si>
  <si>
    <t>Timor-Leste</t>
  </si>
  <si>
    <t>Togo</t>
  </si>
  <si>
    <t>Tunisia</t>
  </si>
  <si>
    <t>Turkey</t>
  </si>
  <si>
    <t>Turkmenistan</t>
  </si>
  <si>
    <t>Uganda</t>
  </si>
  <si>
    <t>Ukraine</t>
  </si>
  <si>
    <t>United Arab Emirates</t>
  </si>
  <si>
    <t>United Kingdom</t>
  </si>
  <si>
    <t>United States</t>
  </si>
  <si>
    <t>Uruguay</t>
  </si>
  <si>
    <t>Uzbekistan</t>
  </si>
  <si>
    <t>Venezuela</t>
  </si>
  <si>
    <t>Vietnam</t>
  </si>
  <si>
    <t>Yemen</t>
  </si>
  <si>
    <t>Zambia</t>
  </si>
  <si>
    <t>Zimbabwe</t>
  </si>
  <si>
    <t>Australia</t>
  </si>
  <si>
    <t>Antigua &amp; Barbuda</t>
  </si>
  <si>
    <t>Bahamas</t>
  </si>
  <si>
    <t>Bosnia &amp; Herzegovina</t>
  </si>
  <si>
    <t>Côte d’Ivoire</t>
  </si>
  <si>
    <t>Fiji</t>
  </si>
  <si>
    <t>Kiribati</t>
  </si>
  <si>
    <t>Marshall Islands</t>
  </si>
  <si>
    <t>Micronesia</t>
  </si>
  <si>
    <t>Nauru</t>
  </si>
  <si>
    <t>New Zealand</t>
  </si>
  <si>
    <t>Palau</t>
  </si>
  <si>
    <t>Papua New Guinea</t>
  </si>
  <si>
    <t>Saint Kitts &amp; Nevis</t>
  </si>
  <si>
    <t>Samoa</t>
  </si>
  <si>
    <t>Solomon Islands</t>
  </si>
  <si>
    <t>St. Vincent &amp; Grenadines</t>
  </si>
  <si>
    <t>Tonga</t>
  </si>
  <si>
    <t>Trinidad &amp; Tobago</t>
  </si>
  <si>
    <t>Tuvalu</t>
  </si>
  <si>
    <t>Vanuatu</t>
  </si>
  <si>
    <t>Country of Origin</t>
  </si>
  <si>
    <t>What was the cause of death of the person being grieved? Select from the dropdown list. If mixed sample (i.e., multiple causes of death), select all that are relevant.</t>
  </si>
  <si>
    <t>Type of bereavement</t>
  </si>
  <si>
    <t>Sample characteristics - gender</t>
  </si>
  <si>
    <t>Sample characteristics - age</t>
  </si>
  <si>
    <t>Sample characteristics - relationship to deceased</t>
  </si>
  <si>
    <t>Military-related loss</t>
  </si>
  <si>
    <t xml:space="preserve">Are participants’ lived experience of the bereavement reported? </t>
  </si>
  <si>
    <t>Male %</t>
  </si>
  <si>
    <t>Female %</t>
  </si>
  <si>
    <t>Other %</t>
  </si>
  <si>
    <t>Range</t>
  </si>
  <si>
    <t>Average</t>
  </si>
  <si>
    <t>Are participants’ lived experience of the bereavement reported?</t>
  </si>
  <si>
    <t>Mother</t>
  </si>
  <si>
    <t>Father</t>
  </si>
  <si>
    <t>Parent (gender not specified)</t>
  </si>
  <si>
    <t>Offspring</t>
  </si>
  <si>
    <t>Friend</t>
  </si>
  <si>
    <t>Colleague</t>
  </si>
  <si>
    <t>Aunt</t>
  </si>
  <si>
    <t>Uncle</t>
  </si>
  <si>
    <t>Grandmother</t>
  </si>
  <si>
    <t>Grandfather</t>
  </si>
  <si>
    <t>Grandparent (gender not specified)</t>
  </si>
  <si>
    <t>Other kin relationship</t>
  </si>
  <si>
    <t>Spouse (gender not specified)</t>
  </si>
  <si>
    <t>Husband / boyfriend</t>
  </si>
  <si>
    <t>Wife / girlfriend</t>
  </si>
  <si>
    <r>
      <t xml:space="preserve">What is the participant's relationship to the deceased? For example, if the service supported fathers of murdered offspring, </t>
    </r>
    <r>
      <rPr>
        <i/>
        <sz val="11"/>
        <color theme="1"/>
        <rFont val="Calibri"/>
        <family val="2"/>
        <scheme val="minor"/>
      </rPr>
      <t>Father</t>
    </r>
    <r>
      <rPr>
        <sz val="11"/>
        <color theme="1"/>
        <rFont val="Calibri"/>
        <family val="2"/>
        <scheme val="minor"/>
      </rPr>
      <t xml:space="preserve"> would be selected. Consider how the participant would complete this sentence:</t>
    </r>
    <r>
      <rPr>
        <i/>
        <sz val="11"/>
        <color theme="1"/>
        <rFont val="Calibri"/>
        <family val="2"/>
        <scheme val="minor"/>
      </rPr>
      <t xml:space="preserve"> I am the ____ of the deceased</t>
    </r>
    <r>
      <rPr>
        <sz val="11"/>
        <color theme="1"/>
        <rFont val="Calibri"/>
        <family val="2"/>
        <scheme val="minor"/>
      </rPr>
      <t>. 
Select from the dropdown list. Select all that are relevant.
If not stated, report as: 
Not stated</t>
    </r>
  </si>
  <si>
    <t>Components of service / support</t>
  </si>
  <si>
    <t>Individual support</t>
  </si>
  <si>
    <t>Group support</t>
  </si>
  <si>
    <t>Clinician-led</t>
  </si>
  <si>
    <t>Clinical intervention</t>
  </si>
  <si>
    <t>Where was the service delivered? Select one from the dropdown list.</t>
  </si>
  <si>
    <t>How would the service be described? Select all that apply from the dropdown list.</t>
  </si>
  <si>
    <t>Components of service / support / intervention</t>
  </si>
  <si>
    <t>Variables being targeted by service / support / intervention</t>
  </si>
  <si>
    <t>What is the service / support / intervention trying to target, and in what direction? What are the intended outcomes of the service / support / intervention? For example: increase hope, increase social connection, decrease suicidality, decrease grief reactions.</t>
  </si>
  <si>
    <t>Method</t>
  </si>
  <si>
    <t>Frequency</t>
  </si>
  <si>
    <t xml:space="preserve">
</t>
  </si>
  <si>
    <t>Calculate the % of participants who identified as male. If not stated, report as: Not stated</t>
  </si>
  <si>
    <t>Calculate the % of participants who identified as female. If not stated, report as: Not stated</t>
  </si>
  <si>
    <t>Calculate the % of participants who identified as non-binary. If not stated, report as: Not stated</t>
  </si>
  <si>
    <t>Sample characteristics - time since death (years)</t>
  </si>
  <si>
    <t>What is the average length of time since the death occurred? Report answer in years. 
If not stated, report as: 
Not stated</t>
  </si>
  <si>
    <t>Brief description</t>
  </si>
  <si>
    <t>Brief decription</t>
  </si>
  <si>
    <t>How regularly was this completed? Type in the frequency (e.g., at start and end; weekly; etc.). If not stated, report as: 
Not stated</t>
  </si>
  <si>
    <t>Briefly describe any additional information that may be pertinent (e.g., a survey was distributed electronically to staff; responses were anonymous).</t>
  </si>
  <si>
    <t>How outcomes were collected - method</t>
  </si>
  <si>
    <t>Yes / no dropdown</t>
  </si>
  <si>
    <t>Yes</t>
  </si>
  <si>
    <t>No</t>
  </si>
  <si>
    <t>Unclear</t>
  </si>
  <si>
    <r>
      <t xml:space="preserve">A participant's </t>
    </r>
    <r>
      <rPr>
        <u/>
        <sz val="11"/>
        <color theme="1"/>
        <rFont val="Calibri"/>
        <family val="2"/>
        <scheme val="minor"/>
      </rPr>
      <t>experience of service</t>
    </r>
    <r>
      <rPr>
        <sz val="11"/>
        <color theme="1"/>
        <rFont val="Calibri"/>
        <family val="2"/>
        <scheme val="minor"/>
      </rPr>
      <t xml:space="preserve"> is distinct from their outcomes of the service. For example, they may have no change on a K10, yet report feeling satisfied and supported by the service. 
Select from yes/no if the person's experience of the service are reported. If unsure, select 'unclear'.</t>
    </r>
  </si>
  <si>
    <r>
      <t xml:space="preserve">A participant's </t>
    </r>
    <r>
      <rPr>
        <u/>
        <sz val="11"/>
        <color theme="1"/>
        <rFont val="Calibri"/>
        <family val="2"/>
        <scheme val="minor"/>
      </rPr>
      <t xml:space="preserve">experience of service </t>
    </r>
    <r>
      <rPr>
        <sz val="11"/>
        <color theme="1"/>
        <rFont val="Calibri"/>
        <family val="2"/>
        <scheme val="minor"/>
      </rPr>
      <t>is distinct from their experience of the bereavement. The article may report on the person's lived experience (e.g., feeling blame from family after a suicide loss). This is distinct from their experience of the service (e.g., they felt the support person listened without blame). 
Select yes/no depending on whether the person's experience of the bereavement is reported. If unsure, select 'unclear'.</t>
    </r>
  </si>
  <si>
    <t>Why was the paper written? What were the authors trying to achieve by publishing the paper? Select from dropdown list.</t>
  </si>
  <si>
    <t>Other non-kin relationship</t>
  </si>
  <si>
    <t>Private practice (non-hospital)</t>
  </si>
  <si>
    <t>Service evaluation</t>
  </si>
  <si>
    <t>To improve service delivery</t>
  </si>
  <si>
    <t>To describe a service</t>
  </si>
  <si>
    <t>Did the authors provide an explanation or justification for the selection of outcome measurement methods and/or tools? If so, summarise justification. Provide verbatim examples if needed to illustrate summary. 
If no justification given, report as: 
Not stated</t>
  </si>
  <si>
    <t>Other - specify in column Z</t>
  </si>
  <si>
    <t>Other - specify in column AA</t>
  </si>
  <si>
    <t>Other - specify in column AB</t>
  </si>
  <si>
    <t>Specify "other" type of bereavement</t>
  </si>
  <si>
    <t>Specify "other" service setting</t>
  </si>
  <si>
    <t>Specify "other" outcome collection method</t>
  </si>
  <si>
    <t>Specify "other" purpose of publication</t>
  </si>
  <si>
    <t>Suicide bereaved</t>
  </si>
  <si>
    <t>Homicide bereaved</t>
  </si>
  <si>
    <t>Drug overdose bereaved</t>
  </si>
  <si>
    <t>Road accident bereaved</t>
  </si>
  <si>
    <t>Not stated</t>
  </si>
  <si>
    <t>Pre-filled</t>
  </si>
  <si>
    <t>Select all relevant</t>
  </si>
  <si>
    <t>Free text</t>
  </si>
  <si>
    <t>Select one</t>
  </si>
  <si>
    <t>Peer support</t>
  </si>
  <si>
    <r>
      <t xml:space="preserve">Method - </t>
    </r>
    <r>
      <rPr>
        <i/>
        <sz val="11"/>
        <color theme="1"/>
        <rFont val="Calibri"/>
        <family val="2"/>
        <scheme val="minor"/>
      </rPr>
      <t>select all that are relevant</t>
    </r>
  </si>
  <si>
    <t>From service user perspective</t>
  </si>
  <si>
    <t>From staff perspective</t>
  </si>
  <si>
    <t>Digitally</t>
  </si>
  <si>
    <t>Verbally</t>
  </si>
  <si>
    <t>From family / carer perspective</t>
  </si>
  <si>
    <t>Sample characteristics - average time since death (years)</t>
  </si>
  <si>
    <t>Sibling (gender not specified)</t>
  </si>
  <si>
    <t>Brother</t>
  </si>
  <si>
    <t>Sister</t>
  </si>
  <si>
    <t>Education</t>
  </si>
  <si>
    <t>What tools were used to measure the outcomes? If validated tool, report as: 
ABBREVIATION (then full name) 
E.g.; K10+ (Kessler Psychological Distress Scale) 
If custom tool, briefly describe (e.g., custom-built survey assessing changes in functioning).
If no outcome measure used, write:
Nil outcome measure used</t>
  </si>
  <si>
    <t>Counselling</t>
  </si>
  <si>
    <t>Psychosocial support</t>
  </si>
  <si>
    <t>Other MH / bereavement worker</t>
  </si>
  <si>
    <t>Name of program / service (if applicable)</t>
  </si>
  <si>
    <t>Name of program/service</t>
  </si>
  <si>
    <t>If the focus program/service of the paper is a discrete service (e.g., StandBy), record its name. 
If not stated, write: 
Not stated 
If not applicable (e.g., a generic CBT therapy), write: 
Not applicable</t>
  </si>
  <si>
    <t>If directed from column R</t>
  </si>
  <si>
    <t>If directed from column O</t>
  </si>
  <si>
    <t>If directed from column G</t>
  </si>
  <si>
    <t>#19</t>
  </si>
  <si>
    <t>An Evaluation of a Suicide Bereavement Peer Support Program</t>
  </si>
  <si>
    <t>#29</t>
  </si>
  <si>
    <t>The effect of intimate partner violence on treatment response in an intensive outpatient program for suicide-bereaved military widows</t>
  </si>
  <si>
    <t>#116</t>
  </si>
  <si>
    <t xml:space="preserve">Groos &amp; Shakespeare-Finch </t>
  </si>
  <si>
    <t>Positive Experiences for Participants in Suicide Bereavement Groups: A Grounded Theory Model</t>
  </si>
  <si>
    <t>#144</t>
  </si>
  <si>
    <t>Depression Suppresses Treatment Response for Traumatic Loss-Related Posttraumatic Stress Disorder in Active Duty Military Personnel</t>
  </si>
  <si>
    <t>#154</t>
  </si>
  <si>
    <t>Darkness into light? Identification with the crowd at a suicide prevention fundraiser promotes well-being amongst participants</t>
  </si>
  <si>
    <t>#212</t>
  </si>
  <si>
    <t>The Lifekeeper Memory Quilt: Evaluation of a Suicide Postvention Program</t>
  </si>
  <si>
    <t>#243</t>
  </si>
  <si>
    <t>#263</t>
  </si>
  <si>
    <t xml:space="preserve">Supiano </t>
  </si>
  <si>
    <t>Sense-Making in Suicide Survivorship: A Qualitative Study of the Effect of Grief Support Group Participation</t>
  </si>
  <si>
    <t>#264</t>
  </si>
  <si>
    <t>The transformation of the meaning of death in complicated grief group therapy for survivors of suicide: A treatment process analysis using the meaning of loss codebook</t>
  </si>
  <si>
    <t>#276</t>
  </si>
  <si>
    <t>Efficacy of an Internet-based cognitive-behavioural grief therapy for people bereaved by suicide: a randomized controlled trial</t>
  </si>
  <si>
    <t>#284</t>
  </si>
  <si>
    <t>#304</t>
  </si>
  <si>
    <t>Adshead &amp; Runacres</t>
  </si>
  <si>
    <t>Sharing is Caring: A Realist Evaluation of a Social Support Group for Individuals Who Have Been Bereaved by Suicide</t>
  </si>
  <si>
    <t>#305</t>
  </si>
  <si>
    <t>The effects of peer support on post-traumatic stress reactions in bereaved parents</t>
  </si>
  <si>
    <t>#309</t>
  </si>
  <si>
    <t>Self-perception of adaptation among homicidally bereaved individuals following a psychoeducational intervention: a UK longitudinal qualitative study</t>
  </si>
  <si>
    <t>#310</t>
  </si>
  <si>
    <t>"Everything Changes": Listening to Homicidally Bereaved Individuals' Practice and Intervention Needs</t>
  </si>
  <si>
    <t>#346</t>
  </si>
  <si>
    <t xml:space="preserve">Callahan </t>
  </si>
  <si>
    <t>Predictors and correlates of bereavement in suicide support group participants</t>
  </si>
  <si>
    <t>#352</t>
  </si>
  <si>
    <t>Cerel &amp; Campbell</t>
  </si>
  <si>
    <t>Suicide survivors seeking mental health services: a preliminary examination of the role of an active postvention model</t>
  </si>
  <si>
    <t>#368</t>
  </si>
  <si>
    <t>Connolly &amp; Sakai</t>
  </si>
  <si>
    <t>Brief trauma intervention with Rwandan genocide-survivors using thought field therapy</t>
  </si>
  <si>
    <t>#369</t>
  </si>
  <si>
    <t>Group intervention for widowed survivors of suicide</t>
  </si>
  <si>
    <t>#382</t>
  </si>
  <si>
    <t>Cognitive behaviour therapy to prevent complicated grief among relatives and spouses bereaved by suicide: cluster randomised controlled trial</t>
  </si>
  <si>
    <t>#383</t>
  </si>
  <si>
    <t>The effectiveness of family-based cognitive-behavior grief therapy to prevent complicated grief in relatives of suicide victims: the mediating role of suicide ideation</t>
  </si>
  <si>
    <t>#384</t>
  </si>
  <si>
    <t>Day patient treatment for traumatic grief: preliminary evaluation of a one-year treatment programme for patients with multiple and traumatic losses</t>
  </si>
  <si>
    <t>#407</t>
  </si>
  <si>
    <t>Internet support groups for suicide survivors: a new mode for gaining bereavement assistance</t>
  </si>
  <si>
    <t>#408</t>
  </si>
  <si>
    <t>Early treatment with talk therapy or antidepressants in severely bereaved people and risk of suicidal behavior and psychiatric illness: an instrumental variable analysis</t>
  </si>
  <si>
    <t>#417</t>
  </si>
  <si>
    <t>Evaluating the Outcomes for Bereaved People Supported by a Community-Based Suicide Bereavement Service</t>
  </si>
  <si>
    <t>#423</t>
  </si>
  <si>
    <t>Psychosocial Outcomes of Individuals Attending a Suicide Bereavement Peer Support Group: A Follow-Up Study</t>
  </si>
  <si>
    <t>#432</t>
  </si>
  <si>
    <t>Reach and perceived effectiveness of a community-led active outreach postvention intervention for people bereaved by suicide</t>
  </si>
  <si>
    <t>#441</t>
  </si>
  <si>
    <t>The Spaces of Peer-Led Support Groups for Suicide Bereaved in Denmark and the Republic of Ireland: A Focus Group Study</t>
  </si>
  <si>
    <t>#461</t>
  </si>
  <si>
    <t>The mental health of visitors of web-based support forums for bereaved by suicide</t>
  </si>
  <si>
    <t>#464</t>
  </si>
  <si>
    <t>Evaluation of a New Online Program for Children Bereaved by Suicide: The Views of Children, Parents, and Facilitators</t>
  </si>
  <si>
    <t>#466</t>
  </si>
  <si>
    <t>Online cognitive-behavioural therapy for traumatically bereaved people: study protocol for a randomised waitlist-controlled trial</t>
  </si>
  <si>
    <t>#468</t>
  </si>
  <si>
    <t>Online cognitive behavioral therapy for prolonged grief after traumatic loss: a randomized waitlist-controlled trial</t>
  </si>
  <si>
    <t>#501</t>
  </si>
  <si>
    <t xml:space="preserve">Murphy </t>
  </si>
  <si>
    <t>The use of research findings in bereavement programs: a case study</t>
  </si>
  <si>
    <t>#508</t>
  </si>
  <si>
    <t>Exploring experiences of supports for suicide bereavement in Ireland: protocol for a national survey</t>
  </si>
  <si>
    <t>#509</t>
  </si>
  <si>
    <t>"That feeling of solidarity and not being alone is incredibly, incredibly healing": A qualitative study of participating in suicide bereavement peer support groups</t>
  </si>
  <si>
    <t>#521</t>
  </si>
  <si>
    <t>Beneficial effects of a hospital bereavement intervention program after traumatic childhood death</t>
  </si>
  <si>
    <t>#554</t>
  </si>
  <si>
    <t>Suicide Loss Survivors' Experiences with Therapy: Implications for Clinical Practice</t>
  </si>
  <si>
    <t>#559</t>
  </si>
  <si>
    <t>Predictors of prolonged grief in an internet-based grief therapy for people bereaved by suicide</t>
  </si>
  <si>
    <t>#570</t>
  </si>
  <si>
    <t xml:space="preserve">Silven Hagstrom </t>
  </si>
  <si>
    <t>A Narrative Evaluation of a Grief Support Camp for Families Affected by a Parent's Suicide</t>
  </si>
  <si>
    <t>#586</t>
  </si>
  <si>
    <t>Psychiatrists' Experience of a Peer Support Group for Reflecting on Patient Suicide and Homicide: A Qualitative Study</t>
  </si>
  <si>
    <t>#596</t>
  </si>
  <si>
    <t>Visser &amp; Tretheway</t>
  </si>
  <si>
    <t>A Longitudinal Study of the Impact of a Suicide Bereavement Service on People Bereaved by Suicide</t>
  </si>
  <si>
    <t>#598</t>
  </si>
  <si>
    <t>Efficacy of an online-group intervention after suicide bereavement: A randomized controlled trial</t>
  </si>
  <si>
    <t>#600</t>
  </si>
  <si>
    <t>Online-group intervention after suicide bereavement through the use of webinars: study protocol for a randomized controlled trial</t>
  </si>
  <si>
    <t>#601</t>
  </si>
  <si>
    <t>Post-traumatic growth and optimism as outcomes of an internet-based intervention for complicated grief</t>
  </si>
  <si>
    <t>#603</t>
  </si>
  <si>
    <t>A traumatic death support group program: applying an integrated conceptual framework</t>
  </si>
  <si>
    <t>#624</t>
  </si>
  <si>
    <t>A CBT-based psychoeducational intervention for suicide survivors: a cluster randomized controlled study</t>
  </si>
  <si>
    <t>#806</t>
  </si>
  <si>
    <t>Three perspectives on mental health problems of young adults and their parents at a 15-year follow-up of the family bereavement program</t>
  </si>
  <si>
    <t>#855</t>
  </si>
  <si>
    <t>Piloting a therapeutic residential for children, young people and families bereaved through suicide in Northern Ireland</t>
  </si>
  <si>
    <t>#1041</t>
  </si>
  <si>
    <t xml:space="preserve">van de Ven </t>
  </si>
  <si>
    <t>The journey of sensemaking and identity construction in the aftermath of trauma: Peer support as a vehicle for coconstruction</t>
  </si>
  <si>
    <t>#1082</t>
  </si>
  <si>
    <t>Feigelman &amp; Feigelman</t>
  </si>
  <si>
    <t>Suicide survivor support groups: Comings and goings, Part II</t>
  </si>
  <si>
    <t>#1094</t>
  </si>
  <si>
    <t>Kovac &amp; Range</t>
  </si>
  <si>
    <t>Writing projects: Lessening undergraduates' unique suicidal bereavement</t>
  </si>
  <si>
    <t>de Groot et al.</t>
  </si>
  <si>
    <t>#1139</t>
  </si>
  <si>
    <t xml:space="preserve">Westerlund </t>
  </si>
  <si>
    <t>The Usage of Digital Resources by Swedish Suicide Bereaved in Their Grief Work: A Survey Study</t>
  </si>
  <si>
    <t>Barlow et al.</t>
  </si>
  <si>
    <t>Blackburn et al.</t>
  </si>
  <si>
    <t>Jacoby et al.</t>
  </si>
  <si>
    <t>Kearns et al.</t>
  </si>
  <si>
    <t>Peters et al.</t>
  </si>
  <si>
    <t>Scocco et al.</t>
  </si>
  <si>
    <t>Supiano et al.</t>
  </si>
  <si>
    <t>Treml et al.</t>
  </si>
  <si>
    <t>Visser et al.</t>
  </si>
  <si>
    <t>Aho et al.</t>
  </si>
  <si>
    <t>Alves-Costa et al.</t>
  </si>
  <si>
    <t>Constantino et al.</t>
  </si>
  <si>
    <t>Feigelman et al.</t>
  </si>
  <si>
    <t>Fenger-Gron et al.</t>
  </si>
  <si>
    <t>Gehrmann et al.</t>
  </si>
  <si>
    <t>Griffin et al.</t>
  </si>
  <si>
    <t>Hill et al.</t>
  </si>
  <si>
    <t>Hybholt et al.</t>
  </si>
  <si>
    <t>Kramer et al.</t>
  </si>
  <si>
    <t>Krysinska et al.</t>
  </si>
  <si>
    <t>Lenferink et al.</t>
  </si>
  <si>
    <t>O'Connell et al.</t>
  </si>
  <si>
    <t>Oliver et al.</t>
  </si>
  <si>
    <t>Sanford et al.</t>
  </si>
  <si>
    <t>Schmidt et al.</t>
  </si>
  <si>
    <t>Tamworth et al.</t>
  </si>
  <si>
    <t>Wagner et al.</t>
  </si>
  <si>
    <t>Walijarvi et al.</t>
  </si>
  <si>
    <t>Wittouck et al.</t>
  </si>
  <si>
    <t>Sandler et al.</t>
  </si>
  <si>
    <t>Braiden et al.</t>
  </si>
  <si>
    <t>Mindfulness-based weekend retreats for people bereaved by suicide (Panta Rhei): A pilot feasibility study</t>
  </si>
  <si>
    <t>Evaluation of the effectiveness of a community-based crisis intervention program for people bereaved by suicide</t>
  </si>
  <si>
    <t>From service user perspective, Verbally</t>
  </si>
  <si>
    <t>Once off</t>
  </si>
  <si>
    <t>Other - specify in column AC</t>
  </si>
  <si>
    <t>To better understand service-user outcomes / experiences</t>
  </si>
  <si>
    <t>Group support, Peer support</t>
  </si>
  <si>
    <t>Social support</t>
  </si>
  <si>
    <t>Nil outcome measures used</t>
  </si>
  <si>
    <t>From service user perspective, Pen/paper</t>
  </si>
  <si>
    <t>Questionnaires were mailed to families 2 weeks before and 2 weeks after the intervention. Participants either mailed or handed back completed questionnaires.</t>
  </si>
  <si>
    <t>IES-R (Impact of Event Scale-Revised)</t>
  </si>
  <si>
    <t>Community-based 'weekend retreat'</t>
  </si>
  <si>
    <t>20 - 59</t>
  </si>
  <si>
    <t>Parent (gender not specified), Sibling (gender not specified)</t>
  </si>
  <si>
    <t>Illness (60%), Accident (23%), Not known (17%), of which 71% was sudden</t>
  </si>
  <si>
    <t>Stress symptoms</t>
  </si>
  <si>
    <t>"Post-traumatic stress reactions have for several years been measured with the IES ... that has been found to be a reliable instrument for assessing symptoms induced by a traumatic event"</t>
  </si>
  <si>
    <r>
      <t>Family Weekend (Child Death Families Finland; K</t>
    </r>
    <r>
      <rPr>
        <sz val="10"/>
        <color theme="1"/>
        <rFont val="Calibri"/>
        <family val="2"/>
      </rPr>
      <t>Ӓ</t>
    </r>
    <r>
      <rPr>
        <sz val="10"/>
        <color theme="1"/>
        <rFont val="Calibri"/>
        <family val="2"/>
        <scheme val="minor"/>
      </rPr>
      <t>PY)</t>
    </r>
  </si>
  <si>
    <t>Twice: 2 weeks pre- and post-intervention</t>
  </si>
  <si>
    <t>Escaping Victimhood</t>
  </si>
  <si>
    <t>Art / creative / experiential activities</t>
  </si>
  <si>
    <t>Once post-intervention (at 6-9 months or 2-5 years, depending on group)</t>
  </si>
  <si>
    <t>Increased awareness and identification of psychological impact of homicide; increased symptom management and coping.</t>
  </si>
  <si>
    <t>Parent (gender not specified), Sibling (gender not specified), Offspring, Spouse (gender not specified), Grandmother</t>
  </si>
  <si>
    <t>25 - 73</t>
  </si>
  <si>
    <t>Qualitative approach with flexible questions to "better explore the posthomicide experience". Questions were developed based on cross-literature searches.</t>
  </si>
  <si>
    <t>Canadian Mental Health Association (CMHA) Suicide Services</t>
  </si>
  <si>
    <t>Provide interim support for suicide-bereaved individuals to support grief and healing</t>
  </si>
  <si>
    <t>"Multiple data collection strategies strengthened the study, allowing for data triangulation… which increases credibility and trustworthiness". Additionally, the selected outcome measure (HGRC) "has been used internationally to examine components of peer support"</t>
  </si>
  <si>
    <t>Community - NGO</t>
  </si>
  <si>
    <t>Community - government org</t>
  </si>
  <si>
    <t>Hospital</t>
  </si>
  <si>
    <t>Residential / retreat</t>
  </si>
  <si>
    <t>Group support, Peer support, Education, Residential / retreat</t>
  </si>
  <si>
    <t>Art / creative / experiential activities, Clinician-led, Education, Residential / retreat</t>
  </si>
  <si>
    <t>26 - 66</t>
  </si>
  <si>
    <t>Wife / girlfriend, Husband / boyfriend, Father, Offspring, Sister</t>
  </si>
  <si>
    <t>&lt;5</t>
  </si>
  <si>
    <t>From staff perspective, From service user perspective, Pen/paper, Verbally, Other - specify in column AB</t>
  </si>
  <si>
    <t>Noting that in this study, "staff" is used to refer to peer-support workers</t>
  </si>
  <si>
    <t>Pre-intervention, post each interaction, at conclusion</t>
  </si>
  <si>
    <t xml:space="preserve">Pre-intervention interview + HGRC; after each interaction, clients and peers completed self-administered qual (open-ended questions) and quant (Likert scale on helpfulness and comfort) survey; concluding interview + HGRC </t>
  </si>
  <si>
    <t>de Heus et al.</t>
  </si>
  <si>
    <t>Strengths / deficit based outcome measure</t>
  </si>
  <si>
    <t>Strengths-based</t>
  </si>
  <si>
    <t>Deficit-based</t>
  </si>
  <si>
    <t>If directed from column Y</t>
  </si>
  <si>
    <t>Other - specify in column AD</t>
  </si>
  <si>
    <t>Strengths-based, Deficit-based</t>
  </si>
  <si>
    <t>Select one or two</t>
  </si>
  <si>
    <t>29 - 66</t>
  </si>
  <si>
    <t>Parent (gender not specified), Spouse (gender not specified), Offspring, Friend, Grandmother</t>
  </si>
  <si>
    <t>Once, on second or third day of the program</t>
  </si>
  <si>
    <t>Semi-structured qualitative telephone interviews. Interview scheduled was co-designed with LE and field experts. Responses were qualitatively analysed.</t>
  </si>
  <si>
    <t>Semi-structured qualitative interviews co-designed with LE and field experts. Responses were qualitatively analysed.</t>
  </si>
  <si>
    <t>Neutral</t>
  </si>
  <si>
    <t>Strengths / deficit based outcome measure or questions</t>
  </si>
  <si>
    <r>
      <t xml:space="preserve">Consider whether the outcome measure intends to capture </t>
    </r>
    <r>
      <rPr>
        <i/>
        <sz val="11"/>
        <color theme="1"/>
        <rFont val="Calibri"/>
        <family val="2"/>
        <scheme val="minor"/>
      </rPr>
      <t>improvements</t>
    </r>
    <r>
      <rPr>
        <sz val="11"/>
        <color theme="1"/>
        <rFont val="Calibri"/>
        <family val="2"/>
        <scheme val="minor"/>
      </rPr>
      <t xml:space="preserve"> in something positive, or </t>
    </r>
    <r>
      <rPr>
        <i/>
        <sz val="11"/>
        <color theme="1"/>
        <rFont val="Calibri"/>
        <family val="2"/>
        <scheme val="minor"/>
      </rPr>
      <t>reduction</t>
    </r>
    <r>
      <rPr>
        <sz val="11"/>
        <color theme="1"/>
        <rFont val="Calibri"/>
        <family val="2"/>
        <scheme val="minor"/>
      </rPr>
      <t xml:space="preserve"> in something negative. 
For example, a scale that measures</t>
    </r>
    <r>
      <rPr>
        <i/>
        <sz val="11"/>
        <color theme="1"/>
        <rFont val="Calibri"/>
        <family val="2"/>
        <scheme val="minor"/>
      </rPr>
      <t xml:space="preserve"> improvements in wellbeing</t>
    </r>
    <r>
      <rPr>
        <sz val="11"/>
        <color theme="1"/>
        <rFont val="Calibri"/>
        <family val="2"/>
        <scheme val="minor"/>
      </rPr>
      <t xml:space="preserve"> would be considered a 'strengths-based' outcome measure. A scale that measures a </t>
    </r>
    <r>
      <rPr>
        <i/>
        <sz val="11"/>
        <color theme="1"/>
        <rFont val="Calibri"/>
        <family val="2"/>
        <scheme val="minor"/>
      </rPr>
      <t xml:space="preserve">reduction in grief symptoms </t>
    </r>
    <r>
      <rPr>
        <sz val="11"/>
        <color theme="1"/>
        <rFont val="Calibri"/>
        <family val="2"/>
        <scheme val="minor"/>
      </rPr>
      <t xml:space="preserve">would be considered a 'deficit-based' outcome measure. 
Some outcome measures or questions asked in interviews may be 'neutral' (e.g., </t>
    </r>
    <r>
      <rPr>
        <i/>
        <sz val="11"/>
        <color theme="1"/>
        <rFont val="Calibri"/>
        <family val="2"/>
        <scheme val="minor"/>
      </rPr>
      <t>what was your perception of....</t>
    </r>
    <r>
      <rPr>
        <sz val="11"/>
        <color theme="1"/>
        <rFont val="Calibri"/>
        <family val="2"/>
        <scheme val="minor"/>
      </rPr>
      <t>)
If unclear or unsure, report 'Unsure'.</t>
    </r>
  </si>
  <si>
    <t>Qualitative approach with flexible questions to "provide in-depth description of how homicidally bereaved individuals describe their personal experiences/journeys posthomicide". Questions were developed based on cross-literature searches.</t>
  </si>
  <si>
    <t>Home Base Program</t>
  </si>
  <si>
    <t>Suicide bereaved, Military-related loss</t>
  </si>
  <si>
    <t>Mental health clinic in adademic medical centre</t>
  </si>
  <si>
    <t>Reduction in PTSD and prolonged grief symptoms</t>
  </si>
  <si>
    <t>HGRC (Hogan Grief Reaction Checklist); custom quant/qual survey</t>
  </si>
  <si>
    <t>PCL-5 (Posttraumatic stress disorder checklist for DSM-5); ICG (Inventory for complicated grief)</t>
  </si>
  <si>
    <t>Clinical intervention, Art / creative / experiential activities, Individual support, Residential / retreat, Peer support, Education</t>
  </si>
  <si>
    <t>From service user perspective, Digitally</t>
  </si>
  <si>
    <t xml:space="preserve">Pre-intervention, immediately after, at 1- and 3-months post treament </t>
  </si>
  <si>
    <t xml:space="preserve">Pre-intervention baseline measures completed by participants; posttreatment on last day  of treatment; and posttreatment via email at 1-month and 3-months. </t>
  </si>
  <si>
    <t>Barnardo's Child Bereavement Service</t>
  </si>
  <si>
    <t>Specific to the adults, variables were: connection, increased self-esteem and resilience, understanding of grief and coping strategies; remembering loved one</t>
  </si>
  <si>
    <t>Residential / retreat, Clinician-led, Art / creative / experiential activities, Education, Group support</t>
  </si>
  <si>
    <t>From staff perspective, From service user perspective, Verbally</t>
  </si>
  <si>
    <t>Pre- and post-intervention with parents</t>
  </si>
  <si>
    <t>Parent participants asked pre- (aims, concerns, expectations) and post-intervention (rate /10, open-ended) questions via a telephone interview; staff asked for program feedback in semi-structured questionnaire. Responses were qualitatively analysed.</t>
  </si>
  <si>
    <t>Participant's own aims/expectations</t>
  </si>
  <si>
    <t>&gt; 0.5</t>
  </si>
  <si>
    <t>Parent (gender not specified), Sibling (gender not specified), Offspring, Spouse (gender not specified), Other non-kin relationship</t>
  </si>
  <si>
    <t>GEQ (Grief Experience Questionnaire)</t>
  </si>
  <si>
    <t>Assessing correlates of grief</t>
  </si>
  <si>
    <t>Local Outreach to Survivors of Suicide (LOSS)</t>
  </si>
  <si>
    <t>18 - 89</t>
  </si>
  <si>
    <t>Other MH / bereavement worker, Peer support</t>
  </si>
  <si>
    <t>Routine demographic data collection</t>
  </si>
  <si>
    <t>Researchers looked retrospectively at the pre-existing data</t>
  </si>
  <si>
    <t>Retrospectively</t>
  </si>
  <si>
    <t>Time elapsed between death and treatment seeking</t>
  </si>
  <si>
    <t>18 - 73</t>
  </si>
  <si>
    <t xml:space="preserve">Reduction in PTSD </t>
  </si>
  <si>
    <t>TSI (Trauma Symptom Inventory); MPSS (Modified PTSD Symptom Scale)</t>
  </si>
  <si>
    <t>Genocide-bereaved</t>
  </si>
  <si>
    <t xml:space="preserve">Pre- and post-intervention </t>
  </si>
  <si>
    <t>Participants completed MPSS and TSI privately before and after intervention; scales were translated into local language, then back to English for analysis</t>
  </si>
  <si>
    <t>Clinical intervention, Individual support</t>
  </si>
  <si>
    <t>Assess efficacy of intervention</t>
  </si>
  <si>
    <t>24 - 70</t>
  </si>
  <si>
    <t>Bereavement Group Postvention (BGP) &amp; Social Group Postvention (SGP)</t>
  </si>
  <si>
    <t>BDI (Beck Depression Inventory); BSI (Brief Symptom Inventory); GEI (Grief Experience Inventory); SAS (Social Adjustment Scale)</t>
  </si>
  <si>
    <t>Pre- and post-intervention (immediately, at 6-months, at 12-months)</t>
  </si>
  <si>
    <t>From service user perspective, Pen/paper, From staff perspective, Other - specify in column AC</t>
  </si>
  <si>
    <t>Data gathered from observations, staff self-assessment, and progress notes was used in the evaluation</t>
  </si>
  <si>
    <t>Participants completed all 4 measures during intake meeting, then at defined interviews post-intervention</t>
  </si>
  <si>
    <t>Clinician-led, Group support, Psychosocial support</t>
  </si>
  <si>
    <t>Bereavement outcomes</t>
  </si>
  <si>
    <t>Not applicable</t>
  </si>
  <si>
    <t>Spouse (gender not specified), Parent (gender not specified), Offspring, Sibling (gender not specified), Other kin relationship</t>
  </si>
  <si>
    <t>Participant's home</t>
  </si>
  <si>
    <t>Clinician-led, Clinical intervention, Counselling, Education</t>
  </si>
  <si>
    <t>Pre-and post-intervention (follow-up at 13 months)</t>
  </si>
  <si>
    <t xml:space="preserve">Participants completed measures at baseline (2.5 months after the suicide) and again at 13 months (avoiding anniversary); follow-up interviews conducted by independent nurses using semi-structured clinical interview 'traumatic grief evaluation of response to loss' (TRGR2L) </t>
  </si>
  <si>
    <r>
      <t>Re TRGR2L -</t>
    </r>
    <r>
      <rPr>
        <i/>
        <sz val="10"/>
        <color theme="1"/>
        <rFont val="Calibri"/>
        <family val="2"/>
        <scheme val="minor"/>
      </rPr>
      <t xml:space="preserve"> This is a semi-structured clinical interview assessing the presence of distinctive maladaptive grief reactions… Interviews were performed at follow-up only as we assumed that it takes some time to develop maladaptive grief reactions </t>
    </r>
  </si>
  <si>
    <t>Inventory of Traumatic Grief; CESD (Centre for Epidemiologic Studies depression scale); TRGR2L (traumatic grief evaluation of response to loss)</t>
  </si>
  <si>
    <t>Pen/paper, Verbally, From staff perspective, From service user perspective</t>
  </si>
  <si>
    <t>From service user perspective, Pen/paper, Verbally, From staff perspective</t>
  </si>
  <si>
    <t>Participants completed measures at baseline (2.5 months after the suicide) and again at 13 months (avoiding anniversary); follow-up interviews conducted by independent nurses using semi-structured clinical interview 'traumatic grief evaluation of response to loss' (TRGR2L) and using SCAN to assess for clinical depression/anxiety</t>
  </si>
  <si>
    <t>Deficit-based, Strengths-based</t>
  </si>
  <si>
    <t>Identifying subgroups who may benefit most from grief therapy</t>
  </si>
  <si>
    <t>To better understand service-user outcomes / experiences, Other - specify in column AD</t>
  </si>
  <si>
    <t>Assess feasability of intervention</t>
  </si>
  <si>
    <t>National institute for specialised psychological treatment</t>
  </si>
  <si>
    <t>Homicide bereaved, Military-related loss, Suicide bereaved</t>
  </si>
  <si>
    <t>Spouse (gender not specified), Offspring, Parent (gender not specified), Sibling (gender not specified), Other non-kin relationship</t>
  </si>
  <si>
    <t>Clinical intervention, Clinician-led, Counselling, Group support, Individual support, Psychosocial support, Art / creative / experiential activities</t>
  </si>
  <si>
    <r>
      <t xml:space="preserve">For Clinician-administered PTSD Scale - </t>
    </r>
    <r>
      <rPr>
        <i/>
        <sz val="10"/>
        <color theme="1"/>
        <rFont val="Calibri"/>
        <family val="2"/>
        <scheme val="minor"/>
      </rPr>
      <t>is the standard criterion measure in the field of psychotrauma</t>
    </r>
  </si>
  <si>
    <t>Reduction in severe and complex PTSD  or PCBD or MDD symptoms; strengthening of psychosocial networks</t>
  </si>
  <si>
    <t>CAPS (Clinician-administered PTSD Scale for DSM-IV);  TGI-SR (Traumatic Grief Inventory - Self Report)</t>
  </si>
  <si>
    <t>Standardised measures (CAPS and TGI-SR) performed within 2 months of start, and within last 2 months of end for most participants; flexibility applied as clinically appropriate</t>
  </si>
  <si>
    <t>Within intervention at start and end</t>
  </si>
  <si>
    <t>Parent (gender not specified), Spouse (gender not specified), Offspring, Sibling (gender not specified), Other kin relationship, Other non-kin relationship</t>
  </si>
  <si>
    <t>0.92</t>
  </si>
  <si>
    <t>1 - 35</t>
  </si>
  <si>
    <t xml:space="preserve">&gt;5 </t>
  </si>
  <si>
    <t>Once off - after participant left the group</t>
  </si>
  <si>
    <t>Hour-long telephone interview with researcher</t>
  </si>
  <si>
    <t>Parents of Suicide (POS)</t>
  </si>
  <si>
    <t>Online / digital</t>
  </si>
  <si>
    <t>46-55</t>
  </si>
  <si>
    <t>4.1</t>
  </si>
  <si>
    <t>Online</t>
  </si>
  <si>
    <t>From service user perspective, Digitally, Pen/paper</t>
  </si>
  <si>
    <t>Members invited to complete brief, online survey; respondents then invited to complete longer 27-page survey via mail (focused on experience of bereavement)</t>
  </si>
  <si>
    <t>Suicide bereaved, Homicide bereaved, Other - specify in column AA</t>
  </si>
  <si>
    <t>Parent (gender not specified), Spouse (gender not specified), Sibling (gender not specified)</t>
  </si>
  <si>
    <t>Parent (gender not specified), Spouse (gender not specified), Sibling (gender not specified), Offspring</t>
  </si>
  <si>
    <t>Reduction in suicidal behaviour, deliberate self-harm, and psychiatric hospitalisation</t>
  </si>
  <si>
    <t>Pharmacological</t>
  </si>
  <si>
    <t>Clinical intervention, Pharmacological</t>
  </si>
  <si>
    <t>From national administrative data sources</t>
  </si>
  <si>
    <t>Accident or unexpected loss; multiple losses within 30 days</t>
  </si>
  <si>
    <t>18 - 70+</t>
  </si>
  <si>
    <t>Researchers used nation-wide data to assess impact of type of treatment (Talk Therapy or Anti-Depressants) on the outcome of interest (subsequent suicidal behaviour, DSH, hospitalisation)</t>
  </si>
  <si>
    <r>
      <t xml:space="preserve">As </t>
    </r>
    <r>
      <rPr>
        <i/>
        <sz val="10"/>
        <color theme="1"/>
        <rFont val="Calibri"/>
        <family val="2"/>
        <scheme val="minor"/>
      </rPr>
      <t xml:space="preserve">bereavement has been associated with an increased risk of suicidal behavior and psychiatric hospitalization, </t>
    </r>
    <r>
      <rPr>
        <sz val="10"/>
        <color theme="1"/>
        <rFont val="Calibri"/>
        <family val="2"/>
        <scheme val="minor"/>
      </rPr>
      <t xml:space="preserve">yet </t>
    </r>
    <r>
      <rPr>
        <i/>
        <sz val="10"/>
        <color theme="1"/>
        <rFont val="Calibri"/>
        <family val="2"/>
        <scheme val="minor"/>
      </rPr>
      <t>evidence provides little advice on how to reduce these adverse consequences of bereavement,</t>
    </r>
    <r>
      <rPr>
        <sz val="10"/>
        <color theme="1"/>
        <rFont val="Calibri"/>
        <family val="2"/>
        <scheme val="minor"/>
      </rPr>
      <t xml:space="preserve"> a </t>
    </r>
    <r>
      <rPr>
        <i/>
        <sz val="10"/>
        <color theme="1"/>
        <rFont val="Calibri"/>
        <family val="2"/>
        <scheme val="minor"/>
      </rPr>
      <t>serious mental health condition was defined as the composite endpoint.</t>
    </r>
  </si>
  <si>
    <t>StandBy Support After Suicide</t>
  </si>
  <si>
    <t>Reduction in suicidality, grief reactions, and social isolation</t>
  </si>
  <si>
    <t>Telephone support</t>
  </si>
  <si>
    <t>Counselling, Education, Other MH / bereavement worker, Individual support, Telephone support</t>
  </si>
  <si>
    <t>Abbreviated Grief Experience Questionnaire (GEQ) (abbr. version was 16 items); one item measuring depression (adopted from 1998 Mid-Life Development Survey); one item measuring suicidal ideation; 3 x custom items assessing societal stigma</t>
  </si>
  <si>
    <t>SBQ-R (Suicidal Behaviors Questionnaire-Revised); GEQ (Grief Experience Questionnaire); DLS (De Jong Gierveld Loneliness Scale)</t>
  </si>
  <si>
    <t>18 - 77</t>
  </si>
  <si>
    <t>Parent (gender not specified), Spouse (gender not specified), Sibling (gender not specified), Offspring, Other kin relationship, Other non-kin relationship</t>
  </si>
  <si>
    <t>&gt; 1</t>
  </si>
  <si>
    <t>Pen/paper or written</t>
  </si>
  <si>
    <t>HUGG (Healing Untold Grief Groups)</t>
  </si>
  <si>
    <t>Spouse (gender not specified), Other kin relationship, Other non-kin relationship</t>
  </si>
  <si>
    <t>1.9</t>
  </si>
  <si>
    <t>Existing group members completed one-off online survey; new members completed same survey at baseline, then again at 3- and 6-months</t>
  </si>
  <si>
    <t>18+</t>
  </si>
  <si>
    <t>WHO-5 (World Health Organisation-Five Wellbeing Index); PHQ-9 (Patient Health Questionnaire Depression Scale); item 9 was used as standalone assessment of suicidality); SAS-SR (Work and Social Adjustment Scale); TGI-SR (Traumatic Grief Inventory-Self Report); 2 subscales of GEQ (Grief Experience Questionnaire; somatic reations and perceived stigma)</t>
  </si>
  <si>
    <t>Once off; OR at baseline and two follow-up</t>
  </si>
  <si>
    <t>Promote social connection and healing mechanisms</t>
  </si>
  <si>
    <t>Ireland, Denmark</t>
  </si>
  <si>
    <t>National Association for the Bereaved by Suicide' &amp; ‘Friends of Suicide Loss’</t>
  </si>
  <si>
    <t>10</t>
  </si>
  <si>
    <t>Group support, Peer support, Psychosocial support, Education</t>
  </si>
  <si>
    <t>Grieving process, gain inspiration to move life forwards</t>
  </si>
  <si>
    <t>Once-off</t>
  </si>
  <si>
    <t>“Focus groups were chosen as they were considered the preferred method to facilitate the participants to share their experiences of being a member of a peer-led support group, and to provide insight into the participants’ experiences and processes as a group member”</t>
  </si>
  <si>
    <t>Lifeline Community Care</t>
  </si>
  <si>
    <t>21 - 60</t>
  </si>
  <si>
    <t>51 - 60</t>
  </si>
  <si>
    <t>Mother, Sister, Wife / girlfriend, Aunt, Other non-kin relationship</t>
  </si>
  <si>
    <t>1.77</t>
  </si>
  <si>
    <t>Clinician-led, Counselling, Group support</t>
  </si>
  <si>
    <t>Increased understanding of grieving process and traumatic loss; awareness of physical and emotional feelings; coping strategies; honoring a life; focusing on the future</t>
  </si>
  <si>
    <r>
      <t xml:space="preserve">The interview format </t>
    </r>
    <r>
      <rPr>
        <i/>
        <sz val="10"/>
        <color theme="1"/>
        <rFont val="Calibri"/>
        <family val="2"/>
        <scheme val="minor"/>
      </rPr>
      <t>sought to elicit stories and group-based narratives.</t>
    </r>
  </si>
  <si>
    <t>Primary Care Navigator (PCN)</t>
  </si>
  <si>
    <t>To describe a service, Other - specify in column AD</t>
  </si>
  <si>
    <t>Understand perceived effectiveness</t>
  </si>
  <si>
    <t>Spouse (gender not specified), Parent (gender not specified), Offspring, Sibling (gender not specified), Other kin relationship, Other non-kin relationship</t>
  </si>
  <si>
    <t>0.005</t>
  </si>
  <si>
    <t>Resources / referrals</t>
  </si>
  <si>
    <t>Other MH / bereavement worker, Resources / referrals</t>
  </si>
  <si>
    <t>Linkage of individuals to practical postvention options</t>
  </si>
  <si>
    <t>From service user perspective, Verbally, Other - specify in column AC</t>
  </si>
  <si>
    <t>18 x stakeholders from local SP working group; 5 x police officers involved</t>
  </si>
  <si>
    <t>From service user perspective, Pen/paper or written</t>
  </si>
  <si>
    <t>Clinical intervention, Clinician-led</t>
  </si>
  <si>
    <t>Army-based clinic</t>
  </si>
  <si>
    <t>PTSD symptoms</t>
  </si>
  <si>
    <t>At baseline, and 2-weeks post-intervention</t>
  </si>
  <si>
    <t>Participants completed outcome measures prior to treatment, and 2 weeks post. Also completed 2 x other scales (not outcome measures) to identify index trauma.</t>
  </si>
  <si>
    <t xml:space="preserve">PCL-S (the PTSD Checklist-Stressor Specific Version); BDI-II (Beck Depression Inventory-II). </t>
  </si>
  <si>
    <t>Psychometric qualities listed as justification (e.g., reliability, concurrent validity, internal consistency)</t>
  </si>
  <si>
    <t>Darkness into Light</t>
  </si>
  <si>
    <t>18 - 80</t>
  </si>
  <si>
    <t>Conference</t>
  </si>
  <si>
    <t>Positive affect</t>
  </si>
  <si>
    <t>Pre-intervention (conference) and during final day intervention (conference)</t>
  </si>
  <si>
    <t xml:space="preserve">Participants invited to complete online survey at time of conference enrollment (time 1) and on the of the conference (time 2). Identification with crowd scale issued only at time 2. </t>
  </si>
  <si>
    <t>PANAS (International Positive and Negative Affect Schedule Short Form); Alnabulsi &amp; Drury's Identification with Crowd Scale</t>
  </si>
  <si>
    <t>Offspring, Spouse (gender not specified), Friend, Other kin relationship, Other non-kin relationship</t>
  </si>
  <si>
    <r>
      <t>The study was interested in whether participation lead to</t>
    </r>
    <r>
      <rPr>
        <i/>
        <sz val="10"/>
        <color theme="1"/>
        <rFont val="Calibri"/>
        <family val="2"/>
        <scheme val="minor"/>
      </rPr>
      <t xml:space="preserve"> increase in well-being, with the emotional component of subjective well-being commonly indicated by positive
affect alone. Thus, only the positive affect factor of the
scale is reported. </t>
    </r>
    <r>
      <rPr>
        <sz val="10"/>
        <color theme="1"/>
        <rFont val="Calibri"/>
        <family val="2"/>
        <scheme val="minor"/>
      </rPr>
      <t xml:space="preserve">The scale selected has </t>
    </r>
    <r>
      <rPr>
        <i/>
        <sz val="10"/>
        <color theme="1"/>
        <rFont val="Calibri"/>
        <family val="2"/>
        <scheme val="minor"/>
      </rPr>
      <t xml:space="preserve">excellent psychometirc properties. </t>
    </r>
  </si>
  <si>
    <t>18 - 46</t>
  </si>
  <si>
    <t>University campus</t>
  </si>
  <si>
    <t>At baseline , after each session, at conclusion, 6-week follow-up</t>
  </si>
  <si>
    <t>Participants completed full battery of outcome measures at baseline. After each writing session, participants completed a short evaluation form. Immediately after last session, full battery of outcome measures were completed. Follow-up questionnaire mailed after 6 weeks.</t>
  </si>
  <si>
    <t>IES (Impact of Event Scale); GRQ (Grief Recovery Questions); GEQ (Grief Experience Questionnaire); custom Essay Evaluation Form (included rating of anxiety using SUDS); custom Experiment Follow-Up Form (support seeking behaviour, perceived value of study, open ended questions)</t>
  </si>
  <si>
    <r>
      <t xml:space="preserve">Mainly reference to strong psychometric properties. Regarding GEQ, justification given was that the </t>
    </r>
    <r>
      <rPr>
        <i/>
        <sz val="10"/>
        <color theme="1"/>
        <rFont val="Calibri"/>
        <family val="2"/>
        <scheme val="minor"/>
      </rPr>
      <t>measure specifically assesses grief experienced by suicide survivors that is unlikely to be experienced by 
other types of grief.</t>
    </r>
  </si>
  <si>
    <t>Belgium, Netherlands</t>
  </si>
  <si>
    <t>Online / digital, Peer support</t>
  </si>
  <si>
    <t>Feelings of well-being, depression, complicated grief, suicide risk</t>
  </si>
  <si>
    <t>Online forum</t>
  </si>
  <si>
    <t>Exploratory study</t>
  </si>
  <si>
    <t>From service user perspective, Digitally, Verbally</t>
  </si>
  <si>
    <t>At baseline, and 6- and 12-month follow-up. Also interviews</t>
  </si>
  <si>
    <t>Participants completed baseline questionnaire upon enrolling. A web-based invitation for follow-up questionnaire sent 6- and 12-months later. Semi-structured telephone interviews were also conducted with smaller subset on participants' experience of the forum.</t>
  </si>
  <si>
    <t>Spouse (gender not specified), Offspring, Parent (gender not specified), Sibling (gender not specified), Friend, Other non-kin relationship, Other kin relationship</t>
  </si>
  <si>
    <t>1-5</t>
  </si>
  <si>
    <t>WHO-5 (WHO-Five Well-being Index); CES-D (Centre for Epidemiological Studies Depression Scale); ITG (Inventory of Traumatic Grief); subscale of MINI-Plus (MINI-International Neuropsychiatric Interview); custome survey on perceived benefit</t>
  </si>
  <si>
    <t>Let's Talk Suicide</t>
  </si>
  <si>
    <t>6.8</t>
  </si>
  <si>
    <t>Offspring, Sibling (gender not specified), Other kin relationship, Other non-kin relationship</t>
  </si>
  <si>
    <t>90 (excluding child participants)</t>
  </si>
  <si>
    <t>47 (excluding child participants)</t>
  </si>
  <si>
    <t>Online / digital, Education, Peer support</t>
  </si>
  <si>
    <t>Online program</t>
  </si>
  <si>
    <t>Reduce ongoing impacts of suicide in young people</t>
  </si>
  <si>
    <t>TrafVic</t>
  </si>
  <si>
    <t>4.38</t>
  </si>
  <si>
    <t>Clinical intervention, Online / digital, Education, Art / creative / experiential activities</t>
  </si>
  <si>
    <t>Reduction in prolonged grief, post-traumatic stress, and depression levels</t>
  </si>
  <si>
    <t xml:space="preserve">Pre-intervention, immediately after, at 8 weeks post-treament </t>
  </si>
  <si>
    <t>Participants completed questionnaires online before treatment, immediately after (or after 12 weeks if waitlist condition); and 8-weeks post treatment (or after 20 weeks if waitlist condition)</t>
  </si>
  <si>
    <t>TGI-SR+ (Traumatic Grief Inventory-Self Report plus); PCL-5 (PTSD checklist for DSM-5); HADS-D (Hospital Anxiety Depression Scale, depression subscale only)</t>
  </si>
  <si>
    <r>
      <t xml:space="preserve">Mainly reference to strong psychometric properties. Regarding TGI-SR+, justification given was that </t>
    </r>
    <r>
      <rPr>
        <i/>
        <sz val="10"/>
        <color theme="1"/>
        <rFont val="Calibri"/>
        <family val="2"/>
        <scheme val="minor"/>
      </rPr>
      <t>Eleven items are used to measure 10 DSM-5-TR prolonged grief symptoms.</t>
    </r>
  </si>
  <si>
    <t>N/A - merged with study #468</t>
  </si>
  <si>
    <t>Parent Bereavement Project</t>
  </si>
  <si>
    <t>Homicide bereaved, Suicide bereaved, Road accident bereaved, Other - specify in column AA</t>
  </si>
  <si>
    <t>Other types of accidents (not specified)</t>
  </si>
  <si>
    <t>Father, Mother</t>
  </si>
  <si>
    <t>0.3</t>
  </si>
  <si>
    <t>Clinician-led, Group support, Education, Clinical intervention</t>
  </si>
  <si>
    <t>Pre-intervention, immediately after, and at 3 x timepoints after</t>
  </si>
  <si>
    <t>Data were collected from the participants at 5 time points (pre-intervention, immediately after, and at 6-, 18-, and 54-60-months after). Participants also completed custom evaluation after each session.</t>
  </si>
  <si>
    <t xml:space="preserve">Custom evaluation form (with open- and closed-ended questions); BSI (Brief Symptom Inventory); PTSD criteria (as defined in DSM-III-R); health status item; employment outcome item </t>
  </si>
  <si>
    <t>Deficit-based, Neutral</t>
  </si>
  <si>
    <t>Encompasses all types of bereavement support</t>
  </si>
  <si>
    <r>
      <t xml:space="preserve">The online format was selected to </t>
    </r>
    <r>
      <rPr>
        <i/>
        <sz val="10"/>
        <color theme="1"/>
        <rFont val="Calibri"/>
        <family val="2"/>
        <scheme val="minor"/>
      </rPr>
      <t xml:space="preserve">obtain wide representation of individuals bereaved or affected by suicide. </t>
    </r>
    <r>
      <rPr>
        <sz val="10"/>
        <color theme="1"/>
        <rFont val="Calibri"/>
        <family val="2"/>
        <scheme val="minor"/>
      </rPr>
      <t xml:space="preserve">A combination of quant &amp; qual was selected to </t>
    </r>
    <r>
      <rPr>
        <i/>
        <sz val="10"/>
        <color theme="1"/>
        <rFont val="Calibri"/>
        <family val="2"/>
        <scheme val="minor"/>
      </rPr>
      <t>both facilitate comparison  of the sample with other studies on key outcomes measures and allow for emergence of novel findings.</t>
    </r>
  </si>
  <si>
    <t>To describe a planned survey (i.e., a protocol)</t>
  </si>
  <si>
    <t>Identification of barriers and facilitators of engagement for service users</t>
  </si>
  <si>
    <t>Online national survey; both open- and close-ended questions included</t>
  </si>
  <si>
    <t>WHO-5 (WHO-Five Well-being Index); PHQ-ADS (Patient Health Questionnaire - Anxiety and Depression Scale); GEQ (Grief Experience Questionnaire - abbrv. version); HGRC (Hogan Grief Reaction Checklist - Personal Growth Subscale only); MSPSS (Multidimensional Scale of Perceived Social Support - abbrv. version)</t>
  </si>
  <si>
    <t>Offspring, Sibling (gender not specified), Parent (gender not specified), Spouse (gender not specified), Friend</t>
  </si>
  <si>
    <t>3</t>
  </si>
  <si>
    <t>Other MH / bereavement worker, Group support, Peer support</t>
  </si>
  <si>
    <t>Custom interview guide focused on (1) experience of bereavement and (2) experience of service</t>
  </si>
  <si>
    <r>
      <t xml:space="preserve">Regarding format of interviews, </t>
    </r>
    <r>
      <rPr>
        <i/>
        <sz val="10"/>
        <color theme="1"/>
        <rFont val="Calibri"/>
        <family val="2"/>
        <scheme val="minor"/>
      </rPr>
      <t>semi-structured approach enabled flexibility in identifying issues of importance to the participant and probing of ideas</t>
    </r>
  </si>
  <si>
    <t>Bereavement Intervention Program (BIP)</t>
  </si>
  <si>
    <t>Other MH / bereavement worker, Counselling, Education</t>
  </si>
  <si>
    <t>Other - specify in column AA, Road accident bereaved</t>
  </si>
  <si>
    <t>Other types of accidents (fall, fire, drowning, etc.)</t>
  </si>
  <si>
    <t>Pastorial (i.e., church-based)</t>
  </si>
  <si>
    <t>Reduce giref symptoms; increase awareness and education; fortify social support</t>
  </si>
  <si>
    <t>From service user perspective, Pen/paper or written, Verbally, Other - specify in column AC</t>
  </si>
  <si>
    <t>Post-intervention (2 weeks), and at conclusion of project</t>
  </si>
  <si>
    <t>Likert-scale evaluation issued to parents (service users) and their social supports 2 weeks after intervention; interview held at conclusion of project (93 questions, both quant and qual)</t>
  </si>
  <si>
    <t>Custom survey items</t>
  </si>
  <si>
    <t>Social supporters asked to complete evaluation too</t>
  </si>
  <si>
    <r>
      <t xml:space="preserve">Regarding choice of both quant/qual interviews: </t>
    </r>
    <r>
      <rPr>
        <i/>
        <sz val="10"/>
        <color theme="1"/>
        <rFont val="Calibri"/>
        <family val="2"/>
        <scheme val="minor"/>
      </rPr>
      <t>qualitative assessment [was] designed to explore and describe the personal and social phenomena of childhood death from the parents’ perspective.</t>
    </r>
  </si>
  <si>
    <t>Life Quilt Project</t>
  </si>
  <si>
    <t>45+</t>
  </si>
  <si>
    <t>Parent (gender not specified), Sibling (gender not specified), Spouse (gender not specified), Offspring</t>
  </si>
  <si>
    <t>5.96</t>
  </si>
  <si>
    <t>Provide memorial; and raise awareness of impact of suicide</t>
  </si>
  <si>
    <t>From service user perspective, Pen/paper or written, Digitally, Verbally</t>
  </si>
  <si>
    <t>One survey and one interview (optional)</t>
  </si>
  <si>
    <t>Custom scale PEQ-16 (Participants' Evaluation of Quilt), informed by existing questionnaire</t>
  </si>
  <si>
    <t>Participants returned a hard-copy or online version of the survey; participants self-nominated to be involved in follow-up 30 min (average) telephone interview</t>
  </si>
  <si>
    <r>
      <t xml:space="preserve">Regarding PEQ-16, retrospective assessment of psychometric strengths are included. Regarding choice of qual interviews, </t>
    </r>
    <r>
      <rPr>
        <i/>
        <sz val="10"/>
        <color theme="1"/>
        <rFont val="Calibri"/>
        <family val="2"/>
        <scheme val="minor"/>
      </rPr>
      <t>open-ended prompt questions were used if required to ensure participants’ narrative responses addressed the aim of the research.</t>
    </r>
  </si>
  <si>
    <t>Family Bereavement Program (FBP)</t>
  </si>
  <si>
    <t>Promote resilience after bereavement; prevent development of mental health problems</t>
  </si>
  <si>
    <t>Other types of accident (not specified); illness (67%)</t>
  </si>
  <si>
    <t>Mother, Father, Offspring</t>
  </si>
  <si>
    <t>0.8</t>
  </si>
  <si>
    <t>Participants nominated three "close informants" who were also interviewed</t>
  </si>
  <si>
    <t>&gt;42</t>
  </si>
  <si>
    <t>&gt;52</t>
  </si>
  <si>
    <t>Pre-intervention, and 4 time points post-intervention</t>
  </si>
  <si>
    <t>Participants interviewed (usually at home) at pre-test, posttest, 11 months, six  years, and 15 years. Additionally, 'close informants' of the children (young adults at 15-year follow-up) were interviewed. Different measures were used for the different cohorts.</t>
  </si>
  <si>
    <r>
      <rPr>
        <b/>
        <sz val="10"/>
        <color theme="1"/>
        <rFont val="Calibri"/>
        <family val="2"/>
        <scheme val="minor"/>
      </rPr>
      <t>Young adults</t>
    </r>
    <r>
      <rPr>
        <sz val="10"/>
        <color theme="1"/>
        <rFont val="Calibri"/>
        <family val="2"/>
        <scheme val="minor"/>
      </rPr>
      <t xml:space="preserve"> completed: ASR (Adult Self-Report); CIDI (Composite International Diagnostic Interview); SACA (Services Assessment for Children and Adolescents - adapted version). </t>
    </r>
    <r>
      <rPr>
        <b/>
        <sz val="10"/>
        <color theme="1"/>
        <rFont val="Calibri"/>
        <family val="2"/>
        <scheme val="minor"/>
      </rPr>
      <t xml:space="preserve">Informants </t>
    </r>
    <r>
      <rPr>
        <sz val="10"/>
        <color theme="1"/>
        <rFont val="Calibri"/>
        <family val="2"/>
        <scheme val="minor"/>
      </rPr>
      <t xml:space="preserve">completed: YABCL (Young Adult Behaviour Checklist). </t>
    </r>
    <r>
      <rPr>
        <b/>
        <sz val="10"/>
        <color theme="1"/>
        <rFont val="Calibri"/>
        <family val="2"/>
        <scheme val="minor"/>
      </rPr>
      <t xml:space="preserve">Parents </t>
    </r>
    <r>
      <rPr>
        <sz val="10"/>
        <color theme="1"/>
        <rFont val="Calibri"/>
        <family val="2"/>
        <scheme val="minor"/>
      </rPr>
      <t>completed:BDI (Beck Depression Inventory); PERI (Psychiatric Epidemiology Research Interview - 25 out of 27 items); SMAST (Short Michigan Alcoholism Screening Measure - additional item added); SACA (Services Assessment for Children and Adolescents - adapted version).</t>
    </r>
  </si>
  <si>
    <t>Mainly reference to strong psychometric properties. Regarding extra item in SMAST, justification was based on recommendation from previous research.</t>
  </si>
  <si>
    <t>United States, Australia, New Zealand, Canada, United Kingdom</t>
  </si>
  <si>
    <t>In what country was the study conducted? Select from the dropdown list. If multiple countries, select all that are relevant (min. 2 participants for country to be included)</t>
  </si>
  <si>
    <t>19 - 75</t>
  </si>
  <si>
    <t>Parent (gender not specified), Sibling (gender not specified), Offspring, Spouse (gender not specified)</t>
  </si>
  <si>
    <t>6.01</t>
  </si>
  <si>
    <t>Custom survey; Short Screening Scale for PTSD</t>
  </si>
  <si>
    <t>Neutral, Deficit-based</t>
  </si>
  <si>
    <r>
      <t xml:space="preserve">Regarding decision to included PTSD scale, authors explained that the </t>
    </r>
    <r>
      <rPr>
        <i/>
        <sz val="10"/>
        <color theme="1"/>
        <rFont val="Calibri"/>
        <family val="2"/>
        <scheme val="minor"/>
      </rPr>
      <t>information was collected as past research indicates that loss survivors
experience symptoms of PTSD (Brent et al. 1996), which
may influence the therapy experience.</t>
    </r>
  </si>
  <si>
    <t>N/A - merged with study #276</t>
  </si>
  <si>
    <t>Panta Rhei</t>
  </si>
  <si>
    <t>26 - 71</t>
  </si>
  <si>
    <t>Parent (gender not specified), Offspring, Sibling (gender not specified), Spouse (gender not specified), Other kin relationship</t>
  </si>
  <si>
    <t>2.5</t>
  </si>
  <si>
    <t>Pre- and post-intervention</t>
  </si>
  <si>
    <t>Participants completed questionnaires 4-6 days before intervention, and 4-6 days post-intervention</t>
  </si>
  <si>
    <t>FFMQ (Five-Facet Mindfulness Questionnaire); SCS (Self-Compassion Scale); POMS (Profile of Mood States)</t>
  </si>
  <si>
    <t>Strengths-based, Neutral</t>
  </si>
  <si>
    <r>
      <t xml:space="preserve">Mainly reference to strong psychometric properties and cultural appropriateness (within Italian language context). Regarding choice of FFMQ, justification included that the five-subscales are </t>
    </r>
    <r>
      <rPr>
        <i/>
        <sz val="10"/>
        <color theme="1"/>
        <rFont val="Calibri"/>
        <family val="2"/>
        <scheme val="minor"/>
      </rPr>
      <t>considered relevant to the mindfulness experience.</t>
    </r>
  </si>
  <si>
    <t>Art / creative / experiential activities, Residential / retreat, Other MH / bereavement worker</t>
  </si>
  <si>
    <t>Reflection on emotions, thoughts, and behaviours and to strike a balance between respecting own pain and acting effectively in the world</t>
  </si>
  <si>
    <t>BRIS (Barnens rätt i
samhälle [Children’s Rights in Society])</t>
  </si>
  <si>
    <t>Family support</t>
  </si>
  <si>
    <t>Clinician-led, Group support, Education, Psychosocial support, Family support</t>
  </si>
  <si>
    <t>Family support, Residential / retreat, Education, Art / creative / experiential activities</t>
  </si>
  <si>
    <t>1.5</t>
  </si>
  <si>
    <t>Increased understanding of impact of suicide and grief; development healthy coping strategies; facilitate family communication.</t>
  </si>
  <si>
    <t>Once off 18-months after intervention</t>
  </si>
  <si>
    <t>Narrative interviews held with families 18 months after the intervention</t>
  </si>
  <si>
    <r>
      <t>Most "</t>
    </r>
    <r>
      <rPr>
        <i/>
        <sz val="10"/>
        <color theme="1"/>
        <rFont val="Calibri"/>
        <family val="2"/>
        <scheme val="minor"/>
      </rPr>
      <t xml:space="preserve">existing programs have been evaluated...using quantitative methods" </t>
    </r>
    <r>
      <rPr>
        <sz val="10"/>
        <color theme="1"/>
        <rFont val="Calibri"/>
        <family val="2"/>
        <scheme val="minor"/>
      </rPr>
      <t>therefore narrative qualitative approach taken to understand families' "narrated experiences"</t>
    </r>
  </si>
  <si>
    <t>University setting</t>
  </si>
  <si>
    <t>Parent (gender not specified), Spouse (gender not specified)</t>
  </si>
  <si>
    <t>Clinician-led, Group support</t>
  </si>
  <si>
    <t>The phenomenological approach taken "lends itself
to exploration of the ontological understandings of the phenomenon"</t>
  </si>
  <si>
    <t>&lt;1 year</t>
  </si>
  <si>
    <t>34 - 73</t>
  </si>
  <si>
    <t>Clinician-led, Clinical intervention</t>
  </si>
  <si>
    <t>Meaning reconstruction and meaning making</t>
  </si>
  <si>
    <t>From staff perspective, Other - specify in column AC</t>
  </si>
  <si>
    <t>Weekly (i.e., at each session)</t>
  </si>
  <si>
    <t>Participants were assessed weekly by facilitators; additionally, a research team reviewed video footage and coded for change according to an a priori coding system</t>
  </si>
  <si>
    <t>Deficit-based, Strengths-based, Neutral</t>
  </si>
  <si>
    <t>To analyse the process of grief-change and meaning-making</t>
  </si>
  <si>
    <t>Research team perspective</t>
  </si>
  <si>
    <t>MLC (meaning of loss codebook, with additional categories); CGI-S (Clinical Global Impressions-Severity scale); CGI-I (Clinical Global Impressions-Improvement scale); BGQ (Brief Grief Questionnaire); ICG-R (Inventory of Complicated Grief - Revised)</t>
  </si>
  <si>
    <t>Minimal justification for outcome measures and MLC. One reference to strong psychometric properties</t>
  </si>
  <si>
    <t>Changing narratives of self-recriination in context of patient suicide</t>
  </si>
  <si>
    <t>Individual interviews (open-ended and semi-structured) held with small sample of wider group. Interviews conducted according to a priori interview guide and lasted 90-180 minutes</t>
  </si>
  <si>
    <t>Interviews (open-ended and semi-structured) held via videoconferencing (45-60 min average). Interview guide developed in consultation with Royal College of Psychiatrists working group</t>
  </si>
  <si>
    <t>To better understand service-user outcomes / experiences, To describe a service</t>
  </si>
  <si>
    <t>Clinician or healthcare provider</t>
  </si>
  <si>
    <t>Context-mechanism-outcome (CMO) configurations</t>
  </si>
  <si>
    <t xml:space="preserve">CMO configurations "propose causative explanations of complex data stating what works, for whom 
and in what circumstances" </t>
  </si>
  <si>
    <t>Psychometric qualities listed as justification (e.g., reliability)</t>
  </si>
  <si>
    <t>No current prospective data, hence use of retrospective routinely collected data</t>
  </si>
  <si>
    <t>Inventory of Traumatic Grief; CESD (Centre for Epidemiologic Studies depression scale); EPQ-RSS (Eysenck Personality Questionnaire); Pearlin scale; Rosenberg Self Esteem Scale (RSES); TRGR2L (traumatic grief evaluation of response to loss); SCAN 2.1 (Schedules for Clinical Assessment in Neuropsychiatry); PSI (Paykel's Suicidality Items)</t>
  </si>
  <si>
    <r>
      <t>Lived experience of authors permitted observer status within groups. Choice of qualitative approach justified by aim to be "</t>
    </r>
    <r>
      <rPr>
        <i/>
        <sz val="10"/>
        <color theme="1"/>
        <rFont val="Calibri"/>
        <family val="2"/>
        <scheme val="minor"/>
      </rPr>
      <t xml:space="preserve">one of only a few research efforts asking American suicide bereaved to make assessments of their healing efforts". </t>
    </r>
  </si>
  <si>
    <t xml:space="preserve">Specific aspects of grief that are common themes after suicide bereavement (e.g. shame, rejection, guilt, responsibility, stigma) </t>
  </si>
  <si>
    <t>Online / digital, Clinical intervention</t>
  </si>
  <si>
    <t>At baseline, at conclusion, and 3 time points post-intervention</t>
  </si>
  <si>
    <t>Anonymous and automated online questionnaires complete pre-intervention, at conclusion (five weeks after start), and at 3-, 6- and 12-month follow up</t>
  </si>
  <si>
    <t>ICG (Inventory of Complicated Grief); GEQ (Grief Experience Questionnaire); BDI-II (Beck Depression Inventory - Revised); BSI (Brief Symptom Inventory)</t>
  </si>
  <si>
    <r>
      <t>Reference to strong psychometric properties. GEQ "</t>
    </r>
    <r>
      <rPr>
        <i/>
        <sz val="10"/>
        <color theme="1"/>
        <rFont val="Calibri"/>
        <family val="2"/>
        <scheme val="minor"/>
      </rPr>
      <t xml:space="preserve">was used to get a more detailed picture of 
various aspects of grief".  </t>
    </r>
    <r>
      <rPr>
        <sz val="10"/>
        <color theme="1"/>
        <rFont val="Calibri"/>
        <family val="2"/>
        <scheme val="minor"/>
      </rPr>
      <t>The BSI "</t>
    </r>
    <r>
      <rPr>
        <i/>
        <sz val="10"/>
        <color theme="1"/>
        <rFont val="Calibri"/>
        <family val="2"/>
        <scheme val="minor"/>
      </rPr>
      <t>several indices"</t>
    </r>
    <r>
      <rPr>
        <sz val="10"/>
        <color theme="1"/>
        <rFont val="Calibri"/>
        <family val="2"/>
        <scheme val="minor"/>
      </rPr>
      <t xml:space="preserve"> including "</t>
    </r>
    <r>
      <rPr>
        <i/>
        <sz val="10"/>
        <color theme="1"/>
        <rFont val="Calibri"/>
        <family val="2"/>
        <scheme val="minor"/>
      </rPr>
      <t>information about the number of symptoms</t>
    </r>
    <r>
      <rPr>
        <sz val="10"/>
        <color theme="1"/>
        <rFont val="Calibri"/>
        <family val="2"/>
        <scheme val="minor"/>
      </rPr>
      <t xml:space="preserve">" that indicated distress. </t>
    </r>
  </si>
  <si>
    <t>22 - 79</t>
  </si>
  <si>
    <t>Offspring, Parent (gender not specified), Sibling (gender not specified), Spouse (gender not specified), Friend</t>
  </si>
  <si>
    <t>Suicide bereaved, Road accident bereaved</t>
  </si>
  <si>
    <t>18-78</t>
  </si>
  <si>
    <t>Peer support, Art / creative / experiential activities, Group support</t>
  </si>
  <si>
    <t>observational by researcher</t>
  </si>
  <si>
    <t>Ongoingly over 14 months</t>
  </si>
  <si>
    <t>Researcher observed 14 months of support groups; based on observations, created a framework to explain changes in identities over life of support group</t>
  </si>
  <si>
    <t>Sense-making and identity-construction following a traumatic event</t>
  </si>
  <si>
    <r>
      <t>The qualitative design for understanding outcomes brings "</t>
    </r>
    <r>
      <rPr>
        <i/>
        <sz val="10"/>
        <color theme="1"/>
        <rFont val="Calibri"/>
        <family val="2"/>
        <scheme val="minor"/>
      </rPr>
      <t>new, and uniquely valuable, empirical perspectives to the stream of narrative research by using data from an observational study, rather than commonly used interviews"</t>
    </r>
  </si>
  <si>
    <t>Reduction in adverse health and social outcomes for people bereaved by suicide</t>
  </si>
  <si>
    <t>Parent (gender not specified), Spouse (gender not specified), Offspring, Sibling (gender not specified), Friend, Other kin relationship, Other non-kin relationship</t>
  </si>
  <si>
    <t>From service user perspective, Digitally, Pen/paper or written</t>
  </si>
  <si>
    <t>Once off, retrospectively</t>
  </si>
  <si>
    <t xml:space="preserve">Participants completed online survey (or pen/paper by request) </t>
  </si>
  <si>
    <t>EQ-5D; ICECAP (index of capability); K6 (Kessler Psychological Distress Scale v6); SBQ-R (Suicidal Behaviours Questionnaire - Revised); WHO Health and Work Performance Questionnaire (HPQ)</t>
  </si>
  <si>
    <r>
      <t>ICECAP was included as it</t>
    </r>
    <r>
      <rPr>
        <i/>
        <sz val="10"/>
        <color theme="1"/>
        <rFont val="Calibri"/>
        <family val="2"/>
        <scheme val="minor"/>
      </rPr>
      <t xml:space="preserve"> "covers five additional attributes not measured by the EQ-5D". </t>
    </r>
  </si>
  <si>
    <t>19 - 84</t>
  </si>
  <si>
    <t>N/A - merged with study #598</t>
  </si>
  <si>
    <t>SBQ-R (Suicidal Behaviors Questionnaire-Revised); GEQ (Grief Experience Questionnaire, shortened to include only 4 scales); DLS (De Jong Gierveld Loneliness Scale); additional custom satisfaction questions</t>
  </si>
  <si>
    <t>Twice: at baseline and 3 months post-baseline</t>
  </si>
  <si>
    <t>Participants completed online survey at baseline (varying time since loss, time in program etc.) and 3 months post-baseline.</t>
  </si>
  <si>
    <r>
      <t>Shortened version of GEQ included scales</t>
    </r>
    <r>
      <rPr>
        <i/>
        <sz val="10"/>
        <color theme="1"/>
        <rFont val="Calibri"/>
        <family val="2"/>
        <scheme val="minor"/>
      </rPr>
      <t xml:space="preserve"> "shown to be higher in those bereaved through suicide compared with other forms of sudden death"</t>
    </r>
  </si>
  <si>
    <t>Homicide bereaved, Suicide bereaved, Other - specify in column AA</t>
  </si>
  <si>
    <t>Disease (36%) ; stillborn/SIDS (16%)</t>
  </si>
  <si>
    <t>Offspring, Spouse (gender not specified), Brother, Sister, Mother, Father, Friend, Other kin relationship</t>
  </si>
  <si>
    <t>4.4</t>
  </si>
  <si>
    <t>Clinical intervention, Clinician-led, Individual support, Online / digital</t>
  </si>
  <si>
    <t>Post-traumatic growth and dispositional optimism</t>
  </si>
  <si>
    <t>At baseline, at conclusion, and 2 time points post-intervention</t>
  </si>
  <si>
    <t>Participants completed self-report measures at baseline, post-treatment, 3-month and 1.5-year follow-up.</t>
  </si>
  <si>
    <t>PTGI-SF (Post-Traumatic Growth Inventory short form); LOT-R (Life Orientation Test-Revised); IES (Impact of Event Scale); BSI (Brief Symptom Inventory); SF-12; newly developed 'failure to adapt' measure</t>
  </si>
  <si>
    <r>
      <t>PTGI was shortened to include only "</t>
    </r>
    <r>
      <rPr>
        <i/>
        <sz val="10"/>
        <color theme="1"/>
        <rFont val="Calibri"/>
        <family val="2"/>
        <scheme val="minor"/>
      </rPr>
      <t>the items
with the highest power on each subscale…in the German validation"</t>
    </r>
    <r>
      <rPr>
        <sz val="10"/>
        <color theme="1"/>
        <rFont val="Calibri"/>
        <family val="2"/>
        <scheme val="minor"/>
      </rPr>
      <t xml:space="preserve">. Measures to assess psycopathological outcomes were selected based on comprehensive set of symptom criteria based on Horowitz's stress model of complicated grief. </t>
    </r>
  </si>
  <si>
    <t>Bo's Place</t>
  </si>
  <si>
    <t>Accident - not specified (21%); sudden medical problem (28%);  chronic medical problem (37%)</t>
  </si>
  <si>
    <t>0.5</t>
  </si>
  <si>
    <t>Offspring, Spouse (gender not specified)</t>
  </si>
  <si>
    <t>Family support, Group support, Art / creative / experiential activities</t>
  </si>
  <si>
    <t>At baseline, weekly, and at conclusion</t>
  </si>
  <si>
    <t>Adult participants completed brief Likert scale questionnaire at baseline (during orientation) then weekly after each session. At conclusion (8 weeks) longer survey was completed, containing Likert scale and (optional) qual question</t>
  </si>
  <si>
    <t xml:space="preserve">Custom Likert scale questionnaire (2 questions); custom Likert scale survey rating program elements </t>
  </si>
  <si>
    <r>
      <rPr>
        <i/>
        <sz val="10"/>
        <color theme="1"/>
        <rFont val="Calibri"/>
        <family val="2"/>
        <scheme val="minor"/>
      </rPr>
      <t xml:space="preserve">To minimise disruptions from study procedures on the existing program, the authors developed a brief questionnaire designed to require less than a minute to complete. </t>
    </r>
    <r>
      <rPr>
        <sz val="10"/>
        <color theme="1"/>
        <rFont val="Calibri"/>
        <family val="2"/>
        <scheme val="minor"/>
      </rPr>
      <t xml:space="preserve">Longer survey was used to "supplement the findings" from shorter survey.  </t>
    </r>
  </si>
  <si>
    <t>SPES (National Association for Suicide Prevention and Survivors’ Support)</t>
  </si>
  <si>
    <t>18 - 79</t>
  </si>
  <si>
    <t>Spouse (gender not specified), Parent (gender not specified), Offspring, Friend, Other non-kin relationship, Sibling (gender not specified), Other kin relationship</t>
  </si>
  <si>
    <t>2-3</t>
  </si>
  <si>
    <t>Resources / referrals, Online / digital</t>
  </si>
  <si>
    <t>Users of SPES website/Facebook groups anonymously completed online survey comprised of Likert-scale questions and open-ended questions</t>
  </si>
  <si>
    <t>Custom Likert scale questionnaire rating perceived helpfulness of resources</t>
  </si>
  <si>
    <t>Investigation of service usage and valuation of resources (from user perspective)</t>
  </si>
  <si>
    <r>
      <t>The questionnaire was "</t>
    </r>
    <r>
      <rPr>
        <i/>
        <sz val="10"/>
        <color theme="1"/>
        <rFont val="Calibri"/>
        <family val="2"/>
        <scheme val="minor"/>
      </rPr>
      <t xml:space="preserve">originally constructed by the author on the basis of the study’s objective, and in line with previous studies in the field….with the specific target group in mind". </t>
    </r>
    <r>
      <rPr>
        <sz val="10"/>
        <color theme="1"/>
        <rFont val="Calibri"/>
        <family val="2"/>
        <scheme val="minor"/>
      </rPr>
      <t>Specifically, to avoid pathologisation of grief reactions</t>
    </r>
    <r>
      <rPr>
        <i/>
        <sz val="10"/>
        <color theme="1"/>
        <rFont val="Calibri"/>
        <family val="2"/>
        <scheme val="minor"/>
      </rPr>
      <t xml:space="preserve"> "commonly used and well-known measurements, like clinical depression scales, were not used".</t>
    </r>
  </si>
  <si>
    <t>BDI-II (Beck Depression Inventory); BSSI (Beck Scale for Suicidal Ideation); ACDD-FAD (Acquired capability for suicide scale); IES-R (Revised Impact of Event Scale - German version); ICG-D (Inventory of Complicated Grief - German version); GEQ (Grief Experience Questionnaire); PHQ-9 (short version of Patient Health Questionnaire - German version); H-scale (German version of Beck Hopelessness Scale); PTCI (Posttraumatic Cognitions Inventory)</t>
  </si>
  <si>
    <t>At baseline, mid-way, conclusion, and 2 time points post-intervention</t>
  </si>
  <si>
    <t xml:space="preserve">Assessment was conducted at baseline (pre-test), middle (after six sessions), post, and after 3 and 6 months (follow up: treatment group only). </t>
  </si>
  <si>
    <t>Reduction in suicidality, depression, PTSD, prolonged grief, and hopelessness.</t>
  </si>
  <si>
    <t>Online / digital, Clinician-led, Group support</t>
  </si>
  <si>
    <t>Mainly reference to strong psychometric properties and cultural appropriateness (within German language context).</t>
  </si>
  <si>
    <t>Offspring, Parent (gender not specified), Sibling (gender not specified), Spouse (gender not specified), Friend, Colleague, Other non-kin relationship</t>
  </si>
  <si>
    <t>Reducing maladaptive grief reactions including self-blame, depressive symptoms, and suicidal ideation and hopelessness.</t>
  </si>
  <si>
    <t>ITG (Inventory Traumatic Grief - Dutch version); BDI-II-NL (Beck Depression Inventory); BHS (Beck Hopelessness Scale); CGQ (Grief Cognitions Questionnaire); UCL (Utrecht Coping List)</t>
  </si>
  <si>
    <t>Outcome measures were matched to primary/secondary outcomes. Mainly reference to strong psychometric properties and cultural appropriateness (within Dutch language context).</t>
  </si>
  <si>
    <t>Parent (gender not specified), Spouse (gender not specified), Offspring, Sibling (gender not specified), Other kin relationship</t>
  </si>
  <si>
    <t>Hospital-based service delivered at home</t>
  </si>
  <si>
    <t>Clinical intervention, Individual support, Education</t>
  </si>
  <si>
    <t>At baseline and at 8-month follow-up</t>
  </si>
  <si>
    <t>Outcome measures were collected by means of self-report questionnaires that were provided at baseline and 8 months later and were sent back by post.</t>
  </si>
  <si>
    <t>Parent (gender not specified), Offspring</t>
  </si>
  <si>
    <t>Semi-structured interviews lasting 30 minutes with people currently attending groups, following an interview schedule; responses were qualitatively analysed</t>
  </si>
  <si>
    <t>Participants who "had participated" in support groups completed GEQ</t>
  </si>
  <si>
    <t>Online survey issued to current and past StandBy service users and a control group (suicide bereaved who did not access StandBy)</t>
  </si>
  <si>
    <t>Face-to-face interviews of people "attending" groups following semi-structured format; interviews analysed qualitatively</t>
  </si>
  <si>
    <t>Semi-structured qualitative interviews on the operational efficiency, strengths and barriers, perceived effectiveness after pilot</t>
  </si>
  <si>
    <t>Focus groups (face-to-face or virtually) with people who had participated. Additional 2 x individual interviews (due to unavailability).</t>
  </si>
  <si>
    <t>Semi-structured interviews lasting 29 minutes (average) held with families and facilitators afyer completing program</t>
  </si>
  <si>
    <t>Semi-structured interviews held over Zoom lasting 77 minutes (average) with people currently participating; interview guide informed by literature and survey research; protocol allowed for skipping, breaking, or stopping interview</t>
  </si>
  <si>
    <t>Online custom survey developed based on authors' experience and limited existing research of experiences after therapy; included close-ended questions including statement endorsements (scale 1-5) and emotion rating; also included open-ended questions; also included scale for PTSD</t>
  </si>
  <si>
    <t>Offer reference frame for their giref reactions; engage emotional processing; enhance effective interaction; improve problem solving.</t>
  </si>
  <si>
    <t>Reduction in negative consequences of death (mental distress, impact of trauma, grief, physical health, marital strain)</t>
  </si>
  <si>
    <t>Support after bereavement, linkage with resources and local services, builds community awareness, preparedness and resilience</t>
  </si>
  <si>
    <t>How did the service go about collecting the outcomes? Select all that apply from the dropdown list.
Examples of each dropdown category are listed below: 
- Pen/paper: a scale that is handed to participant who completes and hands back
- Digitally: a survey sent via email for staff to complete
- Verbally: an interview held with a participant asking about their experience of service</t>
  </si>
  <si>
    <t>Report the age range of participants in years. For example: 22 -75. If not stated, report as: Not stated</t>
  </si>
  <si>
    <t>Report the average age of participants in years. If not stated, report as: Not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</si>
</sst>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1"/>
      <color theme="0"/>
      <name val="Calibri"/>
      <family val="2"/>
      <scheme val="minor"/>
    </font>
    <font>
      <sz val="10"/>
      <name val="Arial"/>
      <family val="2"/>
    </font>
    <font>
      <sz val="11"/>
      <name val="Calibri"/>
      <family val="2"/>
      <scheme val="minor"/>
    </font>
    <font>
      <u/>
      <sz val="11"/>
      <color theme="1"/>
      <name val="Calibri"/>
      <family val="2"/>
      <scheme val="minor"/>
    </font>
    <font>
      <b/>
      <sz val="14"/>
      <color theme="0"/>
      <name val="Calibri"/>
      <family val="2"/>
      <scheme val="minor"/>
    </font>
    <font>
      <sz val="10"/>
      <color rgb="FF000000"/>
      <name val="Calibri"/>
      <family val="2"/>
      <scheme val="minor"/>
    </font>
    <font>
      <sz val="10"/>
      <color theme="1"/>
      <name val="Calibri"/>
      <family val="2"/>
      <scheme val="minor"/>
    </font>
    <font>
      <sz val="11"/>
      <color theme="1"/>
      <name val="Calibri"/>
      <family val="2"/>
      <scheme val="minor"/>
    </font>
    <font>
      <sz val="10"/>
      <color theme="1"/>
      <name val="Calibri"/>
      <family val="2"/>
    </font>
    <font>
      <i/>
      <sz val="10"/>
      <color theme="1"/>
      <name val="Calibri"/>
      <family val="2"/>
      <scheme val="minor"/>
    </font>
    <font>
      <sz val="8"/>
      <name val="Calibri"/>
      <family val="2"/>
      <scheme val="minor"/>
    </font>
    <font>
      <b/>
      <sz val="10"/>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2"/>
        <bgColor indexed="64"/>
      </patternFill>
    </fill>
  </fills>
  <borders count="2">
    <border>
      <left/>
      <right/>
      <top/>
      <bottom/>
      <diagonal/>
    </border>
    <border>
      <left style="thin">
        <color theme="2"/>
      </left>
      <right style="thin">
        <color theme="2"/>
      </right>
      <top style="thin">
        <color theme="2"/>
      </top>
      <bottom style="thin">
        <color theme="2"/>
      </bottom>
      <diagonal/>
    </border>
  </borders>
  <cellStyleXfs count="3">
    <xf numFmtId="0" fontId="0" fillId="0" borderId="0"/>
    <xf numFmtId="0" fontId="5" fillId="0" borderId="0"/>
    <xf numFmtId="9" fontId="11" fillId="0" borderId="0" applyFont="0" applyFill="0" applyBorder="0" applyAlignment="0" applyProtection="0"/>
  </cellStyleXfs>
  <cellXfs count="38">
    <xf numFmtId="0" fontId="0" fillId="0" borderId="0" xfId="0"/>
    <xf numFmtId="0" fontId="0" fillId="0" borderId="0" xfId="0" applyAlignment="1">
      <alignment horizontal="center" vertical="center" wrapText="1"/>
    </xf>
    <xf numFmtId="0" fontId="1" fillId="0" borderId="0" xfId="0" applyFont="1"/>
    <xf numFmtId="0" fontId="1" fillId="3" borderId="0" xfId="0" applyFont="1" applyFill="1" applyAlignment="1">
      <alignment horizontal="center" vertical="center" wrapText="1"/>
    </xf>
    <xf numFmtId="0" fontId="1" fillId="0" borderId="0" xfId="0" applyFont="1" applyAlignment="1">
      <alignment vertical="top"/>
    </xf>
    <xf numFmtId="0" fontId="6" fillId="0" borderId="0" xfId="1" applyFont="1"/>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xf>
    <xf numFmtId="0" fontId="0" fillId="0" borderId="0" xfId="0" applyAlignment="1">
      <alignment vertical="center" wrapText="1"/>
    </xf>
    <xf numFmtId="0" fontId="10" fillId="0" borderId="0" xfId="0" applyFont="1" applyAlignment="1">
      <alignment horizontal="left" vertical="center"/>
    </xf>
    <xf numFmtId="0" fontId="0" fillId="2" borderId="0" xfId="0" applyFill="1" applyAlignment="1">
      <alignment horizontal="center" vertical="center" wrapText="1"/>
    </xf>
    <xf numFmtId="0" fontId="2" fillId="3" borderId="0" xfId="0" applyFont="1" applyFill="1" applyAlignment="1">
      <alignment horizontal="center" vertical="center" wrapText="1"/>
    </xf>
    <xf numFmtId="0" fontId="10" fillId="0" borderId="0" xfId="0" applyFont="1" applyAlignment="1">
      <alignment horizontal="left" vertical="center" wrapText="1"/>
    </xf>
    <xf numFmtId="0" fontId="0" fillId="0" borderId="0" xfId="0" applyAlignment="1">
      <alignment wrapText="1"/>
    </xf>
    <xf numFmtId="0" fontId="10" fillId="4" borderId="0" xfId="0" applyFont="1" applyFill="1" applyAlignment="1">
      <alignment horizontal="left" vertical="center" wrapText="1"/>
    </xf>
    <xf numFmtId="0" fontId="9" fillId="0" borderId="0" xfId="0" applyFont="1" applyAlignment="1">
      <alignment vertical="center" wrapText="1"/>
    </xf>
    <xf numFmtId="0" fontId="10" fillId="0" borderId="0" xfId="2" applyNumberFormat="1" applyFont="1" applyAlignment="1">
      <alignment horizontal="left" vertical="center" wrapText="1"/>
    </xf>
    <xf numFmtId="1" fontId="10" fillId="0" borderId="0" xfId="2" applyNumberFormat="1" applyFont="1" applyAlignment="1">
      <alignment horizontal="left" vertical="center" wrapText="1"/>
    </xf>
    <xf numFmtId="1" fontId="10" fillId="0" borderId="0" xfId="0" applyNumberFormat="1" applyFont="1" applyAlignment="1">
      <alignment horizontal="left" vertical="center" wrapText="1"/>
    </xf>
    <xf numFmtId="49" fontId="10" fillId="0" borderId="0" xfId="0" applyNumberFormat="1" applyFont="1" applyAlignment="1">
      <alignment horizontal="left" vertical="center" wrapText="1"/>
    </xf>
    <xf numFmtId="49" fontId="1" fillId="3" borderId="0" xfId="0" applyNumberFormat="1" applyFont="1" applyFill="1" applyAlignment="1">
      <alignment horizontal="center" vertical="center" wrapText="1"/>
    </xf>
    <xf numFmtId="49" fontId="2" fillId="3" borderId="0" xfId="0" applyNumberFormat="1" applyFont="1" applyFill="1" applyAlignment="1">
      <alignment horizontal="center" vertical="center" wrapText="1"/>
    </xf>
    <xf numFmtId="49" fontId="0" fillId="0" borderId="0" xfId="0" applyNumberFormat="1"/>
    <xf numFmtId="0" fontId="13" fillId="0" borderId="0" xfId="0" applyFont="1" applyAlignment="1">
      <alignment horizontal="left" vertical="center" wrapText="1"/>
    </xf>
    <xf numFmtId="0" fontId="10" fillId="0" borderId="0" xfId="0" quotePrefix="1" applyFont="1" applyAlignment="1">
      <alignment vertical="center" wrapText="1"/>
    </xf>
    <xf numFmtId="9" fontId="10" fillId="0" borderId="0" xfId="2" applyFont="1" applyAlignment="1">
      <alignment horizontal="left" vertical="center" wrapText="1"/>
    </xf>
    <xf numFmtId="9" fontId="10" fillId="0" borderId="0" xfId="0" applyNumberFormat="1" applyFont="1" applyAlignment="1">
      <alignment horizontal="left" vertical="center" wrapText="1"/>
    </xf>
    <xf numFmtId="0" fontId="10" fillId="0" borderId="0" xfId="0" applyFont="1" applyAlignment="1">
      <alignment vertical="center" wrapText="1"/>
    </xf>
    <xf numFmtId="2" fontId="10" fillId="0" borderId="0" xfId="0" applyNumberFormat="1" applyFont="1" applyAlignment="1">
      <alignment horizontal="left" vertical="center" wrapText="1"/>
    </xf>
    <xf numFmtId="0" fontId="8" fillId="5" borderId="0" xfId="0" applyFont="1" applyFill="1" applyAlignment="1">
      <alignment vertical="center" wrapText="1"/>
    </xf>
    <xf numFmtId="0" fontId="8" fillId="5" borderId="0" xfId="0" applyFont="1" applyFill="1"/>
    <xf numFmtId="0" fontId="4" fillId="6" borderId="1" xfId="0" applyFont="1" applyFill="1" applyBorder="1" applyAlignment="1">
      <alignment vertical="center" wrapText="1"/>
    </xf>
    <xf numFmtId="0" fontId="4" fillId="6" borderId="1" xfId="0" applyFont="1" applyFill="1" applyBorder="1" applyAlignment="1">
      <alignment horizontal="left" vertical="center" wrapText="1"/>
    </xf>
    <xf numFmtId="0" fontId="0" fillId="7" borderId="1" xfId="0" applyFill="1" applyBorder="1" applyAlignment="1">
      <alignment horizontal="left" vertical="center" wrapText="1"/>
    </xf>
    <xf numFmtId="0" fontId="1" fillId="3" borderId="0" xfId="0" applyFont="1" applyFill="1" applyAlignment="1">
      <alignment horizontal="center" vertical="center" wrapText="1"/>
    </xf>
  </cellXfs>
  <cellStyles count="3">
    <cellStyle name="Normal" xfId="0" builtinId="0"/>
    <cellStyle name="Normal 2" xfId="1" xr:uid="{45302841-1F96-49FC-ACF5-79D526DDAD1D}"/>
    <cellStyle name="Percent" xfId="2" builtinId="5"/>
  </cellStyles>
  <dxfs count="0"/>
  <tableStyles count="0" defaultTableStyle="TableStyleMedium2" defaultPivotStyle="PivotStyleLight16"/>
  <colors>
    <mruColors>
      <color rgb="FFFF99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28</xdr:col>
      <xdr:colOff>1771730</xdr:colOff>
      <xdr:row>28</xdr:row>
      <xdr:rowOff>549955</xdr:rowOff>
    </xdr:from>
    <xdr:to>
      <xdr:col>28</xdr:col>
      <xdr:colOff>1779650</xdr:colOff>
      <xdr:row>28</xdr:row>
      <xdr:rowOff>601845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65ACE793-816C-ED1B-956B-9DE6EDA22489}"/>
                </a:ext>
              </a:extLst>
            </xdr14:cNvPr>
            <xdr14:cNvContentPartPr/>
          </xdr14:nvContentPartPr>
          <xdr14:nvPr macro=""/>
          <xdr14:xfrm>
            <a:off x="52039918" y="32879393"/>
            <a:ext cx="7920" cy="28080"/>
          </xdr14:xfrm>
        </xdr:contentPart>
      </mc:Choice>
      <mc:Fallback xmlns="">
        <xdr:pic>
          <xdr:nvPicPr>
            <xdr:cNvPr id="2" name="Ink 1">
              <a:extLst>
                <a:ext uri="{FF2B5EF4-FFF2-40B4-BE49-F238E27FC236}">
                  <a16:creationId xmlns:a16="http://schemas.microsoft.com/office/drawing/2014/main" id="{65ACE793-816C-ED1B-956B-9DE6EDA22489}"/>
                </a:ext>
              </a:extLst>
            </xdr:cNvPr>
            <xdr:cNvPicPr/>
          </xdr:nvPicPr>
          <xdr:blipFill>
            <a:blip xmlns:r="http://schemas.openxmlformats.org/officeDocument/2006/relationships" r:embed="rId2"/>
            <a:stretch>
              <a:fillRect/>
            </a:stretch>
          </xdr:blipFill>
          <xdr:spPr>
            <a:xfrm>
              <a:off x="52031278" y="32870753"/>
              <a:ext cx="25560" cy="4572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11-21T04:03:30.584"/>
    </inkml:context>
    <inkml:brush xml:id="br0">
      <inkml:brushProperty name="width" value="0.05" units="cm"/>
      <inkml:brushProperty name="height" value="0.05" units="cm"/>
    </inkml:brush>
  </inkml:definitions>
  <inkml:trace contextRef="#ctx0" brushRef="#br0">22 1 10591 0 0,'0'0'1136'0'0,"-21"129"-1136"0"0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E492F-B14D-4345-B9CA-ACB70554B79A}">
  <sheetPr codeName="Sheet1"/>
  <dimension ref="A1:AD54"/>
  <sheetViews>
    <sheetView tabSelected="1" zoomScale="85" zoomScaleNormal="85" workbookViewId="0">
      <pane xSplit="2" ySplit="2" topLeftCell="C3" activePane="bottomRight" state="frozen"/>
      <selection pane="topRight" activeCell="C1" sqref="C1"/>
      <selection pane="bottomLeft" activeCell="A3" sqref="A3"/>
      <selection pane="bottomRight" activeCell="C3" sqref="C3"/>
    </sheetView>
  </sheetViews>
  <sheetFormatPr defaultRowHeight="14.25" x14ac:dyDescent="0.45"/>
  <cols>
    <col min="1" max="1" width="11.796875" customWidth="1"/>
    <col min="2" max="2" width="18" style="16" customWidth="1"/>
    <col min="3" max="3" width="41.86328125" customWidth="1"/>
    <col min="4" max="4" width="14.53125" customWidth="1"/>
    <col min="5" max="6" width="23.19921875" customWidth="1"/>
    <col min="7" max="7" width="20.33203125" customWidth="1"/>
    <col min="8" max="8" width="11.33203125" customWidth="1"/>
    <col min="9" max="10" width="10.265625" customWidth="1"/>
    <col min="11" max="11" width="11.06640625" customWidth="1"/>
    <col min="12" max="12" width="14.796875" customWidth="1"/>
    <col min="13" max="13" width="46.19921875" customWidth="1"/>
    <col min="14" max="14" width="27.53125" style="25" customWidth="1"/>
    <col min="15" max="15" width="25.73046875" customWidth="1"/>
    <col min="16" max="16" width="29.06640625" customWidth="1"/>
    <col min="17" max="17" width="31" customWidth="1"/>
    <col min="18" max="18" width="34.1328125" customWidth="1"/>
    <col min="19" max="19" width="23.86328125" customWidth="1"/>
    <col min="20" max="20" width="37.1328125" customWidth="1"/>
    <col min="21" max="21" width="35.73046875" customWidth="1"/>
    <col min="22" max="22" width="28.265625" customWidth="1"/>
    <col min="23" max="23" width="27.86328125" customWidth="1"/>
    <col min="24" max="24" width="29" customWidth="1"/>
    <col min="25" max="25" width="31.19921875" customWidth="1"/>
    <col min="26" max="26" width="41.6640625" customWidth="1"/>
    <col min="27" max="27" width="28.06640625" customWidth="1"/>
    <col min="28" max="28" width="23.86328125" customWidth="1"/>
    <col min="29" max="29" width="28.6640625" customWidth="1"/>
    <col min="30" max="30" width="27.9296875" customWidth="1"/>
  </cols>
  <sheetData>
    <row r="1" spans="1:30" s="1" customFormat="1" ht="32.65" customHeight="1" x14ac:dyDescent="0.45">
      <c r="A1" s="3" t="s">
        <v>2</v>
      </c>
      <c r="B1" s="3" t="s">
        <v>0</v>
      </c>
      <c r="C1" s="3" t="s">
        <v>19</v>
      </c>
      <c r="D1" s="3" t="s">
        <v>1</v>
      </c>
      <c r="E1" s="3" t="s">
        <v>11</v>
      </c>
      <c r="F1" s="3" t="s">
        <v>315</v>
      </c>
      <c r="G1" s="3" t="s">
        <v>12</v>
      </c>
      <c r="H1" s="37" t="s">
        <v>220</v>
      </c>
      <c r="I1" s="37"/>
      <c r="J1" s="37"/>
      <c r="K1" s="37" t="s">
        <v>221</v>
      </c>
      <c r="L1" s="37"/>
      <c r="M1" s="3" t="s">
        <v>222</v>
      </c>
      <c r="N1" s="23" t="s">
        <v>306</v>
      </c>
      <c r="O1" s="3" t="s">
        <v>4</v>
      </c>
      <c r="P1" s="3" t="s">
        <v>254</v>
      </c>
      <c r="Q1" s="3" t="s">
        <v>255</v>
      </c>
      <c r="R1" s="37" t="s">
        <v>6</v>
      </c>
      <c r="S1" s="37"/>
      <c r="T1" s="37"/>
      <c r="U1" s="3" t="s">
        <v>7</v>
      </c>
      <c r="V1" s="3" t="s">
        <v>512</v>
      </c>
      <c r="W1" s="3" t="s">
        <v>10</v>
      </c>
      <c r="X1" s="3" t="s">
        <v>224</v>
      </c>
      <c r="Y1" s="3" t="s">
        <v>8</v>
      </c>
      <c r="Z1" s="3" t="s">
        <v>9</v>
      </c>
      <c r="AA1" s="3" t="s">
        <v>286</v>
      </c>
      <c r="AB1" s="3" t="s">
        <v>287</v>
      </c>
      <c r="AC1" s="3" t="s">
        <v>288</v>
      </c>
      <c r="AD1" s="3" t="s">
        <v>289</v>
      </c>
    </row>
    <row r="2" spans="1:30" s="12" customFormat="1" ht="33" customHeight="1" x14ac:dyDescent="0.45">
      <c r="A2" s="14" t="s">
        <v>295</v>
      </c>
      <c r="B2" s="14" t="s">
        <v>295</v>
      </c>
      <c r="C2" s="14" t="s">
        <v>295</v>
      </c>
      <c r="D2" s="14" t="s">
        <v>295</v>
      </c>
      <c r="E2" s="14" t="s">
        <v>296</v>
      </c>
      <c r="F2" s="14" t="s">
        <v>297</v>
      </c>
      <c r="G2" s="14" t="s">
        <v>296</v>
      </c>
      <c r="H2" s="13" t="s">
        <v>225</v>
      </c>
      <c r="I2" s="13" t="s">
        <v>226</v>
      </c>
      <c r="J2" s="13" t="s">
        <v>227</v>
      </c>
      <c r="K2" s="13" t="s">
        <v>228</v>
      </c>
      <c r="L2" s="13" t="s">
        <v>229</v>
      </c>
      <c r="M2" s="14" t="s">
        <v>296</v>
      </c>
      <c r="N2" s="24" t="s">
        <v>297</v>
      </c>
      <c r="O2" s="14" t="s">
        <v>298</v>
      </c>
      <c r="P2" s="14" t="s">
        <v>296</v>
      </c>
      <c r="Q2" s="14" t="s">
        <v>297</v>
      </c>
      <c r="R2" s="13" t="s">
        <v>300</v>
      </c>
      <c r="S2" s="13" t="s">
        <v>258</v>
      </c>
      <c r="T2" s="13" t="s">
        <v>266</v>
      </c>
      <c r="U2" s="14" t="s">
        <v>297</v>
      </c>
      <c r="V2" s="14" t="s">
        <v>518</v>
      </c>
      <c r="W2" s="14" t="s">
        <v>298</v>
      </c>
      <c r="X2" s="14" t="s">
        <v>298</v>
      </c>
      <c r="Y2" s="14" t="s">
        <v>298</v>
      </c>
      <c r="Z2" s="14" t="s">
        <v>297</v>
      </c>
      <c r="AA2" s="14" t="s">
        <v>320</v>
      </c>
      <c r="AB2" s="14" t="s">
        <v>319</v>
      </c>
      <c r="AC2" s="14" t="s">
        <v>318</v>
      </c>
      <c r="AD2" s="14" t="s">
        <v>515</v>
      </c>
    </row>
    <row r="3" spans="1:30" s="1" customFormat="1" ht="90" customHeight="1" x14ac:dyDescent="0.45">
      <c r="A3" s="15" t="s">
        <v>343</v>
      </c>
      <c r="B3" s="15" t="s">
        <v>344</v>
      </c>
      <c r="C3" s="15" t="s">
        <v>345</v>
      </c>
      <c r="D3" s="15">
        <v>2022</v>
      </c>
      <c r="E3" s="15" t="s">
        <v>187</v>
      </c>
      <c r="F3" s="15" t="s">
        <v>294</v>
      </c>
      <c r="G3" s="15" t="s">
        <v>290</v>
      </c>
      <c r="H3" s="19">
        <v>50</v>
      </c>
      <c r="I3" s="15">
        <v>50</v>
      </c>
      <c r="J3" s="15">
        <v>0</v>
      </c>
      <c r="K3" s="15" t="s">
        <v>294</v>
      </c>
      <c r="L3" s="15" t="s">
        <v>294</v>
      </c>
      <c r="M3" s="15" t="s">
        <v>294</v>
      </c>
      <c r="N3" s="22" t="s">
        <v>294</v>
      </c>
      <c r="O3" s="15" t="s">
        <v>294</v>
      </c>
      <c r="P3" s="15" t="s">
        <v>474</v>
      </c>
      <c r="Q3" s="15" t="s">
        <v>475</v>
      </c>
      <c r="R3" s="15" t="s">
        <v>470</v>
      </c>
      <c r="S3" s="15" t="s">
        <v>471</v>
      </c>
      <c r="T3" s="15" t="s">
        <v>899</v>
      </c>
      <c r="U3" s="15" t="s">
        <v>820</v>
      </c>
      <c r="V3" s="15" t="s">
        <v>273</v>
      </c>
      <c r="W3" s="15" t="s">
        <v>271</v>
      </c>
      <c r="X3" s="15" t="s">
        <v>271</v>
      </c>
      <c r="Y3" s="15" t="s">
        <v>473</v>
      </c>
      <c r="Z3" s="15" t="s">
        <v>821</v>
      </c>
      <c r="AA3" s="17"/>
      <c r="AB3" s="17"/>
      <c r="AC3" s="17"/>
      <c r="AD3" s="17"/>
    </row>
    <row r="4" spans="1:30" s="12" customFormat="1" ht="60" customHeight="1" x14ac:dyDescent="0.45">
      <c r="A4" s="15" t="s">
        <v>346</v>
      </c>
      <c r="B4" s="15" t="s">
        <v>446</v>
      </c>
      <c r="C4" s="15" t="s">
        <v>347</v>
      </c>
      <c r="D4" s="15">
        <v>2018</v>
      </c>
      <c r="E4" s="15" t="s">
        <v>75</v>
      </c>
      <c r="F4" s="15" t="s">
        <v>486</v>
      </c>
      <c r="G4" s="15" t="s">
        <v>283</v>
      </c>
      <c r="H4" s="19">
        <v>37</v>
      </c>
      <c r="I4" s="15">
        <v>63</v>
      </c>
      <c r="J4" s="15">
        <v>0</v>
      </c>
      <c r="K4" s="15" t="s">
        <v>481</v>
      </c>
      <c r="L4" s="21">
        <v>36.270000000000003</v>
      </c>
      <c r="M4" s="15" t="s">
        <v>482</v>
      </c>
      <c r="N4" s="22">
        <v>0.82</v>
      </c>
      <c r="O4" s="15" t="s">
        <v>498</v>
      </c>
      <c r="P4" s="15" t="s">
        <v>502</v>
      </c>
      <c r="Q4" s="15" t="s">
        <v>484</v>
      </c>
      <c r="R4" s="15" t="s">
        <v>477</v>
      </c>
      <c r="S4" s="15" t="s">
        <v>487</v>
      </c>
      <c r="T4" s="15" t="s">
        <v>478</v>
      </c>
      <c r="U4" s="15" t="s">
        <v>479</v>
      </c>
      <c r="V4" s="15" t="s">
        <v>514</v>
      </c>
      <c r="W4" s="15" t="s">
        <v>271</v>
      </c>
      <c r="X4" s="15" t="s">
        <v>272</v>
      </c>
      <c r="Y4" s="15" t="s">
        <v>473</v>
      </c>
      <c r="Z4" s="15" t="s">
        <v>485</v>
      </c>
      <c r="AA4" s="17" t="s">
        <v>483</v>
      </c>
      <c r="AB4" s="17" t="s">
        <v>480</v>
      </c>
      <c r="AC4" s="17"/>
      <c r="AD4" s="17"/>
    </row>
    <row r="5" spans="1:30" s="12" customFormat="1" ht="60" customHeight="1" x14ac:dyDescent="0.45">
      <c r="A5" s="15" t="s">
        <v>348</v>
      </c>
      <c r="B5" s="15" t="s">
        <v>447</v>
      </c>
      <c r="C5" s="15" t="s">
        <v>349</v>
      </c>
      <c r="D5" s="15">
        <v>2018</v>
      </c>
      <c r="E5" s="15" t="s">
        <v>187</v>
      </c>
      <c r="F5" s="15" t="s">
        <v>488</v>
      </c>
      <c r="G5" s="15" t="s">
        <v>291</v>
      </c>
      <c r="H5" s="19">
        <v>7</v>
      </c>
      <c r="I5" s="15">
        <v>93</v>
      </c>
      <c r="J5" s="15">
        <v>0</v>
      </c>
      <c r="K5" s="15" t="s">
        <v>493</v>
      </c>
      <c r="L5" s="21">
        <v>46.9</v>
      </c>
      <c r="M5" s="15" t="s">
        <v>492</v>
      </c>
      <c r="N5" s="22">
        <v>6.22</v>
      </c>
      <c r="O5" s="15" t="s">
        <v>498</v>
      </c>
      <c r="P5" s="15" t="s">
        <v>503</v>
      </c>
      <c r="Q5" s="15" t="s">
        <v>491</v>
      </c>
      <c r="R5" s="15" t="s">
        <v>470</v>
      </c>
      <c r="S5" s="15" t="s">
        <v>490</v>
      </c>
      <c r="T5" s="15" t="s">
        <v>522</v>
      </c>
      <c r="U5" s="15" t="s">
        <v>476</v>
      </c>
      <c r="V5" s="15" t="s">
        <v>524</v>
      </c>
      <c r="W5" s="15" t="s">
        <v>271</v>
      </c>
      <c r="X5" s="15" t="s">
        <v>271</v>
      </c>
      <c r="Y5" s="15" t="s">
        <v>473</v>
      </c>
      <c r="Z5" s="15" t="s">
        <v>494</v>
      </c>
      <c r="AA5" s="17"/>
      <c r="AB5" s="17"/>
      <c r="AC5" s="17"/>
      <c r="AD5" s="17"/>
    </row>
    <row r="6" spans="1:30" s="12" customFormat="1" ht="60" customHeight="1" x14ac:dyDescent="0.45">
      <c r="A6" s="15" t="s">
        <v>350</v>
      </c>
      <c r="B6" s="15" t="s">
        <v>447</v>
      </c>
      <c r="C6" s="15" t="s">
        <v>351</v>
      </c>
      <c r="D6" s="15">
        <v>2021</v>
      </c>
      <c r="E6" s="15" t="s">
        <v>187</v>
      </c>
      <c r="F6" s="15" t="s">
        <v>488</v>
      </c>
      <c r="G6" s="15" t="s">
        <v>291</v>
      </c>
      <c r="H6" s="19">
        <v>14</v>
      </c>
      <c r="I6" s="15">
        <v>86</v>
      </c>
      <c r="J6" s="15">
        <v>0</v>
      </c>
      <c r="K6" s="15" t="s">
        <v>519</v>
      </c>
      <c r="L6" s="21">
        <v>47.81</v>
      </c>
      <c r="M6" s="15" t="s">
        <v>520</v>
      </c>
      <c r="N6" s="22">
        <v>2.48</v>
      </c>
      <c r="O6" s="15" t="s">
        <v>498</v>
      </c>
      <c r="P6" s="15" t="s">
        <v>503</v>
      </c>
      <c r="Q6" s="15" t="s">
        <v>491</v>
      </c>
      <c r="R6" s="15" t="s">
        <v>470</v>
      </c>
      <c r="S6" s="15" t="s">
        <v>521</v>
      </c>
      <c r="T6" s="15" t="s">
        <v>523</v>
      </c>
      <c r="U6" s="15" t="s">
        <v>476</v>
      </c>
      <c r="V6" s="15" t="s">
        <v>524</v>
      </c>
      <c r="W6" s="15" t="s">
        <v>271</v>
      </c>
      <c r="X6" s="15" t="s">
        <v>271</v>
      </c>
      <c r="Y6" s="15" t="s">
        <v>473</v>
      </c>
      <c r="Z6" s="15" t="s">
        <v>527</v>
      </c>
      <c r="AA6" s="17"/>
      <c r="AB6" s="17"/>
      <c r="AC6" s="17"/>
      <c r="AD6" s="17"/>
    </row>
    <row r="7" spans="1:30" s="12" customFormat="1" ht="86.25" customHeight="1" x14ac:dyDescent="0.45">
      <c r="A7" s="15" t="s">
        <v>321</v>
      </c>
      <c r="B7" s="15" t="s">
        <v>437</v>
      </c>
      <c r="C7" s="15" t="s">
        <v>322</v>
      </c>
      <c r="D7" s="15">
        <v>2010</v>
      </c>
      <c r="E7" s="15" t="s">
        <v>49</v>
      </c>
      <c r="F7" s="15" t="s">
        <v>495</v>
      </c>
      <c r="G7" s="15" t="s">
        <v>290</v>
      </c>
      <c r="H7" s="19">
        <v>19</v>
      </c>
      <c r="I7" s="15">
        <v>79</v>
      </c>
      <c r="J7" s="15">
        <v>0</v>
      </c>
      <c r="K7" s="15" t="s">
        <v>504</v>
      </c>
      <c r="L7" s="15">
        <v>43</v>
      </c>
      <c r="M7" s="15" t="s">
        <v>505</v>
      </c>
      <c r="N7" s="22" t="s">
        <v>506</v>
      </c>
      <c r="O7" s="15" t="s">
        <v>499</v>
      </c>
      <c r="P7" s="15" t="s">
        <v>299</v>
      </c>
      <c r="Q7" s="15" t="s">
        <v>496</v>
      </c>
      <c r="R7" s="15" t="s">
        <v>507</v>
      </c>
      <c r="S7" s="15" t="s">
        <v>509</v>
      </c>
      <c r="T7" s="15" t="s">
        <v>510</v>
      </c>
      <c r="U7" s="15" t="s">
        <v>532</v>
      </c>
      <c r="V7" s="15" t="s">
        <v>517</v>
      </c>
      <c r="W7" s="15" t="s">
        <v>271</v>
      </c>
      <c r="X7" s="15" t="s">
        <v>272</v>
      </c>
      <c r="Y7" s="15" t="s">
        <v>279</v>
      </c>
      <c r="Z7" s="15" t="s">
        <v>497</v>
      </c>
      <c r="AA7" s="17"/>
      <c r="AB7" s="17"/>
      <c r="AC7" s="17" t="s">
        <v>508</v>
      </c>
      <c r="AD7" s="17"/>
    </row>
    <row r="8" spans="1:30" s="12" customFormat="1" ht="92.25" customHeight="1" x14ac:dyDescent="0.45">
      <c r="A8" s="15" t="s">
        <v>323</v>
      </c>
      <c r="B8" s="15" t="s">
        <v>438</v>
      </c>
      <c r="C8" s="15" t="s">
        <v>324</v>
      </c>
      <c r="D8" s="15">
        <v>2022</v>
      </c>
      <c r="E8" s="15" t="s">
        <v>188</v>
      </c>
      <c r="F8" s="15" t="s">
        <v>528</v>
      </c>
      <c r="G8" s="15" t="s">
        <v>529</v>
      </c>
      <c r="H8" s="19">
        <v>0</v>
      </c>
      <c r="I8" s="15">
        <v>100</v>
      </c>
      <c r="J8" s="15">
        <v>0</v>
      </c>
      <c r="K8" s="15" t="s">
        <v>294</v>
      </c>
      <c r="L8" s="21">
        <v>41.78</v>
      </c>
      <c r="M8" s="15" t="s">
        <v>245</v>
      </c>
      <c r="N8" s="22" t="s">
        <v>294</v>
      </c>
      <c r="O8" s="15" t="s">
        <v>285</v>
      </c>
      <c r="P8" s="15" t="s">
        <v>534</v>
      </c>
      <c r="Q8" s="15" t="s">
        <v>531</v>
      </c>
      <c r="R8" s="15" t="s">
        <v>535</v>
      </c>
      <c r="S8" s="15" t="s">
        <v>536</v>
      </c>
      <c r="T8" s="15" t="s">
        <v>537</v>
      </c>
      <c r="U8" s="15" t="s">
        <v>533</v>
      </c>
      <c r="V8" s="15" t="s">
        <v>514</v>
      </c>
      <c r="W8" s="15" t="s">
        <v>272</v>
      </c>
      <c r="X8" s="15" t="s">
        <v>272</v>
      </c>
      <c r="Y8" s="15" t="s">
        <v>279</v>
      </c>
      <c r="Z8" s="15" t="s">
        <v>822</v>
      </c>
      <c r="AA8" s="17"/>
      <c r="AB8" s="17" t="s">
        <v>530</v>
      </c>
      <c r="AC8" s="17"/>
      <c r="AD8" s="17"/>
    </row>
    <row r="9" spans="1:30" s="12" customFormat="1" ht="60" customHeight="1" x14ac:dyDescent="0.45">
      <c r="A9" s="15" t="s">
        <v>422</v>
      </c>
      <c r="B9" s="15" t="s">
        <v>467</v>
      </c>
      <c r="C9" s="15" t="s">
        <v>423</v>
      </c>
      <c r="D9" s="15">
        <v>2009</v>
      </c>
      <c r="E9" s="15" t="s">
        <v>97</v>
      </c>
      <c r="F9" s="15" t="s">
        <v>538</v>
      </c>
      <c r="G9" s="15" t="s">
        <v>290</v>
      </c>
      <c r="H9" s="20">
        <f>(2/7)*100</f>
        <v>28.571428571428569</v>
      </c>
      <c r="I9" s="21">
        <f>(5/7)*100</f>
        <v>71.428571428571431</v>
      </c>
      <c r="J9" s="15">
        <v>0</v>
      </c>
      <c r="K9" s="15" t="s">
        <v>294</v>
      </c>
      <c r="L9" s="15" t="s">
        <v>294</v>
      </c>
      <c r="M9" s="15" t="s">
        <v>898</v>
      </c>
      <c r="N9" s="22" t="s">
        <v>545</v>
      </c>
      <c r="O9" s="15" t="s">
        <v>498</v>
      </c>
      <c r="P9" s="15" t="s">
        <v>540</v>
      </c>
      <c r="Q9" s="15" t="s">
        <v>539</v>
      </c>
      <c r="R9" s="15" t="s">
        <v>541</v>
      </c>
      <c r="S9" s="15" t="s">
        <v>542</v>
      </c>
      <c r="T9" s="15" t="s">
        <v>543</v>
      </c>
      <c r="U9" s="15" t="s">
        <v>544</v>
      </c>
      <c r="V9" s="15" t="s">
        <v>513</v>
      </c>
      <c r="W9" s="15" t="s">
        <v>271</v>
      </c>
      <c r="X9" s="15" t="s">
        <v>272</v>
      </c>
      <c r="Y9" s="15" t="s">
        <v>279</v>
      </c>
      <c r="Z9" s="15" t="s">
        <v>294</v>
      </c>
      <c r="AA9" s="17"/>
      <c r="AB9" s="17"/>
      <c r="AC9" s="17"/>
      <c r="AD9" s="17"/>
    </row>
    <row r="10" spans="1:30" s="12" customFormat="1" ht="91.5" customHeight="1" x14ac:dyDescent="0.45">
      <c r="A10" s="15" t="s">
        <v>352</v>
      </c>
      <c r="B10" s="15" t="s">
        <v>353</v>
      </c>
      <c r="C10" s="15" t="s">
        <v>354</v>
      </c>
      <c r="D10" s="15">
        <v>2000</v>
      </c>
      <c r="E10" s="15" t="s">
        <v>188</v>
      </c>
      <c r="F10" s="15" t="s">
        <v>294</v>
      </c>
      <c r="G10" s="15" t="s">
        <v>290</v>
      </c>
      <c r="H10" s="19">
        <v>81</v>
      </c>
      <c r="I10" s="15">
        <v>79</v>
      </c>
      <c r="J10" s="15">
        <v>0</v>
      </c>
      <c r="K10" s="15" t="s">
        <v>294</v>
      </c>
      <c r="L10" s="21">
        <v>44.95</v>
      </c>
      <c r="M10" s="15" t="s">
        <v>546</v>
      </c>
      <c r="N10" s="22">
        <v>4.05</v>
      </c>
      <c r="O10" s="15" t="s">
        <v>498</v>
      </c>
      <c r="P10" s="15" t="s">
        <v>249</v>
      </c>
      <c r="Q10" s="15" t="s">
        <v>294</v>
      </c>
      <c r="R10" s="15" t="s">
        <v>301</v>
      </c>
      <c r="S10" s="15" t="s">
        <v>471</v>
      </c>
      <c r="T10" s="15" t="s">
        <v>900</v>
      </c>
      <c r="U10" s="15" t="s">
        <v>547</v>
      </c>
      <c r="V10" s="15" t="s">
        <v>514</v>
      </c>
      <c r="W10" s="15" t="s">
        <v>272</v>
      </c>
      <c r="X10" s="15" t="s">
        <v>272</v>
      </c>
      <c r="Y10" s="15" t="s">
        <v>516</v>
      </c>
      <c r="Z10" s="15" t="s">
        <v>294</v>
      </c>
      <c r="AA10" s="17"/>
      <c r="AB10" s="17"/>
      <c r="AC10" s="17"/>
      <c r="AD10" s="17" t="s">
        <v>548</v>
      </c>
    </row>
    <row r="11" spans="1:30" s="12" customFormat="1" ht="60" customHeight="1" x14ac:dyDescent="0.45">
      <c r="A11" s="15" t="s">
        <v>355</v>
      </c>
      <c r="B11" s="15" t="s">
        <v>356</v>
      </c>
      <c r="C11" s="15" t="s">
        <v>357</v>
      </c>
      <c r="D11" s="15">
        <v>2008</v>
      </c>
      <c r="E11" s="15" t="s">
        <v>188</v>
      </c>
      <c r="F11" s="15" t="s">
        <v>549</v>
      </c>
      <c r="G11" s="15" t="s">
        <v>290</v>
      </c>
      <c r="H11" s="19">
        <v>29</v>
      </c>
      <c r="I11" s="15">
        <v>71</v>
      </c>
      <c r="J11" s="15">
        <v>0</v>
      </c>
      <c r="K11" s="15" t="s">
        <v>550</v>
      </c>
      <c r="L11" s="21">
        <v>39.869999999999997</v>
      </c>
      <c r="M11" s="15" t="s">
        <v>294</v>
      </c>
      <c r="N11" s="22" t="s">
        <v>294</v>
      </c>
      <c r="O11" s="15" t="s">
        <v>498</v>
      </c>
      <c r="P11" s="15" t="s">
        <v>551</v>
      </c>
      <c r="Q11" s="15" t="s">
        <v>294</v>
      </c>
      <c r="R11" s="15" t="s">
        <v>472</v>
      </c>
      <c r="S11" s="15" t="s">
        <v>554</v>
      </c>
      <c r="T11" s="15" t="s">
        <v>552</v>
      </c>
      <c r="U11" s="15" t="s">
        <v>555</v>
      </c>
      <c r="V11" s="15" t="s">
        <v>524</v>
      </c>
      <c r="W11" s="15" t="s">
        <v>272</v>
      </c>
      <c r="X11" s="15" t="s">
        <v>272</v>
      </c>
      <c r="Y11" s="15" t="s">
        <v>280</v>
      </c>
      <c r="Z11" s="15" t="s">
        <v>823</v>
      </c>
      <c r="AA11" s="17"/>
      <c r="AB11" s="17"/>
      <c r="AC11" s="17" t="s">
        <v>553</v>
      </c>
      <c r="AD11" s="17"/>
    </row>
    <row r="12" spans="1:30" s="12" customFormat="1" ht="60" customHeight="1" x14ac:dyDescent="0.45">
      <c r="A12" s="15" t="s">
        <v>358</v>
      </c>
      <c r="B12" s="15" t="s">
        <v>359</v>
      </c>
      <c r="C12" s="15" t="s">
        <v>360</v>
      </c>
      <c r="D12" s="15">
        <v>2011</v>
      </c>
      <c r="E12" s="15" t="s">
        <v>152</v>
      </c>
      <c r="F12" s="15" t="s">
        <v>573</v>
      </c>
      <c r="G12" s="15" t="s">
        <v>284</v>
      </c>
      <c r="H12" s="20">
        <v>19.899999999999999</v>
      </c>
      <c r="I12" s="21">
        <v>82.1</v>
      </c>
      <c r="J12" s="15">
        <v>0</v>
      </c>
      <c r="K12" s="15" t="s">
        <v>556</v>
      </c>
      <c r="L12" s="21">
        <v>37.97</v>
      </c>
      <c r="M12" s="15" t="s">
        <v>294</v>
      </c>
      <c r="N12" s="22" t="s">
        <v>294</v>
      </c>
      <c r="O12" s="15" t="s">
        <v>498</v>
      </c>
      <c r="P12" s="15" t="s">
        <v>562</v>
      </c>
      <c r="Q12" s="15" t="s">
        <v>557</v>
      </c>
      <c r="R12" s="15" t="s">
        <v>477</v>
      </c>
      <c r="S12" s="15" t="s">
        <v>560</v>
      </c>
      <c r="T12" s="15" t="s">
        <v>561</v>
      </c>
      <c r="U12" s="15" t="s">
        <v>558</v>
      </c>
      <c r="V12" s="15" t="s">
        <v>514</v>
      </c>
      <c r="W12" s="15" t="s">
        <v>272</v>
      </c>
      <c r="X12" s="15" t="s">
        <v>272</v>
      </c>
      <c r="Y12" s="15" t="s">
        <v>563</v>
      </c>
      <c r="Z12" s="15" t="s">
        <v>822</v>
      </c>
      <c r="AA12" s="17" t="s">
        <v>559</v>
      </c>
      <c r="AB12" s="17"/>
      <c r="AC12" s="17"/>
      <c r="AD12" s="17"/>
    </row>
    <row r="13" spans="1:30" s="12" customFormat="1" ht="60" customHeight="1" x14ac:dyDescent="0.45">
      <c r="A13" s="15" t="s">
        <v>361</v>
      </c>
      <c r="B13" s="15" t="s">
        <v>448</v>
      </c>
      <c r="C13" s="15" t="s">
        <v>362</v>
      </c>
      <c r="D13" s="15">
        <v>2001</v>
      </c>
      <c r="E13" s="15" t="s">
        <v>188</v>
      </c>
      <c r="F13" s="15" t="s">
        <v>565</v>
      </c>
      <c r="G13" s="15" t="s">
        <v>290</v>
      </c>
      <c r="H13" s="19">
        <v>21</v>
      </c>
      <c r="I13" s="21">
        <f>(37/47)*100</f>
        <v>78.723404255319153</v>
      </c>
      <c r="J13" s="15">
        <v>0</v>
      </c>
      <c r="K13" s="15" t="s">
        <v>564</v>
      </c>
      <c r="L13" s="15" t="s">
        <v>294</v>
      </c>
      <c r="M13" s="15" t="s">
        <v>243</v>
      </c>
      <c r="N13" s="22" t="s">
        <v>598</v>
      </c>
      <c r="O13" s="15" t="s">
        <v>294</v>
      </c>
      <c r="P13" s="15" t="s">
        <v>571</v>
      </c>
      <c r="Q13" s="15" t="s">
        <v>572</v>
      </c>
      <c r="R13" s="15" t="s">
        <v>568</v>
      </c>
      <c r="S13" s="15" t="s">
        <v>567</v>
      </c>
      <c r="T13" s="15" t="s">
        <v>570</v>
      </c>
      <c r="U13" s="15" t="s">
        <v>566</v>
      </c>
      <c r="V13" s="15" t="s">
        <v>514</v>
      </c>
      <c r="W13" s="15" t="s">
        <v>272</v>
      </c>
      <c r="X13" s="15" t="s">
        <v>272</v>
      </c>
      <c r="Y13" s="15" t="s">
        <v>279</v>
      </c>
      <c r="Z13" s="15" t="s">
        <v>822</v>
      </c>
      <c r="AA13" s="17"/>
      <c r="AB13" s="17"/>
      <c r="AC13" s="17" t="s">
        <v>569</v>
      </c>
      <c r="AD13" s="17"/>
    </row>
    <row r="14" spans="1:30" s="12" customFormat="1" ht="60" customHeight="1" x14ac:dyDescent="0.45">
      <c r="A14" s="15" t="s">
        <v>363</v>
      </c>
      <c r="B14" s="15" t="s">
        <v>433</v>
      </c>
      <c r="C14" s="15" t="s">
        <v>364</v>
      </c>
      <c r="D14" s="15">
        <v>2007</v>
      </c>
      <c r="E14" s="15" t="s">
        <v>134</v>
      </c>
      <c r="F14" s="15" t="s">
        <v>573</v>
      </c>
      <c r="G14" s="15" t="s">
        <v>290</v>
      </c>
      <c r="H14" s="19">
        <v>32</v>
      </c>
      <c r="I14" s="15">
        <v>68</v>
      </c>
      <c r="J14" s="15">
        <v>0</v>
      </c>
      <c r="K14" s="15" t="s">
        <v>294</v>
      </c>
      <c r="L14" s="15" t="s">
        <v>294</v>
      </c>
      <c r="M14" s="15" t="s">
        <v>574</v>
      </c>
      <c r="N14" s="22">
        <v>0.2</v>
      </c>
      <c r="O14" s="15" t="s">
        <v>285</v>
      </c>
      <c r="P14" s="15" t="s">
        <v>576</v>
      </c>
      <c r="Q14" s="15" t="s">
        <v>908</v>
      </c>
      <c r="R14" s="15" t="s">
        <v>581</v>
      </c>
      <c r="S14" s="15" t="s">
        <v>577</v>
      </c>
      <c r="T14" s="15" t="s">
        <v>578</v>
      </c>
      <c r="U14" s="15" t="s">
        <v>580</v>
      </c>
      <c r="V14" s="15" t="s">
        <v>514</v>
      </c>
      <c r="W14" s="15" t="s">
        <v>272</v>
      </c>
      <c r="X14" s="15" t="s">
        <v>272</v>
      </c>
      <c r="Y14" s="15" t="s">
        <v>563</v>
      </c>
      <c r="Z14" s="15" t="s">
        <v>579</v>
      </c>
      <c r="AA14" s="17"/>
      <c r="AB14" s="17" t="s">
        <v>575</v>
      </c>
      <c r="AC14" s="17"/>
      <c r="AD14" s="17"/>
    </row>
    <row r="15" spans="1:30" s="12" customFormat="1" ht="111" customHeight="1" x14ac:dyDescent="0.45">
      <c r="A15" s="15" t="s">
        <v>365</v>
      </c>
      <c r="B15" s="15" t="s">
        <v>433</v>
      </c>
      <c r="C15" s="15" t="s">
        <v>366</v>
      </c>
      <c r="D15" s="15">
        <v>2010</v>
      </c>
      <c r="E15" s="15" t="s">
        <v>134</v>
      </c>
      <c r="F15" s="15" t="s">
        <v>573</v>
      </c>
      <c r="G15" s="15" t="s">
        <v>290</v>
      </c>
      <c r="H15" s="19">
        <v>32</v>
      </c>
      <c r="I15" s="15">
        <v>68</v>
      </c>
      <c r="J15" s="15">
        <v>0</v>
      </c>
      <c r="K15" s="15" t="s">
        <v>294</v>
      </c>
      <c r="L15" s="21">
        <f>((43*95)+(42*27))/122</f>
        <v>42.778688524590166</v>
      </c>
      <c r="M15" s="15" t="s">
        <v>574</v>
      </c>
      <c r="N15" s="22">
        <v>1.2</v>
      </c>
      <c r="O15" s="15" t="s">
        <v>285</v>
      </c>
      <c r="P15" s="15" t="s">
        <v>576</v>
      </c>
      <c r="Q15" s="15" t="s">
        <v>908</v>
      </c>
      <c r="R15" s="15" t="s">
        <v>582</v>
      </c>
      <c r="S15" s="15" t="s">
        <v>577</v>
      </c>
      <c r="T15" s="15" t="s">
        <v>583</v>
      </c>
      <c r="U15" s="15" t="s">
        <v>824</v>
      </c>
      <c r="V15" s="15" t="s">
        <v>584</v>
      </c>
      <c r="W15" s="15" t="s">
        <v>272</v>
      </c>
      <c r="X15" s="15" t="s">
        <v>272</v>
      </c>
      <c r="Y15" s="15" t="s">
        <v>516</v>
      </c>
      <c r="Z15" s="15" t="s">
        <v>294</v>
      </c>
      <c r="AA15" s="17"/>
      <c r="AB15" s="17" t="s">
        <v>575</v>
      </c>
      <c r="AC15" s="17"/>
      <c r="AD15" s="17" t="s">
        <v>585</v>
      </c>
    </row>
    <row r="16" spans="1:30" s="12" customFormat="1" ht="135.75" customHeight="1" x14ac:dyDescent="0.45">
      <c r="A16" s="15" t="s">
        <v>367</v>
      </c>
      <c r="B16" s="15" t="s">
        <v>511</v>
      </c>
      <c r="C16" s="15" t="s">
        <v>368</v>
      </c>
      <c r="D16" s="15">
        <v>2017</v>
      </c>
      <c r="E16" s="15" t="s">
        <v>134</v>
      </c>
      <c r="F16" s="15" t="s">
        <v>294</v>
      </c>
      <c r="G16" s="15" t="s">
        <v>589</v>
      </c>
      <c r="H16" s="19">
        <v>69</v>
      </c>
      <c r="I16" s="15">
        <v>31</v>
      </c>
      <c r="J16" s="15">
        <v>0</v>
      </c>
      <c r="K16" s="15" t="s">
        <v>294</v>
      </c>
      <c r="L16" s="15">
        <v>40</v>
      </c>
      <c r="M16" s="15" t="s">
        <v>590</v>
      </c>
      <c r="N16" s="22" t="s">
        <v>599</v>
      </c>
      <c r="O16" s="15" t="s">
        <v>285</v>
      </c>
      <c r="P16" s="15" t="s">
        <v>591</v>
      </c>
      <c r="Q16" s="15" t="s">
        <v>593</v>
      </c>
      <c r="R16" s="15" t="s">
        <v>541</v>
      </c>
      <c r="S16" s="15" t="s">
        <v>596</v>
      </c>
      <c r="T16" s="15" t="s">
        <v>595</v>
      </c>
      <c r="U16" s="15" t="s">
        <v>594</v>
      </c>
      <c r="V16" s="15" t="s">
        <v>514</v>
      </c>
      <c r="W16" s="15" t="s">
        <v>271</v>
      </c>
      <c r="X16" s="15" t="s">
        <v>271</v>
      </c>
      <c r="Y16" s="15" t="s">
        <v>586</v>
      </c>
      <c r="Z16" s="15" t="s">
        <v>592</v>
      </c>
      <c r="AA16" s="17"/>
      <c r="AB16" s="17" t="s">
        <v>588</v>
      </c>
      <c r="AC16" s="17"/>
      <c r="AD16" s="17" t="s">
        <v>587</v>
      </c>
    </row>
    <row r="17" spans="1:30" s="12" customFormat="1" ht="60" customHeight="1" x14ac:dyDescent="0.45">
      <c r="A17" s="15" t="s">
        <v>427</v>
      </c>
      <c r="B17" s="15" t="s">
        <v>428</v>
      </c>
      <c r="C17" s="15" t="s">
        <v>429</v>
      </c>
      <c r="D17" s="15">
        <v>2011</v>
      </c>
      <c r="E17" s="15" t="s">
        <v>188</v>
      </c>
      <c r="F17" s="15" t="s">
        <v>294</v>
      </c>
      <c r="G17" s="15" t="s">
        <v>290</v>
      </c>
      <c r="H17" s="19" t="s">
        <v>294</v>
      </c>
      <c r="I17" s="19" t="s">
        <v>294</v>
      </c>
      <c r="J17" s="19" t="s">
        <v>294</v>
      </c>
      <c r="K17" s="19" t="s">
        <v>294</v>
      </c>
      <c r="L17" s="19" t="s">
        <v>294</v>
      </c>
      <c r="M17" s="15" t="s">
        <v>597</v>
      </c>
      <c r="N17" s="22" t="s">
        <v>600</v>
      </c>
      <c r="O17" s="15" t="s">
        <v>498</v>
      </c>
      <c r="P17" s="15" t="s">
        <v>474</v>
      </c>
      <c r="Q17" s="15" t="s">
        <v>294</v>
      </c>
      <c r="R17" s="15" t="s">
        <v>470</v>
      </c>
      <c r="S17" s="15" t="s">
        <v>601</v>
      </c>
      <c r="T17" s="15" t="s">
        <v>602</v>
      </c>
      <c r="U17" s="15" t="s">
        <v>476</v>
      </c>
      <c r="V17" s="15" t="s">
        <v>524</v>
      </c>
      <c r="W17" s="15" t="s">
        <v>271</v>
      </c>
      <c r="X17" s="15" t="s">
        <v>271</v>
      </c>
      <c r="Y17" s="15" t="s">
        <v>473</v>
      </c>
      <c r="Z17" s="15" t="s">
        <v>825</v>
      </c>
      <c r="AA17" s="17"/>
      <c r="AB17" s="17"/>
      <c r="AC17" s="17"/>
      <c r="AD17" s="17"/>
    </row>
    <row r="18" spans="1:30" s="12" customFormat="1" ht="72" customHeight="1" x14ac:dyDescent="0.45">
      <c r="A18" s="15" t="s">
        <v>369</v>
      </c>
      <c r="B18" s="15" t="s">
        <v>449</v>
      </c>
      <c r="C18" s="15" t="s">
        <v>370</v>
      </c>
      <c r="D18" s="15">
        <v>2008</v>
      </c>
      <c r="E18" s="15" t="s">
        <v>188</v>
      </c>
      <c r="F18" s="15" t="s">
        <v>603</v>
      </c>
      <c r="G18" s="15" t="s">
        <v>290</v>
      </c>
      <c r="H18" s="19">
        <v>4</v>
      </c>
      <c r="I18" s="15">
        <v>96</v>
      </c>
      <c r="J18" s="15">
        <v>0</v>
      </c>
      <c r="K18" s="15" t="s">
        <v>294</v>
      </c>
      <c r="L18" s="15" t="s">
        <v>605</v>
      </c>
      <c r="M18" s="15" t="s">
        <v>233</v>
      </c>
      <c r="N18" s="22" t="s">
        <v>606</v>
      </c>
      <c r="O18" s="15" t="s">
        <v>285</v>
      </c>
      <c r="P18" s="15" t="s">
        <v>604</v>
      </c>
      <c r="Q18" s="15" t="s">
        <v>294</v>
      </c>
      <c r="R18" s="15" t="s">
        <v>608</v>
      </c>
      <c r="S18" s="15" t="s">
        <v>471</v>
      </c>
      <c r="T18" s="15" t="s">
        <v>609</v>
      </c>
      <c r="U18" s="15" t="s">
        <v>625</v>
      </c>
      <c r="V18" s="15" t="s">
        <v>514</v>
      </c>
      <c r="W18" s="15" t="s">
        <v>271</v>
      </c>
      <c r="X18" s="15" t="s">
        <v>271</v>
      </c>
      <c r="Y18" s="15" t="s">
        <v>473</v>
      </c>
      <c r="Z18" s="15" t="s">
        <v>822</v>
      </c>
      <c r="AA18" s="17"/>
      <c r="AB18" s="17" t="s">
        <v>607</v>
      </c>
      <c r="AC18" s="17"/>
      <c r="AD18" s="17"/>
    </row>
    <row r="19" spans="1:30" s="12" customFormat="1" ht="143.25" customHeight="1" x14ac:dyDescent="0.45">
      <c r="A19" s="15" t="s">
        <v>371</v>
      </c>
      <c r="B19" s="15" t="s">
        <v>450</v>
      </c>
      <c r="C19" s="15" t="s">
        <v>372</v>
      </c>
      <c r="D19" s="15">
        <v>2018</v>
      </c>
      <c r="E19" s="15" t="s">
        <v>62</v>
      </c>
      <c r="F19" s="15" t="s">
        <v>573</v>
      </c>
      <c r="G19" s="15" t="s">
        <v>610</v>
      </c>
      <c r="H19" s="19">
        <v>46</v>
      </c>
      <c r="I19" s="15">
        <v>54</v>
      </c>
      <c r="J19" s="15">
        <v>0</v>
      </c>
      <c r="K19" s="15" t="s">
        <v>618</v>
      </c>
      <c r="L19" s="15" t="s">
        <v>294</v>
      </c>
      <c r="M19" s="15" t="s">
        <v>612</v>
      </c>
      <c r="N19" s="22" t="s">
        <v>294</v>
      </c>
      <c r="O19" s="15" t="s">
        <v>278</v>
      </c>
      <c r="P19" s="15" t="s">
        <v>615</v>
      </c>
      <c r="Q19" s="15" t="s">
        <v>613</v>
      </c>
      <c r="R19" s="15" t="s">
        <v>472</v>
      </c>
      <c r="S19" s="15" t="s">
        <v>471</v>
      </c>
      <c r="T19" s="15" t="s">
        <v>619</v>
      </c>
      <c r="U19" s="15" t="s">
        <v>476</v>
      </c>
      <c r="V19" s="15" t="s">
        <v>514</v>
      </c>
      <c r="W19" s="15" t="s">
        <v>272</v>
      </c>
      <c r="X19" s="15" t="s">
        <v>272</v>
      </c>
      <c r="Y19" s="15" t="s">
        <v>563</v>
      </c>
      <c r="Z19" s="15" t="s">
        <v>620</v>
      </c>
      <c r="AA19" s="17" t="s">
        <v>617</v>
      </c>
      <c r="AB19" s="17"/>
      <c r="AC19" s="17" t="s">
        <v>616</v>
      </c>
      <c r="AD19" s="17"/>
    </row>
    <row r="20" spans="1:30" s="12" customFormat="1" ht="111" customHeight="1" x14ac:dyDescent="0.45">
      <c r="A20" s="15" t="s">
        <v>373</v>
      </c>
      <c r="B20" s="15" t="s">
        <v>451</v>
      </c>
      <c r="C20" s="15" t="s">
        <v>374</v>
      </c>
      <c r="D20" s="15">
        <v>2020</v>
      </c>
      <c r="E20" s="15" t="s">
        <v>196</v>
      </c>
      <c r="F20" s="15" t="s">
        <v>621</v>
      </c>
      <c r="G20" s="15" t="s">
        <v>290</v>
      </c>
      <c r="H20" s="19">
        <v>16</v>
      </c>
      <c r="I20" s="15">
        <v>84</v>
      </c>
      <c r="J20" s="15">
        <v>0</v>
      </c>
      <c r="K20" s="15" t="s">
        <v>627</v>
      </c>
      <c r="L20" s="15">
        <v>48</v>
      </c>
      <c r="M20" s="15" t="s">
        <v>628</v>
      </c>
      <c r="N20" s="22" t="s">
        <v>629</v>
      </c>
      <c r="O20" s="15" t="s">
        <v>498</v>
      </c>
      <c r="P20" s="15" t="s">
        <v>624</v>
      </c>
      <c r="Q20" s="15" t="s">
        <v>622</v>
      </c>
      <c r="R20" s="15" t="s">
        <v>535</v>
      </c>
      <c r="S20" s="15" t="s">
        <v>471</v>
      </c>
      <c r="T20" s="15" t="s">
        <v>901</v>
      </c>
      <c r="U20" s="15" t="s">
        <v>626</v>
      </c>
      <c r="V20" s="15" t="s">
        <v>514</v>
      </c>
      <c r="W20" s="15" t="s">
        <v>272</v>
      </c>
      <c r="X20" s="15" t="s">
        <v>272</v>
      </c>
      <c r="Y20" s="15" t="s">
        <v>279</v>
      </c>
      <c r="Z20" s="15" t="s">
        <v>294</v>
      </c>
      <c r="AA20" s="17"/>
      <c r="AB20" s="17"/>
      <c r="AC20" s="17"/>
      <c r="AD20" s="17"/>
    </row>
    <row r="21" spans="1:30" s="12" customFormat="1" ht="60" customHeight="1" x14ac:dyDescent="0.45">
      <c r="A21" s="15" t="s">
        <v>375</v>
      </c>
      <c r="B21" s="15" t="s">
        <v>452</v>
      </c>
      <c r="C21" s="15" t="s">
        <v>376</v>
      </c>
      <c r="D21" s="15">
        <v>2022</v>
      </c>
      <c r="E21" s="15" t="s">
        <v>97</v>
      </c>
      <c r="F21" s="15" t="s">
        <v>631</v>
      </c>
      <c r="G21" s="15" t="s">
        <v>290</v>
      </c>
      <c r="H21" s="19">
        <v>15</v>
      </c>
      <c r="I21" s="15">
        <v>85</v>
      </c>
      <c r="J21" s="15">
        <v>0</v>
      </c>
      <c r="K21" s="15" t="s">
        <v>635</v>
      </c>
      <c r="L21" s="15">
        <v>46</v>
      </c>
      <c r="M21" s="15" t="s">
        <v>632</v>
      </c>
      <c r="N21" s="22" t="s">
        <v>633</v>
      </c>
      <c r="O21" s="15" t="s">
        <v>498</v>
      </c>
      <c r="P21" s="15" t="s">
        <v>474</v>
      </c>
      <c r="Q21" s="15" t="s">
        <v>638</v>
      </c>
      <c r="R21" s="15" t="s">
        <v>535</v>
      </c>
      <c r="S21" s="15" t="s">
        <v>637</v>
      </c>
      <c r="T21" s="15" t="s">
        <v>634</v>
      </c>
      <c r="U21" s="15" t="s">
        <v>636</v>
      </c>
      <c r="V21" s="15" t="s">
        <v>517</v>
      </c>
      <c r="W21" s="15" t="s">
        <v>271</v>
      </c>
      <c r="X21" s="15" t="s">
        <v>272</v>
      </c>
      <c r="Y21" s="15" t="s">
        <v>473</v>
      </c>
      <c r="Z21" s="15" t="s">
        <v>294</v>
      </c>
      <c r="AA21" s="17"/>
      <c r="AB21" s="17"/>
      <c r="AC21" s="17"/>
      <c r="AD21" s="17"/>
    </row>
    <row r="22" spans="1:30" s="12" customFormat="1" ht="163.5" customHeight="1" x14ac:dyDescent="0.45">
      <c r="A22" s="15" t="s">
        <v>325</v>
      </c>
      <c r="B22" s="15" t="s">
        <v>326</v>
      </c>
      <c r="C22" s="15" t="s">
        <v>327</v>
      </c>
      <c r="D22" s="15">
        <v>2013</v>
      </c>
      <c r="E22" s="15" t="s">
        <v>196</v>
      </c>
      <c r="F22" s="15" t="s">
        <v>646</v>
      </c>
      <c r="G22" s="15" t="s">
        <v>293</v>
      </c>
      <c r="H22" s="20">
        <f>(1/17)*100</f>
        <v>5.8823529411764701</v>
      </c>
      <c r="I22" s="15">
        <v>94</v>
      </c>
      <c r="J22" s="15">
        <v>0</v>
      </c>
      <c r="K22" s="15" t="s">
        <v>647</v>
      </c>
      <c r="L22" s="15" t="s">
        <v>648</v>
      </c>
      <c r="M22" s="15" t="s">
        <v>649</v>
      </c>
      <c r="N22" s="22" t="s">
        <v>650</v>
      </c>
      <c r="O22" s="15" t="s">
        <v>498</v>
      </c>
      <c r="P22" s="15" t="s">
        <v>651</v>
      </c>
      <c r="Q22" s="15" t="s">
        <v>652</v>
      </c>
      <c r="R22" s="15" t="s">
        <v>470</v>
      </c>
      <c r="S22" s="15" t="s">
        <v>471</v>
      </c>
      <c r="T22" s="15" t="s">
        <v>902</v>
      </c>
      <c r="U22" s="15" t="s">
        <v>476</v>
      </c>
      <c r="V22" s="15" t="s">
        <v>524</v>
      </c>
      <c r="W22" s="15" t="s">
        <v>271</v>
      </c>
      <c r="X22" s="15" t="s">
        <v>271</v>
      </c>
      <c r="Y22" s="15" t="s">
        <v>280</v>
      </c>
      <c r="Z22" s="15" t="s">
        <v>653</v>
      </c>
      <c r="AA22" s="17"/>
      <c r="AB22" s="17"/>
      <c r="AC22" s="17"/>
      <c r="AD22" s="17"/>
    </row>
    <row r="23" spans="1:30" s="12" customFormat="1" ht="74.25" customHeight="1" x14ac:dyDescent="0.45">
      <c r="A23" s="15" t="s">
        <v>377</v>
      </c>
      <c r="B23" s="15" t="s">
        <v>453</v>
      </c>
      <c r="C23" s="15" t="s">
        <v>378</v>
      </c>
      <c r="D23" s="15">
        <v>2022</v>
      </c>
      <c r="E23" s="15" t="s">
        <v>196</v>
      </c>
      <c r="F23" s="15" t="s">
        <v>654</v>
      </c>
      <c r="G23" s="15" t="s">
        <v>290</v>
      </c>
      <c r="H23" s="20">
        <f>(60/164)*100</f>
        <v>36.585365853658537</v>
      </c>
      <c r="I23" s="19">
        <v>63</v>
      </c>
      <c r="J23" s="19">
        <v>0</v>
      </c>
      <c r="K23" s="19" t="s">
        <v>294</v>
      </c>
      <c r="L23" s="19" t="s">
        <v>294</v>
      </c>
      <c r="M23" s="15" t="s">
        <v>657</v>
      </c>
      <c r="N23" s="22" t="s">
        <v>658</v>
      </c>
      <c r="O23" s="15" t="s">
        <v>498</v>
      </c>
      <c r="P23" s="15" t="s">
        <v>660</v>
      </c>
      <c r="Q23" s="15" t="s">
        <v>661</v>
      </c>
      <c r="R23" s="15" t="s">
        <v>662</v>
      </c>
      <c r="S23" s="15" t="s">
        <v>471</v>
      </c>
      <c r="T23" s="15" t="s">
        <v>903</v>
      </c>
      <c r="U23" s="15" t="s">
        <v>476</v>
      </c>
      <c r="V23" s="15" t="s">
        <v>524</v>
      </c>
      <c r="W23" s="15" t="s">
        <v>271</v>
      </c>
      <c r="X23" s="15" t="s">
        <v>271</v>
      </c>
      <c r="Y23" s="15" t="s">
        <v>655</v>
      </c>
      <c r="Z23" s="15" t="s">
        <v>294</v>
      </c>
      <c r="AA23" s="17"/>
      <c r="AB23" s="17"/>
      <c r="AC23" s="17" t="s">
        <v>663</v>
      </c>
      <c r="AD23" s="17" t="s">
        <v>656</v>
      </c>
    </row>
    <row r="24" spans="1:30" s="12" customFormat="1" ht="60" customHeight="1" x14ac:dyDescent="0.45">
      <c r="A24" s="15" t="s">
        <v>379</v>
      </c>
      <c r="B24" s="15" t="s">
        <v>454</v>
      </c>
      <c r="C24" s="15" t="s">
        <v>380</v>
      </c>
      <c r="D24" s="15">
        <v>2022</v>
      </c>
      <c r="E24" s="15" t="s">
        <v>639</v>
      </c>
      <c r="F24" s="27" t="s">
        <v>640</v>
      </c>
      <c r="G24" s="15" t="s">
        <v>290</v>
      </c>
      <c r="H24" s="19">
        <v>30</v>
      </c>
      <c r="I24" s="15">
        <v>70</v>
      </c>
      <c r="J24" s="15">
        <v>0</v>
      </c>
      <c r="K24" s="15" t="s">
        <v>294</v>
      </c>
      <c r="L24" s="15" t="s">
        <v>294</v>
      </c>
      <c r="M24" s="15" t="s">
        <v>611</v>
      </c>
      <c r="N24" s="22" t="s">
        <v>641</v>
      </c>
      <c r="O24" s="15" t="s">
        <v>498</v>
      </c>
      <c r="P24" s="15" t="s">
        <v>642</v>
      </c>
      <c r="Q24" s="15" t="s">
        <v>643</v>
      </c>
      <c r="R24" s="15" t="s">
        <v>470</v>
      </c>
      <c r="S24" s="15" t="s">
        <v>644</v>
      </c>
      <c r="T24" s="15" t="s">
        <v>904</v>
      </c>
      <c r="U24" s="15" t="s">
        <v>476</v>
      </c>
      <c r="V24" s="15" t="s">
        <v>524</v>
      </c>
      <c r="W24" s="15" t="s">
        <v>271</v>
      </c>
      <c r="X24" s="15" t="s">
        <v>271</v>
      </c>
      <c r="Y24" s="15" t="s">
        <v>473</v>
      </c>
      <c r="Z24" s="26" t="s">
        <v>645</v>
      </c>
      <c r="AA24" s="17"/>
      <c r="AB24" s="17"/>
      <c r="AC24" s="17"/>
      <c r="AD24" s="17"/>
    </row>
    <row r="25" spans="1:30" s="12" customFormat="1" ht="85.5" customHeight="1" x14ac:dyDescent="0.45">
      <c r="A25" s="15" t="s">
        <v>328</v>
      </c>
      <c r="B25" s="15" t="s">
        <v>439</v>
      </c>
      <c r="C25" s="15" t="s">
        <v>329</v>
      </c>
      <c r="D25" s="15">
        <v>2019</v>
      </c>
      <c r="E25" s="15" t="s">
        <v>188</v>
      </c>
      <c r="F25" s="15" t="s">
        <v>294</v>
      </c>
      <c r="G25" s="15" t="s">
        <v>223</v>
      </c>
      <c r="H25" s="19">
        <v>92</v>
      </c>
      <c r="I25" s="15">
        <v>8</v>
      </c>
      <c r="J25" s="15">
        <v>0</v>
      </c>
      <c r="K25" s="15" t="s">
        <v>294</v>
      </c>
      <c r="L25" s="15">
        <v>34</v>
      </c>
      <c r="M25" s="15" t="s">
        <v>236</v>
      </c>
      <c r="N25" s="22" t="s">
        <v>294</v>
      </c>
      <c r="O25" s="15" t="s">
        <v>285</v>
      </c>
      <c r="P25" s="15" t="s">
        <v>665</v>
      </c>
      <c r="Q25" s="15" t="s">
        <v>667</v>
      </c>
      <c r="R25" s="15" t="s">
        <v>664</v>
      </c>
      <c r="S25" s="15" t="s">
        <v>668</v>
      </c>
      <c r="T25" s="15" t="s">
        <v>669</v>
      </c>
      <c r="U25" s="15" t="s">
        <v>670</v>
      </c>
      <c r="V25" s="15" t="s">
        <v>514</v>
      </c>
      <c r="W25" s="15" t="s">
        <v>272</v>
      </c>
      <c r="X25" s="15" t="s">
        <v>272</v>
      </c>
      <c r="Y25" s="15" t="s">
        <v>563</v>
      </c>
      <c r="Z25" s="15" t="s">
        <v>671</v>
      </c>
      <c r="AA25" s="17"/>
      <c r="AB25" s="17" t="s">
        <v>666</v>
      </c>
      <c r="AC25" s="17"/>
      <c r="AD25" s="17"/>
    </row>
    <row r="26" spans="1:30" s="12" customFormat="1" ht="60" customHeight="1" x14ac:dyDescent="0.45">
      <c r="A26" s="15" t="s">
        <v>330</v>
      </c>
      <c r="B26" s="15" t="s">
        <v>440</v>
      </c>
      <c r="C26" s="15" t="s">
        <v>331</v>
      </c>
      <c r="D26" s="15">
        <v>2017</v>
      </c>
      <c r="E26" s="15" t="s">
        <v>97</v>
      </c>
      <c r="F26" s="15" t="s">
        <v>672</v>
      </c>
      <c r="G26" s="15" t="s">
        <v>290</v>
      </c>
      <c r="H26" s="19">
        <v>11</v>
      </c>
      <c r="I26" s="15">
        <v>89</v>
      </c>
      <c r="J26" s="15">
        <v>0</v>
      </c>
      <c r="K26" s="15" t="s">
        <v>673</v>
      </c>
      <c r="L26" s="15">
        <v>37</v>
      </c>
      <c r="M26" s="15" t="s">
        <v>679</v>
      </c>
      <c r="N26" s="22" t="s">
        <v>294</v>
      </c>
      <c r="O26" s="15" t="s">
        <v>285</v>
      </c>
      <c r="P26" s="15" t="s">
        <v>310</v>
      </c>
      <c r="Q26" s="15" t="s">
        <v>675</v>
      </c>
      <c r="R26" s="15" t="s">
        <v>535</v>
      </c>
      <c r="S26" s="15" t="s">
        <v>676</v>
      </c>
      <c r="T26" s="15" t="s">
        <v>677</v>
      </c>
      <c r="U26" s="15" t="s">
        <v>678</v>
      </c>
      <c r="V26" s="15" t="s">
        <v>513</v>
      </c>
      <c r="W26" s="15" t="s">
        <v>272</v>
      </c>
      <c r="X26" s="15" t="s">
        <v>272</v>
      </c>
      <c r="Y26" s="15" t="s">
        <v>473</v>
      </c>
      <c r="Z26" s="15" t="s">
        <v>680</v>
      </c>
      <c r="AA26" s="17"/>
      <c r="AB26" s="17" t="s">
        <v>674</v>
      </c>
      <c r="AC26" s="17"/>
      <c r="AD26" s="17"/>
    </row>
    <row r="27" spans="1:30" s="12" customFormat="1" ht="102" customHeight="1" x14ac:dyDescent="0.45">
      <c r="A27" s="15" t="s">
        <v>430</v>
      </c>
      <c r="B27" s="15" t="s">
        <v>431</v>
      </c>
      <c r="C27" s="15" t="s">
        <v>432</v>
      </c>
      <c r="D27" s="15">
        <v>2000</v>
      </c>
      <c r="E27" s="15" t="s">
        <v>188</v>
      </c>
      <c r="F27" s="15" t="s">
        <v>294</v>
      </c>
      <c r="G27" s="15" t="s">
        <v>290</v>
      </c>
      <c r="H27" s="20">
        <f>(9/42)*100</f>
        <v>21.428571428571427</v>
      </c>
      <c r="I27" s="15">
        <v>79</v>
      </c>
      <c r="J27" s="15">
        <v>0</v>
      </c>
      <c r="K27" s="15" t="s">
        <v>681</v>
      </c>
      <c r="L27" s="15">
        <v>23.98</v>
      </c>
      <c r="M27" s="15" t="s">
        <v>294</v>
      </c>
      <c r="N27" s="22" t="s">
        <v>294</v>
      </c>
      <c r="O27" s="15" t="s">
        <v>285</v>
      </c>
      <c r="P27" s="15" t="s">
        <v>489</v>
      </c>
      <c r="Q27" s="15" t="s">
        <v>572</v>
      </c>
      <c r="R27" s="15" t="s">
        <v>664</v>
      </c>
      <c r="S27" s="15" t="s">
        <v>683</v>
      </c>
      <c r="T27" s="15" t="s">
        <v>684</v>
      </c>
      <c r="U27" s="15" t="s">
        <v>685</v>
      </c>
      <c r="V27" s="15" t="s">
        <v>584</v>
      </c>
      <c r="W27" s="15" t="s">
        <v>271</v>
      </c>
      <c r="X27" s="15" t="s">
        <v>273</v>
      </c>
      <c r="Y27" s="15" t="s">
        <v>563</v>
      </c>
      <c r="Z27" s="15" t="s">
        <v>686</v>
      </c>
      <c r="AA27" s="17"/>
      <c r="AB27" s="17" t="s">
        <v>682</v>
      </c>
      <c r="AC27" s="17"/>
      <c r="AD27" s="17"/>
    </row>
    <row r="28" spans="1:30" s="12" customFormat="1" ht="111" customHeight="1" x14ac:dyDescent="0.45">
      <c r="A28" s="15" t="s">
        <v>381</v>
      </c>
      <c r="B28" s="15" t="s">
        <v>455</v>
      </c>
      <c r="C28" s="15" t="s">
        <v>382</v>
      </c>
      <c r="D28" s="15">
        <v>2015</v>
      </c>
      <c r="E28" s="15" t="s">
        <v>687</v>
      </c>
      <c r="F28" s="15" t="s">
        <v>294</v>
      </c>
      <c r="G28" s="15" t="s">
        <v>290</v>
      </c>
      <c r="H28" s="19">
        <v>13</v>
      </c>
      <c r="I28" s="15">
        <v>87</v>
      </c>
      <c r="J28" s="15">
        <v>0</v>
      </c>
      <c r="K28" s="15" t="s">
        <v>294</v>
      </c>
      <c r="L28" s="15">
        <v>42.9</v>
      </c>
      <c r="M28" s="15" t="s">
        <v>695</v>
      </c>
      <c r="N28" s="22" t="s">
        <v>696</v>
      </c>
      <c r="O28" s="15" t="s">
        <v>285</v>
      </c>
      <c r="P28" s="15" t="s">
        <v>688</v>
      </c>
      <c r="Q28" s="15" t="s">
        <v>689</v>
      </c>
      <c r="R28" s="15" t="s">
        <v>692</v>
      </c>
      <c r="S28" s="15" t="s">
        <v>693</v>
      </c>
      <c r="T28" s="15" t="s">
        <v>694</v>
      </c>
      <c r="U28" s="15" t="s">
        <v>697</v>
      </c>
      <c r="V28" s="15" t="s">
        <v>584</v>
      </c>
      <c r="W28" s="15" t="s">
        <v>271</v>
      </c>
      <c r="X28" s="15" t="s">
        <v>271</v>
      </c>
      <c r="Y28" s="15" t="s">
        <v>516</v>
      </c>
      <c r="Z28" s="15" t="s">
        <v>671</v>
      </c>
      <c r="AA28" s="17"/>
      <c r="AB28" s="17" t="s">
        <v>690</v>
      </c>
      <c r="AC28" s="17"/>
      <c r="AD28" s="17" t="s">
        <v>691</v>
      </c>
    </row>
    <row r="29" spans="1:30" s="12" customFormat="1" ht="129.75" customHeight="1" x14ac:dyDescent="0.45">
      <c r="A29" s="15" t="s">
        <v>383</v>
      </c>
      <c r="B29" s="15" t="s">
        <v>456</v>
      </c>
      <c r="C29" s="15" t="s">
        <v>384</v>
      </c>
      <c r="D29" s="15">
        <v>2023</v>
      </c>
      <c r="E29" s="15" t="s">
        <v>196</v>
      </c>
      <c r="F29" s="15" t="s">
        <v>698</v>
      </c>
      <c r="G29" s="15" t="s">
        <v>290</v>
      </c>
      <c r="H29" s="19">
        <v>10</v>
      </c>
      <c r="I29" s="15" t="s">
        <v>701</v>
      </c>
      <c r="J29" s="15">
        <v>0</v>
      </c>
      <c r="K29" s="15">
        <v>0</v>
      </c>
      <c r="L29" s="15" t="s">
        <v>702</v>
      </c>
      <c r="M29" s="15" t="s">
        <v>700</v>
      </c>
      <c r="N29" s="22" t="s">
        <v>699</v>
      </c>
      <c r="O29" s="15" t="s">
        <v>285</v>
      </c>
      <c r="P29" s="15" t="s">
        <v>703</v>
      </c>
      <c r="Q29" s="15" t="s">
        <v>705</v>
      </c>
      <c r="R29" s="15" t="s">
        <v>541</v>
      </c>
      <c r="S29" s="15" t="s">
        <v>471</v>
      </c>
      <c r="T29" s="15" t="s">
        <v>905</v>
      </c>
      <c r="U29" s="15" t="s">
        <v>476</v>
      </c>
      <c r="V29" s="15" t="s">
        <v>524</v>
      </c>
      <c r="W29" s="15" t="s">
        <v>271</v>
      </c>
      <c r="X29" s="15" t="s">
        <v>272</v>
      </c>
      <c r="Y29" s="15" t="s">
        <v>473</v>
      </c>
      <c r="Z29" s="15" t="s">
        <v>294</v>
      </c>
      <c r="AA29" s="17"/>
      <c r="AB29" s="17" t="s">
        <v>704</v>
      </c>
      <c r="AC29" s="17"/>
      <c r="AD29" s="17"/>
    </row>
    <row r="30" spans="1:30" s="12" customFormat="1" ht="60" customHeight="1" x14ac:dyDescent="0.45">
      <c r="A30" s="15" t="s">
        <v>387</v>
      </c>
      <c r="B30" s="15" t="s">
        <v>457</v>
      </c>
      <c r="C30" s="15" t="s">
        <v>388</v>
      </c>
      <c r="D30" s="15">
        <v>2023</v>
      </c>
      <c r="E30" s="15" t="s">
        <v>134</v>
      </c>
      <c r="F30" s="15" t="s">
        <v>706</v>
      </c>
      <c r="G30" s="15" t="s">
        <v>293</v>
      </c>
      <c r="H30" s="19">
        <v>25</v>
      </c>
      <c r="I30" s="15">
        <v>75</v>
      </c>
      <c r="J30" s="15">
        <v>0</v>
      </c>
      <c r="K30" s="15" t="s">
        <v>294</v>
      </c>
      <c r="L30" s="15">
        <v>52.75</v>
      </c>
      <c r="M30" s="15" t="s">
        <v>597</v>
      </c>
      <c r="N30" s="22" t="s">
        <v>707</v>
      </c>
      <c r="O30" s="15" t="s">
        <v>285</v>
      </c>
      <c r="P30" s="15" t="s">
        <v>708</v>
      </c>
      <c r="Q30" s="15" t="s">
        <v>709</v>
      </c>
      <c r="R30" s="15" t="s">
        <v>535</v>
      </c>
      <c r="S30" s="15" t="s">
        <v>710</v>
      </c>
      <c r="T30" s="15" t="s">
        <v>711</v>
      </c>
      <c r="U30" s="15" t="s">
        <v>712</v>
      </c>
      <c r="V30" s="15" t="s">
        <v>514</v>
      </c>
      <c r="W30" s="15" t="s">
        <v>272</v>
      </c>
      <c r="X30" s="15" t="s">
        <v>272</v>
      </c>
      <c r="Y30" s="15" t="s">
        <v>563</v>
      </c>
      <c r="Z30" s="15" t="s">
        <v>713</v>
      </c>
      <c r="AA30" s="17"/>
      <c r="AB30" s="17" t="s">
        <v>704</v>
      </c>
      <c r="AC30" s="17"/>
      <c r="AD30" s="17"/>
    </row>
    <row r="31" spans="1:30" s="12" customFormat="1" ht="60" customHeight="1" x14ac:dyDescent="0.45">
      <c r="A31" s="15" t="s">
        <v>385</v>
      </c>
      <c r="B31" s="15" t="s">
        <v>457</v>
      </c>
      <c r="C31" s="15" t="s">
        <v>386</v>
      </c>
      <c r="D31" s="15">
        <v>2020</v>
      </c>
      <c r="E31" s="15" t="s">
        <v>714</v>
      </c>
      <c r="F31" s="15" t="s">
        <v>714</v>
      </c>
      <c r="G31" s="15" t="s">
        <v>714</v>
      </c>
      <c r="H31" s="15" t="s">
        <v>714</v>
      </c>
      <c r="I31" s="15" t="s">
        <v>714</v>
      </c>
      <c r="J31" s="15" t="s">
        <v>714</v>
      </c>
      <c r="K31" s="15" t="s">
        <v>714</v>
      </c>
      <c r="L31" s="15" t="s">
        <v>714</v>
      </c>
      <c r="M31" s="15" t="s">
        <v>714</v>
      </c>
      <c r="N31" s="15" t="s">
        <v>714</v>
      </c>
      <c r="O31" s="15" t="s">
        <v>714</v>
      </c>
      <c r="P31" s="15" t="s">
        <v>714</v>
      </c>
      <c r="Q31" s="15" t="s">
        <v>714</v>
      </c>
      <c r="R31" s="15" t="s">
        <v>714</v>
      </c>
      <c r="S31" s="15" t="s">
        <v>714</v>
      </c>
      <c r="T31" s="15" t="s">
        <v>714</v>
      </c>
      <c r="U31" s="15" t="s">
        <v>714</v>
      </c>
      <c r="V31" s="15" t="s">
        <v>714</v>
      </c>
      <c r="W31" s="15" t="s">
        <v>714</v>
      </c>
      <c r="X31" s="15" t="s">
        <v>714</v>
      </c>
      <c r="Y31" s="15" t="s">
        <v>714</v>
      </c>
      <c r="Z31" s="15" t="s">
        <v>714</v>
      </c>
      <c r="AA31" s="17"/>
      <c r="AB31" s="17"/>
      <c r="AC31" s="17"/>
      <c r="AD31" s="17"/>
    </row>
    <row r="32" spans="1:30" s="12" customFormat="1" ht="84" customHeight="1" x14ac:dyDescent="0.45">
      <c r="A32" s="15" t="s">
        <v>389</v>
      </c>
      <c r="B32" s="15" t="s">
        <v>390</v>
      </c>
      <c r="C32" s="15" t="s">
        <v>391</v>
      </c>
      <c r="D32" s="15">
        <v>2000</v>
      </c>
      <c r="E32" s="15" t="s">
        <v>188</v>
      </c>
      <c r="F32" s="15" t="s">
        <v>715</v>
      </c>
      <c r="G32" s="15" t="s">
        <v>716</v>
      </c>
      <c r="H32" s="20">
        <f>(90/261)*100</f>
        <v>34.482758620689658</v>
      </c>
      <c r="I32" s="21">
        <f>100-H32</f>
        <v>65.517241379310349</v>
      </c>
      <c r="J32" s="15">
        <v>0</v>
      </c>
      <c r="K32" s="15" t="s">
        <v>294</v>
      </c>
      <c r="L32" s="15" t="s">
        <v>294</v>
      </c>
      <c r="M32" s="15" t="s">
        <v>718</v>
      </c>
      <c r="N32" s="22" t="s">
        <v>719</v>
      </c>
      <c r="O32" s="15" t="s">
        <v>498</v>
      </c>
      <c r="P32" s="15" t="s">
        <v>720</v>
      </c>
      <c r="Q32" s="15" t="s">
        <v>909</v>
      </c>
      <c r="R32" s="15" t="s">
        <v>664</v>
      </c>
      <c r="S32" s="15" t="s">
        <v>721</v>
      </c>
      <c r="T32" s="15" t="s">
        <v>722</v>
      </c>
      <c r="U32" s="15" t="s">
        <v>723</v>
      </c>
      <c r="V32" s="15" t="s">
        <v>724</v>
      </c>
      <c r="W32" s="15" t="s">
        <v>271</v>
      </c>
      <c r="X32" s="15" t="s">
        <v>272</v>
      </c>
      <c r="Y32" s="15" t="s">
        <v>473</v>
      </c>
      <c r="Z32" s="15" t="s">
        <v>294</v>
      </c>
      <c r="AA32" s="17" t="s">
        <v>717</v>
      </c>
      <c r="AB32" s="17"/>
      <c r="AC32" s="17"/>
      <c r="AD32" s="17"/>
    </row>
    <row r="33" spans="1:30" s="12" customFormat="1" ht="101.25" customHeight="1" x14ac:dyDescent="0.45">
      <c r="A33" s="15" t="s">
        <v>392</v>
      </c>
      <c r="B33" s="15" t="s">
        <v>458</v>
      </c>
      <c r="C33" s="15" t="s">
        <v>393</v>
      </c>
      <c r="D33" s="15">
        <v>2021</v>
      </c>
      <c r="E33" s="15" t="s">
        <v>97</v>
      </c>
      <c r="F33" s="15" t="s">
        <v>294</v>
      </c>
      <c r="G33" s="15" t="s">
        <v>290</v>
      </c>
      <c r="H33" s="19" t="s">
        <v>294</v>
      </c>
      <c r="I33" s="19" t="s">
        <v>294</v>
      </c>
      <c r="J33" s="19" t="s">
        <v>294</v>
      </c>
      <c r="K33" s="19" t="s">
        <v>635</v>
      </c>
      <c r="L33" s="19" t="s">
        <v>294</v>
      </c>
      <c r="M33" s="19" t="s">
        <v>294</v>
      </c>
      <c r="N33" s="19" t="s">
        <v>294</v>
      </c>
      <c r="O33" s="15" t="s">
        <v>285</v>
      </c>
      <c r="P33" s="15" t="s">
        <v>604</v>
      </c>
      <c r="Q33" s="15" t="s">
        <v>728</v>
      </c>
      <c r="R33" s="15" t="s">
        <v>535</v>
      </c>
      <c r="S33" s="15" t="s">
        <v>471</v>
      </c>
      <c r="T33" s="15" t="s">
        <v>729</v>
      </c>
      <c r="U33" s="15" t="s">
        <v>730</v>
      </c>
      <c r="V33" s="15" t="s">
        <v>517</v>
      </c>
      <c r="W33" s="15" t="s">
        <v>272</v>
      </c>
      <c r="X33" s="15" t="s">
        <v>272</v>
      </c>
      <c r="Y33" s="15" t="s">
        <v>516</v>
      </c>
      <c r="Z33" s="15" t="s">
        <v>726</v>
      </c>
      <c r="AA33" s="17"/>
      <c r="AB33" s="17" t="s">
        <v>725</v>
      </c>
      <c r="AC33" s="17"/>
      <c r="AD33" s="17" t="s">
        <v>727</v>
      </c>
    </row>
    <row r="34" spans="1:30" s="12" customFormat="1" ht="150" customHeight="1" x14ac:dyDescent="0.45">
      <c r="A34" s="15" t="s">
        <v>394</v>
      </c>
      <c r="B34" s="15" t="s">
        <v>458</v>
      </c>
      <c r="C34" s="15" t="s">
        <v>395</v>
      </c>
      <c r="D34" s="15">
        <v>2023</v>
      </c>
      <c r="E34" s="15" t="s">
        <v>97</v>
      </c>
      <c r="F34" s="15" t="s">
        <v>631</v>
      </c>
      <c r="G34" s="15" t="s">
        <v>290</v>
      </c>
      <c r="H34" s="20">
        <f>(2/12)*100</f>
        <v>16.666666666666664</v>
      </c>
      <c r="I34" s="15">
        <v>83</v>
      </c>
      <c r="J34" s="15">
        <v>0</v>
      </c>
      <c r="K34" s="19" t="s">
        <v>635</v>
      </c>
      <c r="L34" s="19" t="s">
        <v>294</v>
      </c>
      <c r="M34" s="15" t="s">
        <v>731</v>
      </c>
      <c r="N34" s="22" t="s">
        <v>732</v>
      </c>
      <c r="O34" s="15" t="s">
        <v>498</v>
      </c>
      <c r="P34" s="15" t="s">
        <v>733</v>
      </c>
      <c r="Q34" s="15" t="s">
        <v>638</v>
      </c>
      <c r="R34" s="15" t="s">
        <v>470</v>
      </c>
      <c r="S34" s="15" t="s">
        <v>471</v>
      </c>
      <c r="T34" s="15" t="s">
        <v>906</v>
      </c>
      <c r="U34" s="15" t="s">
        <v>734</v>
      </c>
      <c r="V34" s="15" t="s">
        <v>524</v>
      </c>
      <c r="W34" s="15" t="s">
        <v>271</v>
      </c>
      <c r="X34" s="15" t="s">
        <v>271</v>
      </c>
      <c r="Y34" s="15" t="s">
        <v>473</v>
      </c>
      <c r="Z34" s="15" t="s">
        <v>735</v>
      </c>
      <c r="AA34" s="17"/>
      <c r="AB34" s="17"/>
      <c r="AC34" s="17"/>
      <c r="AD34" s="17"/>
    </row>
    <row r="35" spans="1:30" s="12" customFormat="1" ht="73.5" customHeight="1" x14ac:dyDescent="0.45">
      <c r="A35" s="15" t="s">
        <v>396</v>
      </c>
      <c r="B35" s="15" t="s">
        <v>459</v>
      </c>
      <c r="C35" s="15" t="s">
        <v>397</v>
      </c>
      <c r="D35" s="15">
        <v>2001</v>
      </c>
      <c r="E35" s="15" t="s">
        <v>188</v>
      </c>
      <c r="F35" s="15" t="s">
        <v>736</v>
      </c>
      <c r="G35" s="15" t="s">
        <v>738</v>
      </c>
      <c r="H35" s="19" t="s">
        <v>294</v>
      </c>
      <c r="I35" s="19" t="s">
        <v>294</v>
      </c>
      <c r="J35" s="19" t="s">
        <v>294</v>
      </c>
      <c r="K35" s="19" t="s">
        <v>294</v>
      </c>
      <c r="L35" s="19" t="s">
        <v>294</v>
      </c>
      <c r="M35" s="15" t="s">
        <v>233</v>
      </c>
      <c r="N35" s="22" t="s">
        <v>294</v>
      </c>
      <c r="O35" s="15" t="s">
        <v>285</v>
      </c>
      <c r="P35" s="15" t="s">
        <v>737</v>
      </c>
      <c r="Q35" s="15" t="s">
        <v>741</v>
      </c>
      <c r="R35" s="15" t="s">
        <v>742</v>
      </c>
      <c r="S35" s="15" t="s">
        <v>743</v>
      </c>
      <c r="T35" s="15" t="s">
        <v>744</v>
      </c>
      <c r="U35" s="15" t="s">
        <v>745</v>
      </c>
      <c r="V35" s="15" t="s">
        <v>513</v>
      </c>
      <c r="W35" s="15" t="s">
        <v>271</v>
      </c>
      <c r="X35" s="15" t="s">
        <v>271</v>
      </c>
      <c r="Y35" s="15" t="s">
        <v>473</v>
      </c>
      <c r="Z35" s="15" t="s">
        <v>747</v>
      </c>
      <c r="AA35" s="17" t="s">
        <v>739</v>
      </c>
      <c r="AB35" s="17" t="s">
        <v>740</v>
      </c>
      <c r="AC35" s="17" t="s">
        <v>746</v>
      </c>
      <c r="AD35" s="17"/>
    </row>
    <row r="36" spans="1:30" s="12" customFormat="1" ht="60" customHeight="1" x14ac:dyDescent="0.45">
      <c r="A36" s="15" t="s">
        <v>332</v>
      </c>
      <c r="B36" s="15" t="s">
        <v>441</v>
      </c>
      <c r="C36" s="15" t="s">
        <v>333</v>
      </c>
      <c r="D36" s="15">
        <v>2015</v>
      </c>
      <c r="E36" s="15" t="s">
        <v>196</v>
      </c>
      <c r="F36" s="15" t="s">
        <v>748</v>
      </c>
      <c r="G36" s="15" t="s">
        <v>290</v>
      </c>
      <c r="H36" s="19">
        <v>9</v>
      </c>
      <c r="I36" s="21">
        <f>(75/82)*100</f>
        <v>91.463414634146346</v>
      </c>
      <c r="J36" s="15">
        <v>0</v>
      </c>
      <c r="K36" s="15" t="s">
        <v>294</v>
      </c>
      <c r="L36" s="15" t="s">
        <v>749</v>
      </c>
      <c r="M36" s="15" t="s">
        <v>750</v>
      </c>
      <c r="N36" s="22" t="s">
        <v>751</v>
      </c>
      <c r="O36" s="15" t="s">
        <v>498</v>
      </c>
      <c r="P36" s="15" t="s">
        <v>489</v>
      </c>
      <c r="Q36" s="15" t="s">
        <v>752</v>
      </c>
      <c r="R36" s="15" t="s">
        <v>753</v>
      </c>
      <c r="S36" s="15" t="s">
        <v>754</v>
      </c>
      <c r="T36" s="15" t="s">
        <v>756</v>
      </c>
      <c r="U36" s="15" t="s">
        <v>755</v>
      </c>
      <c r="V36" s="15" t="s">
        <v>513</v>
      </c>
      <c r="W36" s="15" t="s">
        <v>271</v>
      </c>
      <c r="X36" s="15" t="s">
        <v>271</v>
      </c>
      <c r="Y36" s="15" t="s">
        <v>279</v>
      </c>
      <c r="Z36" s="15" t="s">
        <v>757</v>
      </c>
      <c r="AA36" s="17"/>
      <c r="AB36" s="17"/>
      <c r="AC36" s="17"/>
      <c r="AD36" s="17"/>
    </row>
    <row r="37" spans="1:30" s="12" customFormat="1" ht="238.5" customHeight="1" x14ac:dyDescent="0.45">
      <c r="A37" s="15" t="s">
        <v>420</v>
      </c>
      <c r="B37" s="15" t="s">
        <v>466</v>
      </c>
      <c r="C37" s="15" t="s">
        <v>421</v>
      </c>
      <c r="D37" s="15">
        <v>2018</v>
      </c>
      <c r="E37" s="15" t="s">
        <v>188</v>
      </c>
      <c r="F37" s="15" t="s">
        <v>758</v>
      </c>
      <c r="G37" s="15" t="s">
        <v>610</v>
      </c>
      <c r="H37" s="19" t="s">
        <v>764</v>
      </c>
      <c r="I37" s="15" t="s">
        <v>765</v>
      </c>
      <c r="J37" s="15">
        <v>0</v>
      </c>
      <c r="K37" s="15" t="s">
        <v>294</v>
      </c>
      <c r="L37" s="15" t="s">
        <v>294</v>
      </c>
      <c r="M37" s="15" t="s">
        <v>761</v>
      </c>
      <c r="N37" s="22" t="s">
        <v>762</v>
      </c>
      <c r="O37" s="15" t="s">
        <v>294</v>
      </c>
      <c r="P37" s="15" t="s">
        <v>792</v>
      </c>
      <c r="Q37" s="15" t="s">
        <v>759</v>
      </c>
      <c r="R37" s="15" t="s">
        <v>662</v>
      </c>
      <c r="S37" s="15" t="s">
        <v>766</v>
      </c>
      <c r="T37" s="15" t="s">
        <v>767</v>
      </c>
      <c r="U37" s="15" t="s">
        <v>768</v>
      </c>
      <c r="V37" s="15" t="s">
        <v>724</v>
      </c>
      <c r="W37" s="15" t="s">
        <v>272</v>
      </c>
      <c r="X37" s="15" t="s">
        <v>272</v>
      </c>
      <c r="Y37" s="15" t="s">
        <v>563</v>
      </c>
      <c r="Z37" s="15" t="s">
        <v>769</v>
      </c>
      <c r="AA37" s="17" t="s">
        <v>760</v>
      </c>
      <c r="AB37" s="17"/>
      <c r="AC37" s="17" t="s">
        <v>763</v>
      </c>
      <c r="AD37" s="17"/>
    </row>
    <row r="38" spans="1:30" s="12" customFormat="1" ht="96" customHeight="1" x14ac:dyDescent="0.45">
      <c r="A38" s="15" t="s">
        <v>398</v>
      </c>
      <c r="B38" s="15" t="s">
        <v>460</v>
      </c>
      <c r="C38" s="15" t="s">
        <v>399</v>
      </c>
      <c r="D38" s="15">
        <v>2016</v>
      </c>
      <c r="E38" s="15" t="s">
        <v>770</v>
      </c>
      <c r="F38" s="15" t="s">
        <v>573</v>
      </c>
      <c r="G38" s="15" t="s">
        <v>290</v>
      </c>
      <c r="H38" s="19">
        <v>12</v>
      </c>
      <c r="I38" s="15">
        <v>88</v>
      </c>
      <c r="J38" s="15">
        <v>0</v>
      </c>
      <c r="K38" s="15" t="s">
        <v>772</v>
      </c>
      <c r="L38" s="15">
        <v>47.3</v>
      </c>
      <c r="M38" s="15" t="s">
        <v>773</v>
      </c>
      <c r="N38" s="22" t="s">
        <v>774</v>
      </c>
      <c r="O38" s="15" t="s">
        <v>294</v>
      </c>
      <c r="P38" s="15" t="s">
        <v>251</v>
      </c>
      <c r="Q38" s="15" t="s">
        <v>294</v>
      </c>
      <c r="R38" s="15" t="s">
        <v>664</v>
      </c>
      <c r="S38" s="15" t="s">
        <v>471</v>
      </c>
      <c r="T38" s="15" t="s">
        <v>907</v>
      </c>
      <c r="U38" s="15" t="s">
        <v>775</v>
      </c>
      <c r="V38" s="15" t="s">
        <v>776</v>
      </c>
      <c r="W38" s="15" t="s">
        <v>271</v>
      </c>
      <c r="X38" s="15" t="s">
        <v>272</v>
      </c>
      <c r="Y38" s="15" t="s">
        <v>473</v>
      </c>
      <c r="Z38" s="15" t="s">
        <v>777</v>
      </c>
      <c r="AA38" s="17"/>
      <c r="AB38" s="17"/>
      <c r="AC38" s="17"/>
      <c r="AD38" s="17"/>
    </row>
    <row r="39" spans="1:30" s="12" customFormat="1" ht="60" customHeight="1" x14ac:dyDescent="0.45">
      <c r="A39" s="15" t="s">
        <v>400</v>
      </c>
      <c r="B39" s="15" t="s">
        <v>461</v>
      </c>
      <c r="C39" s="15" t="s">
        <v>401</v>
      </c>
      <c r="D39" s="15">
        <v>2022</v>
      </c>
      <c r="E39" s="15" t="s">
        <v>778</v>
      </c>
      <c r="F39" s="15" t="s">
        <v>778</v>
      </c>
      <c r="G39" s="15" t="s">
        <v>778</v>
      </c>
      <c r="H39" s="15" t="s">
        <v>778</v>
      </c>
      <c r="I39" s="15" t="s">
        <v>778</v>
      </c>
      <c r="J39" s="15" t="s">
        <v>778</v>
      </c>
      <c r="K39" s="15" t="s">
        <v>778</v>
      </c>
      <c r="L39" s="15" t="s">
        <v>778</v>
      </c>
      <c r="M39" s="15" t="s">
        <v>778</v>
      </c>
      <c r="N39" s="15" t="s">
        <v>778</v>
      </c>
      <c r="O39" s="15" t="s">
        <v>778</v>
      </c>
      <c r="P39" s="15" t="s">
        <v>778</v>
      </c>
      <c r="Q39" s="15" t="s">
        <v>778</v>
      </c>
      <c r="R39" s="15" t="s">
        <v>778</v>
      </c>
      <c r="S39" s="15" t="s">
        <v>778</v>
      </c>
      <c r="T39" s="15" t="s">
        <v>778</v>
      </c>
      <c r="U39" s="15" t="s">
        <v>778</v>
      </c>
      <c r="V39" s="15" t="s">
        <v>778</v>
      </c>
      <c r="W39" s="15" t="s">
        <v>778</v>
      </c>
      <c r="X39" s="15" t="s">
        <v>778</v>
      </c>
      <c r="Y39" s="15" t="s">
        <v>778</v>
      </c>
      <c r="Z39" s="15" t="s">
        <v>778</v>
      </c>
      <c r="AA39" s="17"/>
      <c r="AB39" s="17"/>
      <c r="AC39" s="17"/>
      <c r="AD39" s="17"/>
    </row>
    <row r="40" spans="1:30" s="12" customFormat="1" ht="90" customHeight="1" x14ac:dyDescent="0.45">
      <c r="A40" s="15" t="s">
        <v>334</v>
      </c>
      <c r="B40" s="15" t="s">
        <v>442</v>
      </c>
      <c r="C40" s="15" t="s">
        <v>468</v>
      </c>
      <c r="D40" s="15">
        <v>2019</v>
      </c>
      <c r="E40" s="15" t="s">
        <v>99</v>
      </c>
      <c r="F40" s="15" t="s">
        <v>779</v>
      </c>
      <c r="G40" s="15" t="s">
        <v>290</v>
      </c>
      <c r="H40" s="19">
        <v>20</v>
      </c>
      <c r="I40" s="15">
        <v>80</v>
      </c>
      <c r="J40" s="15">
        <v>0</v>
      </c>
      <c r="K40" s="15" t="s">
        <v>780</v>
      </c>
      <c r="L40" s="15">
        <v>49.5</v>
      </c>
      <c r="M40" s="15" t="s">
        <v>781</v>
      </c>
      <c r="N40" s="22" t="s">
        <v>782</v>
      </c>
      <c r="O40" s="15" t="s">
        <v>498</v>
      </c>
      <c r="P40" s="15" t="s">
        <v>788</v>
      </c>
      <c r="Q40" s="15" t="s">
        <v>789</v>
      </c>
      <c r="R40" s="15" t="s">
        <v>664</v>
      </c>
      <c r="S40" s="15" t="s">
        <v>783</v>
      </c>
      <c r="T40" s="15" t="s">
        <v>784</v>
      </c>
      <c r="U40" s="15" t="s">
        <v>785</v>
      </c>
      <c r="V40" s="15" t="s">
        <v>786</v>
      </c>
      <c r="W40" s="15" t="s">
        <v>272</v>
      </c>
      <c r="X40" s="15" t="s">
        <v>272</v>
      </c>
      <c r="Y40" s="15" t="s">
        <v>279</v>
      </c>
      <c r="Z40" s="15" t="s">
        <v>787</v>
      </c>
      <c r="AA40" s="17"/>
      <c r="AB40" s="17"/>
      <c r="AC40" s="17"/>
      <c r="AD40" s="17"/>
    </row>
    <row r="41" spans="1:30" s="12" customFormat="1" ht="60" customHeight="1" x14ac:dyDescent="0.45">
      <c r="A41" s="15" t="s">
        <v>402</v>
      </c>
      <c r="B41" s="15" t="s">
        <v>403</v>
      </c>
      <c r="C41" s="15" t="s">
        <v>404</v>
      </c>
      <c r="D41" s="15">
        <v>2021</v>
      </c>
      <c r="E41" s="15" t="s">
        <v>173</v>
      </c>
      <c r="F41" s="15" t="s">
        <v>790</v>
      </c>
      <c r="G41" s="15" t="s">
        <v>290</v>
      </c>
      <c r="H41" s="28">
        <f>2/11</f>
        <v>0.18181818181818182</v>
      </c>
      <c r="I41" s="28">
        <f>9/11</f>
        <v>0.81818181818181823</v>
      </c>
      <c r="J41" s="15">
        <v>0</v>
      </c>
      <c r="K41" s="15" t="s">
        <v>294</v>
      </c>
      <c r="L41" s="15" t="s">
        <v>294</v>
      </c>
      <c r="M41" s="15" t="s">
        <v>243</v>
      </c>
      <c r="N41" s="22" t="s">
        <v>794</v>
      </c>
      <c r="O41" s="15" t="s">
        <v>498</v>
      </c>
      <c r="P41" s="15" t="s">
        <v>793</v>
      </c>
      <c r="Q41" s="15" t="s">
        <v>795</v>
      </c>
      <c r="R41" s="15" t="s">
        <v>470</v>
      </c>
      <c r="S41" s="15" t="s">
        <v>796</v>
      </c>
      <c r="T41" s="15" t="s">
        <v>797</v>
      </c>
      <c r="U41" s="15" t="s">
        <v>476</v>
      </c>
      <c r="V41" s="15" t="s">
        <v>524</v>
      </c>
      <c r="W41" s="15" t="s">
        <v>271</v>
      </c>
      <c r="X41" s="15" t="s">
        <v>271</v>
      </c>
      <c r="Y41" s="15" t="s">
        <v>473</v>
      </c>
      <c r="Z41" s="15" t="s">
        <v>798</v>
      </c>
      <c r="AA41" s="17"/>
      <c r="AB41" s="17"/>
      <c r="AC41" s="17"/>
      <c r="AD41" s="17"/>
    </row>
    <row r="42" spans="1:30" s="12" customFormat="1" ht="60" customHeight="1" x14ac:dyDescent="0.45">
      <c r="A42" s="15" t="s">
        <v>335</v>
      </c>
      <c r="B42" s="15" t="s">
        <v>336</v>
      </c>
      <c r="C42" s="15" t="s">
        <v>337</v>
      </c>
      <c r="D42" s="15">
        <v>2012</v>
      </c>
      <c r="E42" s="15" t="s">
        <v>188</v>
      </c>
      <c r="F42" s="15" t="s">
        <v>294</v>
      </c>
      <c r="G42" s="15" t="s">
        <v>290</v>
      </c>
      <c r="H42" s="28">
        <f>4/9</f>
        <v>0.44444444444444442</v>
      </c>
      <c r="I42" s="28">
        <f>5/9</f>
        <v>0.55555555555555558</v>
      </c>
      <c r="J42" s="15">
        <v>0</v>
      </c>
      <c r="K42" s="15" t="s">
        <v>294</v>
      </c>
      <c r="L42" s="15" t="s">
        <v>294</v>
      </c>
      <c r="M42" s="15" t="s">
        <v>800</v>
      </c>
      <c r="N42" s="22" t="s">
        <v>803</v>
      </c>
      <c r="O42" s="15" t="s">
        <v>285</v>
      </c>
      <c r="P42" s="15" t="s">
        <v>801</v>
      </c>
      <c r="Q42" s="15" t="s">
        <v>294</v>
      </c>
      <c r="R42" s="15" t="s">
        <v>470</v>
      </c>
      <c r="S42" s="15" t="s">
        <v>471</v>
      </c>
      <c r="T42" s="15" t="s">
        <v>816</v>
      </c>
      <c r="U42" s="15" t="s">
        <v>476</v>
      </c>
      <c r="V42" s="15" t="s">
        <v>524</v>
      </c>
      <c r="W42" s="15" t="s">
        <v>271</v>
      </c>
      <c r="X42" s="15" t="s">
        <v>271</v>
      </c>
      <c r="Y42" s="15" t="s">
        <v>473</v>
      </c>
      <c r="Z42" s="15" t="s">
        <v>802</v>
      </c>
      <c r="AA42" s="17"/>
      <c r="AB42" s="17" t="s">
        <v>799</v>
      </c>
      <c r="AC42" s="17"/>
      <c r="AD42" s="17"/>
    </row>
    <row r="43" spans="1:30" s="12" customFormat="1" ht="102" customHeight="1" x14ac:dyDescent="0.45">
      <c r="A43" s="15" t="s">
        <v>338</v>
      </c>
      <c r="B43" s="15" t="s">
        <v>443</v>
      </c>
      <c r="C43" s="15" t="s">
        <v>339</v>
      </c>
      <c r="D43" s="15">
        <v>2017</v>
      </c>
      <c r="E43" s="15" t="s">
        <v>188</v>
      </c>
      <c r="F43" s="15" t="s">
        <v>294</v>
      </c>
      <c r="G43" s="15" t="s">
        <v>290</v>
      </c>
      <c r="H43" s="28">
        <f>6/21</f>
        <v>0.2857142857142857</v>
      </c>
      <c r="I43" s="28">
        <f>15/21</f>
        <v>0.7142857142857143</v>
      </c>
      <c r="J43" s="15">
        <v>0</v>
      </c>
      <c r="K43" s="15" t="s">
        <v>804</v>
      </c>
      <c r="L43" s="15">
        <v>53</v>
      </c>
      <c r="M43" s="15" t="s">
        <v>294</v>
      </c>
      <c r="N43" s="22" t="s">
        <v>294</v>
      </c>
      <c r="O43" s="15" t="s">
        <v>285</v>
      </c>
      <c r="P43" s="15" t="s">
        <v>805</v>
      </c>
      <c r="Q43" s="15" t="s">
        <v>806</v>
      </c>
      <c r="R43" s="15" t="s">
        <v>807</v>
      </c>
      <c r="S43" s="15" t="s">
        <v>808</v>
      </c>
      <c r="T43" s="15" t="s">
        <v>809</v>
      </c>
      <c r="U43" s="15" t="s">
        <v>813</v>
      </c>
      <c r="V43" s="15" t="s">
        <v>810</v>
      </c>
      <c r="W43" s="15" t="s">
        <v>272</v>
      </c>
      <c r="X43" s="15" t="s">
        <v>271</v>
      </c>
      <c r="Y43" s="15" t="s">
        <v>516</v>
      </c>
      <c r="Z43" s="15" t="s">
        <v>814</v>
      </c>
      <c r="AA43" s="17"/>
      <c r="AB43" s="17" t="s">
        <v>799</v>
      </c>
      <c r="AC43" s="17" t="s">
        <v>812</v>
      </c>
      <c r="AD43" s="17" t="s">
        <v>811</v>
      </c>
    </row>
    <row r="44" spans="1:30" s="12" customFormat="1" ht="60" customHeight="1" x14ac:dyDescent="0.45">
      <c r="A44" s="15" t="s">
        <v>405</v>
      </c>
      <c r="B44" s="15" t="s">
        <v>462</v>
      </c>
      <c r="C44" s="15" t="s">
        <v>406</v>
      </c>
      <c r="D44" s="15">
        <v>2022</v>
      </c>
      <c r="E44" s="15" t="s">
        <v>187</v>
      </c>
      <c r="F44" s="15" t="s">
        <v>294</v>
      </c>
      <c r="G44" s="15" t="s">
        <v>290</v>
      </c>
      <c r="H44" s="28">
        <f>7/15</f>
        <v>0.46666666666666667</v>
      </c>
      <c r="I44" s="28">
        <f>8/15</f>
        <v>0.53333333333333333</v>
      </c>
      <c r="J44" s="15">
        <v>0</v>
      </c>
      <c r="K44" s="15" t="s">
        <v>294</v>
      </c>
      <c r="L44" s="15" t="s">
        <v>294</v>
      </c>
      <c r="M44" s="15" t="s">
        <v>819</v>
      </c>
      <c r="N44" s="22" t="s">
        <v>294</v>
      </c>
      <c r="O44" s="15" t="s">
        <v>500</v>
      </c>
      <c r="P44" s="15" t="s">
        <v>801</v>
      </c>
      <c r="Q44" s="15" t="s">
        <v>815</v>
      </c>
      <c r="R44" s="15" t="s">
        <v>301</v>
      </c>
      <c r="S44" s="15" t="s">
        <v>471</v>
      </c>
      <c r="T44" s="15" t="s">
        <v>817</v>
      </c>
      <c r="U44" s="15" t="s">
        <v>476</v>
      </c>
      <c r="V44" s="15" t="s">
        <v>524</v>
      </c>
      <c r="W44" s="15" t="s">
        <v>271</v>
      </c>
      <c r="X44" s="15" t="s">
        <v>271</v>
      </c>
      <c r="Y44" s="15" t="s">
        <v>818</v>
      </c>
      <c r="Z44" s="15" t="s">
        <v>294</v>
      </c>
      <c r="AA44" s="17"/>
      <c r="AB44" s="17"/>
      <c r="AC44" s="17"/>
      <c r="AD44" s="17"/>
    </row>
    <row r="45" spans="1:30" s="12" customFormat="1" ht="81.75" customHeight="1" x14ac:dyDescent="0.45">
      <c r="A45" s="15" t="s">
        <v>340</v>
      </c>
      <c r="B45" s="15" t="s">
        <v>444</v>
      </c>
      <c r="C45" s="15" t="s">
        <v>341</v>
      </c>
      <c r="D45" s="15">
        <v>2021</v>
      </c>
      <c r="E45" s="15" t="s">
        <v>80</v>
      </c>
      <c r="F45" s="15" t="s">
        <v>294</v>
      </c>
      <c r="G45" s="15" t="s">
        <v>290</v>
      </c>
      <c r="H45" s="28">
        <v>0.14000000000000001</v>
      </c>
      <c r="I45" s="29">
        <v>0.86</v>
      </c>
      <c r="J45" s="15">
        <v>0</v>
      </c>
      <c r="K45" s="15" t="s">
        <v>832</v>
      </c>
      <c r="L45" s="15">
        <v>44.47</v>
      </c>
      <c r="M45" s="15" t="s">
        <v>833</v>
      </c>
      <c r="N45" s="22" t="s">
        <v>294</v>
      </c>
      <c r="O45" s="15" t="s">
        <v>285</v>
      </c>
      <c r="P45" s="15" t="s">
        <v>827</v>
      </c>
      <c r="Q45" s="15" t="s">
        <v>826</v>
      </c>
      <c r="R45" s="15" t="s">
        <v>535</v>
      </c>
      <c r="S45" s="15" t="s">
        <v>828</v>
      </c>
      <c r="T45" s="15" t="s">
        <v>829</v>
      </c>
      <c r="U45" s="15" t="s">
        <v>830</v>
      </c>
      <c r="V45" s="15" t="s">
        <v>514</v>
      </c>
      <c r="W45" s="15" t="s">
        <v>272</v>
      </c>
      <c r="X45" s="15" t="s">
        <v>272</v>
      </c>
      <c r="Y45" s="15" t="s">
        <v>563</v>
      </c>
      <c r="Z45" s="15" t="s">
        <v>831</v>
      </c>
      <c r="AA45" s="17"/>
      <c r="AB45" s="17" t="s">
        <v>607</v>
      </c>
      <c r="AC45" s="17"/>
      <c r="AD45" s="17"/>
    </row>
    <row r="46" spans="1:30" s="12" customFormat="1" ht="69.400000000000006" customHeight="1" x14ac:dyDescent="0.45">
      <c r="A46" s="15" t="s">
        <v>424</v>
      </c>
      <c r="B46" s="15" t="s">
        <v>425</v>
      </c>
      <c r="C46" s="15" t="s">
        <v>426</v>
      </c>
      <c r="D46" s="15">
        <v>2020</v>
      </c>
      <c r="E46" s="15" t="s">
        <v>134</v>
      </c>
      <c r="F46" s="15" t="s">
        <v>294</v>
      </c>
      <c r="G46" s="15" t="s">
        <v>834</v>
      </c>
      <c r="H46" s="28">
        <v>0.23</v>
      </c>
      <c r="I46" s="29">
        <v>0.77</v>
      </c>
      <c r="J46" s="15">
        <v>0</v>
      </c>
      <c r="K46" s="15" t="s">
        <v>835</v>
      </c>
      <c r="L46" s="15">
        <v>45</v>
      </c>
      <c r="M46" s="15" t="s">
        <v>800</v>
      </c>
      <c r="N46" s="22" t="s">
        <v>294</v>
      </c>
      <c r="O46" s="15" t="s">
        <v>498</v>
      </c>
      <c r="P46" s="30" t="s">
        <v>836</v>
      </c>
      <c r="Q46" s="15" t="s">
        <v>840</v>
      </c>
      <c r="R46" s="15" t="s">
        <v>472</v>
      </c>
      <c r="S46" s="15" t="s">
        <v>838</v>
      </c>
      <c r="T46" s="15" t="s">
        <v>839</v>
      </c>
      <c r="U46" s="15" t="s">
        <v>476</v>
      </c>
      <c r="V46" s="15" t="s">
        <v>524</v>
      </c>
      <c r="W46" s="15" t="s">
        <v>271</v>
      </c>
      <c r="X46" s="15" t="s">
        <v>271</v>
      </c>
      <c r="Y46" s="15" t="s">
        <v>473</v>
      </c>
      <c r="Z46" s="15" t="s">
        <v>841</v>
      </c>
      <c r="AA46" s="17"/>
      <c r="AB46" s="17"/>
      <c r="AC46" s="17" t="s">
        <v>837</v>
      </c>
      <c r="AD46" s="17"/>
    </row>
    <row r="47" spans="1:30" s="12" customFormat="1" ht="91.9" customHeight="1" x14ac:dyDescent="0.45">
      <c r="A47" s="15" t="s">
        <v>407</v>
      </c>
      <c r="B47" s="15" t="s">
        <v>408</v>
      </c>
      <c r="C47" s="15" t="s">
        <v>409</v>
      </c>
      <c r="D47" s="15">
        <v>2023</v>
      </c>
      <c r="E47" s="15" t="s">
        <v>196</v>
      </c>
      <c r="F47" s="15" t="s">
        <v>621</v>
      </c>
      <c r="G47" s="15" t="s">
        <v>290</v>
      </c>
      <c r="H47" s="19">
        <v>13</v>
      </c>
      <c r="I47" s="15">
        <v>86</v>
      </c>
      <c r="J47" s="15">
        <v>0</v>
      </c>
      <c r="K47" s="12" t="s">
        <v>294</v>
      </c>
      <c r="L47" s="15">
        <v>49.56</v>
      </c>
      <c r="M47" s="15" t="s">
        <v>843</v>
      </c>
      <c r="N47" s="22"/>
      <c r="O47" s="15" t="s">
        <v>498</v>
      </c>
      <c r="P47" s="15" t="s">
        <v>624</v>
      </c>
      <c r="Q47" s="15" t="s">
        <v>910</v>
      </c>
      <c r="R47" s="15" t="s">
        <v>535</v>
      </c>
      <c r="S47" s="15" t="s">
        <v>852</v>
      </c>
      <c r="T47" s="15" t="s">
        <v>853</v>
      </c>
      <c r="U47" s="15" t="s">
        <v>851</v>
      </c>
      <c r="V47" s="15" t="s">
        <v>514</v>
      </c>
      <c r="W47" s="15" t="s">
        <v>272</v>
      </c>
      <c r="X47" s="15" t="s">
        <v>272</v>
      </c>
      <c r="Y47" s="15" t="s">
        <v>279</v>
      </c>
      <c r="Z47" s="15" t="s">
        <v>854</v>
      </c>
      <c r="AA47" s="17"/>
      <c r="AB47" s="17"/>
      <c r="AC47" s="17"/>
      <c r="AD47" s="17"/>
    </row>
    <row r="48" spans="1:30" s="12" customFormat="1" ht="103.5" customHeight="1" x14ac:dyDescent="0.45">
      <c r="A48" s="15" t="s">
        <v>342</v>
      </c>
      <c r="B48" s="15" t="s">
        <v>445</v>
      </c>
      <c r="C48" s="18" t="s">
        <v>469</v>
      </c>
      <c r="D48" s="15">
        <v>2014</v>
      </c>
      <c r="E48" s="15" t="s">
        <v>196</v>
      </c>
      <c r="F48" s="15" t="s">
        <v>621</v>
      </c>
      <c r="G48" s="15" t="s">
        <v>290</v>
      </c>
      <c r="H48" s="19">
        <v>18</v>
      </c>
      <c r="I48" s="15">
        <v>82</v>
      </c>
      <c r="J48" s="15">
        <v>0</v>
      </c>
      <c r="K48" s="12" t="s">
        <v>849</v>
      </c>
      <c r="L48" s="15">
        <v>46.7</v>
      </c>
      <c r="M48" s="15" t="s">
        <v>843</v>
      </c>
      <c r="N48" s="22" t="s">
        <v>294</v>
      </c>
      <c r="O48" s="15" t="s">
        <v>498</v>
      </c>
      <c r="P48" s="15" t="s">
        <v>624</v>
      </c>
      <c r="Q48" s="30" t="s">
        <v>842</v>
      </c>
      <c r="R48" s="15" t="s">
        <v>844</v>
      </c>
      <c r="S48" s="15" t="s">
        <v>845</v>
      </c>
      <c r="T48" s="15" t="s">
        <v>846</v>
      </c>
      <c r="U48" s="15" t="s">
        <v>847</v>
      </c>
      <c r="V48" s="15" t="s">
        <v>724</v>
      </c>
      <c r="W48" s="15" t="s">
        <v>272</v>
      </c>
      <c r="X48" s="15" t="s">
        <v>272</v>
      </c>
      <c r="Y48" s="15" t="s">
        <v>279</v>
      </c>
      <c r="Z48" s="15" t="s">
        <v>848</v>
      </c>
      <c r="AA48" s="17"/>
      <c r="AB48" s="17"/>
      <c r="AC48" s="17"/>
      <c r="AD48" s="17"/>
    </row>
    <row r="49" spans="1:30" s="12" customFormat="1" ht="132.85" customHeight="1" x14ac:dyDescent="0.45">
      <c r="A49" s="15" t="s">
        <v>414</v>
      </c>
      <c r="B49" s="15" t="s">
        <v>463</v>
      </c>
      <c r="C49" s="15" t="s">
        <v>415</v>
      </c>
      <c r="D49" s="15">
        <v>2007</v>
      </c>
      <c r="E49" s="15" t="s">
        <v>80</v>
      </c>
      <c r="F49" s="15" t="s">
        <v>294</v>
      </c>
      <c r="G49" s="15" t="s">
        <v>855</v>
      </c>
      <c r="H49" s="19">
        <v>15</v>
      </c>
      <c r="I49" s="15">
        <v>85</v>
      </c>
      <c r="J49" s="15">
        <v>0</v>
      </c>
      <c r="K49" s="15" t="s">
        <v>294</v>
      </c>
      <c r="L49" s="15">
        <v>37.299999999999997</v>
      </c>
      <c r="M49" s="15" t="s">
        <v>857</v>
      </c>
      <c r="N49" s="22" t="s">
        <v>858</v>
      </c>
      <c r="O49" s="15" t="s">
        <v>285</v>
      </c>
      <c r="P49" s="15" t="s">
        <v>859</v>
      </c>
      <c r="Q49" s="15" t="s">
        <v>860</v>
      </c>
      <c r="R49" s="15" t="s">
        <v>535</v>
      </c>
      <c r="S49" s="15" t="s">
        <v>861</v>
      </c>
      <c r="T49" s="15" t="s">
        <v>862</v>
      </c>
      <c r="U49" s="15" t="s">
        <v>863</v>
      </c>
      <c r="V49" s="15" t="s">
        <v>584</v>
      </c>
      <c r="W49" s="15" t="s">
        <v>272</v>
      </c>
      <c r="X49" s="15" t="s">
        <v>272</v>
      </c>
      <c r="Y49" s="15" t="s">
        <v>563</v>
      </c>
      <c r="Z49" s="15" t="s">
        <v>864</v>
      </c>
      <c r="AA49" s="17" t="s">
        <v>856</v>
      </c>
      <c r="AB49" s="17" t="s">
        <v>607</v>
      </c>
      <c r="AC49" s="17"/>
      <c r="AD49" s="17"/>
    </row>
    <row r="50" spans="1:30" s="12" customFormat="1" ht="60" customHeight="1" x14ac:dyDescent="0.45">
      <c r="A50" s="15" t="s">
        <v>412</v>
      </c>
      <c r="B50" s="15" t="s">
        <v>463</v>
      </c>
      <c r="C50" s="15" t="s">
        <v>413</v>
      </c>
      <c r="D50" s="15">
        <v>2020</v>
      </c>
      <c r="E50" s="15" t="s">
        <v>850</v>
      </c>
      <c r="F50" s="15" t="s">
        <v>850</v>
      </c>
      <c r="G50" s="15" t="s">
        <v>850</v>
      </c>
      <c r="H50" s="15" t="s">
        <v>850</v>
      </c>
      <c r="I50" s="15" t="s">
        <v>850</v>
      </c>
      <c r="J50" s="15" t="s">
        <v>850</v>
      </c>
      <c r="K50" s="15" t="s">
        <v>850</v>
      </c>
      <c r="L50" s="15" t="s">
        <v>850</v>
      </c>
      <c r="M50" s="15" t="s">
        <v>850</v>
      </c>
      <c r="N50" s="15" t="s">
        <v>850</v>
      </c>
      <c r="O50" s="15" t="s">
        <v>850</v>
      </c>
      <c r="P50" s="15" t="s">
        <v>850</v>
      </c>
      <c r="Q50" s="15" t="s">
        <v>850</v>
      </c>
      <c r="R50" s="15" t="s">
        <v>850</v>
      </c>
      <c r="S50" s="15" t="s">
        <v>850</v>
      </c>
      <c r="T50" s="15" t="s">
        <v>850</v>
      </c>
      <c r="U50" s="15" t="s">
        <v>850</v>
      </c>
      <c r="V50" s="15" t="s">
        <v>850</v>
      </c>
      <c r="W50" s="15" t="s">
        <v>850</v>
      </c>
      <c r="X50" s="15" t="s">
        <v>850</v>
      </c>
      <c r="Y50" s="15" t="s">
        <v>850</v>
      </c>
      <c r="Z50" s="15" t="s">
        <v>850</v>
      </c>
      <c r="AA50" s="17"/>
      <c r="AB50" s="17"/>
      <c r="AC50" s="17"/>
      <c r="AD50" s="17"/>
    </row>
    <row r="51" spans="1:30" s="12" customFormat="1" ht="85.9" customHeight="1" x14ac:dyDescent="0.45">
      <c r="A51" s="15" t="s">
        <v>410</v>
      </c>
      <c r="B51" s="15" t="s">
        <v>463</v>
      </c>
      <c r="C51" s="15" t="s">
        <v>411</v>
      </c>
      <c r="D51" s="15">
        <v>2022</v>
      </c>
      <c r="E51" s="15" t="s">
        <v>80</v>
      </c>
      <c r="F51" s="15" t="s">
        <v>294</v>
      </c>
      <c r="G51" s="15" t="s">
        <v>290</v>
      </c>
      <c r="H51" s="19">
        <v>11</v>
      </c>
      <c r="I51" s="15">
        <v>89</v>
      </c>
      <c r="J51" s="15">
        <v>0</v>
      </c>
      <c r="K51" s="15" t="s">
        <v>294</v>
      </c>
      <c r="L51" s="15">
        <v>41.2</v>
      </c>
      <c r="M51" s="15" t="s">
        <v>889</v>
      </c>
      <c r="N51" s="31">
        <f>29.03/12</f>
        <v>2.4191666666666669</v>
      </c>
      <c r="O51" s="15" t="s">
        <v>285</v>
      </c>
      <c r="P51" s="15" t="s">
        <v>887</v>
      </c>
      <c r="Q51" s="15" t="s">
        <v>886</v>
      </c>
      <c r="R51" s="15" t="s">
        <v>535</v>
      </c>
      <c r="S51" s="15" t="s">
        <v>884</v>
      </c>
      <c r="T51" s="30" t="s">
        <v>885</v>
      </c>
      <c r="U51" s="15" t="s">
        <v>883</v>
      </c>
      <c r="V51" s="15" t="s">
        <v>514</v>
      </c>
      <c r="W51" s="15" t="s">
        <v>272</v>
      </c>
      <c r="X51" s="15" t="s">
        <v>272</v>
      </c>
      <c r="Y51" s="15" t="s">
        <v>279</v>
      </c>
      <c r="Z51" s="15" t="s">
        <v>888</v>
      </c>
      <c r="AA51" s="17"/>
      <c r="AB51" s="17" t="s">
        <v>607</v>
      </c>
      <c r="AC51" s="17"/>
      <c r="AD51" s="17"/>
    </row>
    <row r="52" spans="1:30" s="12" customFormat="1" ht="112.15" customHeight="1" x14ac:dyDescent="0.45">
      <c r="A52" s="15" t="s">
        <v>416</v>
      </c>
      <c r="B52" s="15" t="s">
        <v>464</v>
      </c>
      <c r="C52" s="15" t="s">
        <v>417</v>
      </c>
      <c r="D52" s="15">
        <v>2012</v>
      </c>
      <c r="E52" s="15" t="s">
        <v>188</v>
      </c>
      <c r="F52" s="15" t="s">
        <v>865</v>
      </c>
      <c r="G52" s="15" t="s">
        <v>855</v>
      </c>
      <c r="H52" s="19">
        <v>25</v>
      </c>
      <c r="I52" s="15">
        <v>75</v>
      </c>
      <c r="J52" s="15">
        <v>0</v>
      </c>
      <c r="K52" s="15" t="s">
        <v>294</v>
      </c>
      <c r="L52" s="15" t="s">
        <v>294</v>
      </c>
      <c r="M52" s="15" t="s">
        <v>868</v>
      </c>
      <c r="N52" s="22" t="s">
        <v>867</v>
      </c>
      <c r="O52" s="15" t="s">
        <v>498</v>
      </c>
      <c r="P52" s="15" t="s">
        <v>869</v>
      </c>
      <c r="Q52" s="15" t="s">
        <v>572</v>
      </c>
      <c r="R52" s="15" t="s">
        <v>664</v>
      </c>
      <c r="S52" s="15" t="s">
        <v>870</v>
      </c>
      <c r="T52" s="15" t="s">
        <v>871</v>
      </c>
      <c r="U52" s="15" t="s">
        <v>872</v>
      </c>
      <c r="V52" s="15" t="s">
        <v>513</v>
      </c>
      <c r="W52" s="15" t="s">
        <v>271</v>
      </c>
      <c r="X52" s="15" t="s">
        <v>271</v>
      </c>
      <c r="Y52" s="15" t="s">
        <v>279</v>
      </c>
      <c r="Z52" s="15" t="s">
        <v>873</v>
      </c>
      <c r="AA52" s="17" t="s">
        <v>866</v>
      </c>
      <c r="AB52" s="17"/>
      <c r="AC52" s="17"/>
      <c r="AD52" s="17"/>
    </row>
    <row r="53" spans="1:30" s="12" customFormat="1" ht="118.9" customHeight="1" x14ac:dyDescent="0.45">
      <c r="A53" s="15" t="s">
        <v>434</v>
      </c>
      <c r="B53" s="15" t="s">
        <v>435</v>
      </c>
      <c r="C53" s="15" t="s">
        <v>436</v>
      </c>
      <c r="D53" s="15">
        <v>2018</v>
      </c>
      <c r="E53" s="15" t="s">
        <v>173</v>
      </c>
      <c r="F53" s="15" t="s">
        <v>874</v>
      </c>
      <c r="G53" s="15" t="s">
        <v>290</v>
      </c>
      <c r="H53" s="19">
        <v>10</v>
      </c>
      <c r="I53" s="15">
        <v>90</v>
      </c>
      <c r="J53" s="15">
        <v>0</v>
      </c>
      <c r="K53" s="15" t="s">
        <v>875</v>
      </c>
      <c r="L53" s="15">
        <v>47</v>
      </c>
      <c r="M53" s="15" t="s">
        <v>876</v>
      </c>
      <c r="N53" s="22" t="s">
        <v>877</v>
      </c>
      <c r="O53" s="15" t="s">
        <v>285</v>
      </c>
      <c r="P53" s="15" t="s">
        <v>878</v>
      </c>
      <c r="Q53" s="15" t="s">
        <v>572</v>
      </c>
      <c r="R53" s="15" t="s">
        <v>535</v>
      </c>
      <c r="S53" s="15" t="s">
        <v>471</v>
      </c>
      <c r="T53" s="15" t="s">
        <v>879</v>
      </c>
      <c r="U53" s="15" t="s">
        <v>880</v>
      </c>
      <c r="V53" s="15" t="s">
        <v>524</v>
      </c>
      <c r="W53" s="15" t="s">
        <v>271</v>
      </c>
      <c r="X53" s="15" t="s">
        <v>271</v>
      </c>
      <c r="Y53" s="15" t="s">
        <v>516</v>
      </c>
      <c r="Z53" s="15" t="s">
        <v>882</v>
      </c>
      <c r="AA53" s="17"/>
      <c r="AB53" s="17" t="s">
        <v>607</v>
      </c>
      <c r="AC53" s="17"/>
      <c r="AD53" s="17" t="s">
        <v>881</v>
      </c>
    </row>
    <row r="54" spans="1:30" s="12" customFormat="1" ht="60" customHeight="1" x14ac:dyDescent="0.45">
      <c r="A54" s="15" t="s">
        <v>418</v>
      </c>
      <c r="B54" s="15" t="s">
        <v>465</v>
      </c>
      <c r="C54" s="15" t="s">
        <v>419</v>
      </c>
      <c r="D54" s="15">
        <v>2014</v>
      </c>
      <c r="E54" s="15" t="s">
        <v>35</v>
      </c>
      <c r="F54" s="15" t="s">
        <v>294</v>
      </c>
      <c r="G54" s="15" t="s">
        <v>290</v>
      </c>
      <c r="H54" s="19">
        <v>24</v>
      </c>
      <c r="I54" s="15">
        <v>76</v>
      </c>
      <c r="J54" s="15">
        <v>0</v>
      </c>
      <c r="K54" s="15" t="s">
        <v>294</v>
      </c>
      <c r="L54" s="15">
        <v>48.6</v>
      </c>
      <c r="M54" s="15" t="s">
        <v>893</v>
      </c>
      <c r="N54" s="31">
        <f>11/12</f>
        <v>0.91666666666666663</v>
      </c>
      <c r="O54" s="15" t="s">
        <v>285</v>
      </c>
      <c r="P54" s="15" t="s">
        <v>895</v>
      </c>
      <c r="Q54" s="15" t="s">
        <v>890</v>
      </c>
      <c r="R54" s="15" t="s">
        <v>664</v>
      </c>
      <c r="S54" s="15" t="s">
        <v>896</v>
      </c>
      <c r="T54" s="30" t="s">
        <v>897</v>
      </c>
      <c r="U54" s="15" t="s">
        <v>891</v>
      </c>
      <c r="V54" s="15" t="s">
        <v>724</v>
      </c>
      <c r="W54" s="15" t="s">
        <v>272</v>
      </c>
      <c r="X54" s="15" t="s">
        <v>272</v>
      </c>
      <c r="Y54" s="15" t="s">
        <v>563</v>
      </c>
      <c r="Z54" s="15" t="s">
        <v>892</v>
      </c>
      <c r="AA54" s="17"/>
      <c r="AB54" s="17" t="s">
        <v>894</v>
      </c>
      <c r="AC54" s="17"/>
      <c r="AD54" s="17"/>
    </row>
  </sheetData>
  <autoFilter ref="A1:AD54" xr:uid="{9BEE492F-B14D-4345-B9CA-ACB70554B79A}">
    <filterColumn colId="7" showButton="0"/>
    <filterColumn colId="8" showButton="0"/>
    <filterColumn colId="10" showButton="0"/>
    <filterColumn colId="17" showButton="0"/>
    <filterColumn colId="18" showButton="0"/>
    <sortState xmlns:xlrd2="http://schemas.microsoft.com/office/spreadsheetml/2017/richdata2" ref="A2:AD54">
      <sortCondition ref="B1:B54"/>
    </sortState>
  </autoFilter>
  <mergeCells count="3">
    <mergeCell ref="H1:J1"/>
    <mergeCell ref="K1:L1"/>
    <mergeCell ref="R1:T1"/>
  </mergeCells>
  <phoneticPr fontId="14"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84C3C-1114-4CF3-809D-AF5EA12F92B4}">
  <sheetPr codeName="Sheet2"/>
  <dimension ref="A1:D33"/>
  <sheetViews>
    <sheetView topLeftCell="A17" zoomScale="115" zoomScaleNormal="115" workbookViewId="0">
      <selection activeCell="G30" sqref="G30"/>
    </sheetView>
  </sheetViews>
  <sheetFormatPr defaultRowHeight="14.25" x14ac:dyDescent="0.45"/>
  <cols>
    <col min="1" max="1" width="29.59765625" style="11" customWidth="1"/>
    <col min="2" max="2" width="57" customWidth="1"/>
  </cols>
  <sheetData>
    <row r="1" spans="1:2" ht="21" x14ac:dyDescent="0.45">
      <c r="A1" s="10" t="s">
        <v>13</v>
      </c>
    </row>
    <row r="2" spans="1:2" ht="18" x14ac:dyDescent="0.55000000000000004">
      <c r="A2" s="32" t="s">
        <v>14</v>
      </c>
      <c r="B2" s="33" t="s">
        <v>15</v>
      </c>
    </row>
    <row r="3" spans="1:2" x14ac:dyDescent="0.45">
      <c r="A3" s="34" t="s">
        <v>2</v>
      </c>
      <c r="B3" s="7" t="s">
        <v>17</v>
      </c>
    </row>
    <row r="4" spans="1:2" ht="45" customHeight="1" x14ac:dyDescent="0.45">
      <c r="A4" s="34" t="s">
        <v>0</v>
      </c>
      <c r="B4" s="8" t="s">
        <v>18</v>
      </c>
    </row>
    <row r="5" spans="1:2" ht="25.9" customHeight="1" x14ac:dyDescent="0.45">
      <c r="A5" s="34" t="s">
        <v>19</v>
      </c>
      <c r="B5" s="8" t="s">
        <v>20</v>
      </c>
    </row>
    <row r="6" spans="1:2" ht="23.65" customHeight="1" x14ac:dyDescent="0.45">
      <c r="A6" s="34" t="s">
        <v>1</v>
      </c>
      <c r="B6" s="7" t="s">
        <v>21</v>
      </c>
    </row>
    <row r="7" spans="1:2" ht="48" customHeight="1" x14ac:dyDescent="0.45">
      <c r="A7" s="34" t="s">
        <v>16</v>
      </c>
      <c r="B7" s="8" t="s">
        <v>771</v>
      </c>
    </row>
    <row r="8" spans="1:2" ht="127.5" customHeight="1" x14ac:dyDescent="0.45">
      <c r="A8" s="34" t="s">
        <v>316</v>
      </c>
      <c r="B8" s="8" t="s">
        <v>317</v>
      </c>
    </row>
    <row r="9" spans="1:2" ht="65.650000000000006" customHeight="1" x14ac:dyDescent="0.45">
      <c r="A9" s="34" t="s">
        <v>3</v>
      </c>
      <c r="B9" s="8" t="s">
        <v>218</v>
      </c>
    </row>
    <row r="10" spans="1:2" ht="18.399999999999999" customHeight="1" x14ac:dyDescent="0.45">
      <c r="A10" s="34" t="s">
        <v>220</v>
      </c>
      <c r="B10" s="8" t="s">
        <v>259</v>
      </c>
    </row>
    <row r="11" spans="1:2" ht="38.65" customHeight="1" x14ac:dyDescent="0.45">
      <c r="A11" s="36" t="s">
        <v>225</v>
      </c>
      <c r="B11" s="8" t="s">
        <v>260</v>
      </c>
    </row>
    <row r="12" spans="1:2" ht="37.9" customHeight="1" x14ac:dyDescent="0.45">
      <c r="A12" s="36" t="s">
        <v>226</v>
      </c>
      <c r="B12" s="8" t="s">
        <v>261</v>
      </c>
    </row>
    <row r="13" spans="1:2" ht="36.4" customHeight="1" x14ac:dyDescent="0.45">
      <c r="A13" s="36" t="s">
        <v>227</v>
      </c>
      <c r="B13" s="8" t="s">
        <v>262</v>
      </c>
    </row>
    <row r="14" spans="1:2" ht="23.25" customHeight="1" x14ac:dyDescent="0.45">
      <c r="A14" s="34" t="s">
        <v>221</v>
      </c>
      <c r="B14" s="8"/>
    </row>
    <row r="15" spans="1:2" ht="39" customHeight="1" x14ac:dyDescent="0.45">
      <c r="A15" s="36" t="s">
        <v>228</v>
      </c>
      <c r="B15" s="8" t="s">
        <v>912</v>
      </c>
    </row>
    <row r="16" spans="1:2" ht="51" customHeight="1" x14ac:dyDescent="0.45">
      <c r="A16" s="36" t="s">
        <v>229</v>
      </c>
      <c r="B16" s="8" t="s">
        <v>913</v>
      </c>
    </row>
    <row r="17" spans="1:2" ht="161.25" customHeight="1" x14ac:dyDescent="0.45">
      <c r="A17" s="34" t="s">
        <v>222</v>
      </c>
      <c r="B17" s="8" t="s">
        <v>246</v>
      </c>
    </row>
    <row r="18" spans="1:2" ht="84.75" customHeight="1" x14ac:dyDescent="0.45">
      <c r="A18" s="34" t="s">
        <v>263</v>
      </c>
      <c r="B18" s="8" t="s">
        <v>264</v>
      </c>
    </row>
    <row r="19" spans="1:2" ht="50.65" customHeight="1" x14ac:dyDescent="0.45">
      <c r="A19" s="34" t="s">
        <v>4</v>
      </c>
      <c r="B19" s="9" t="s">
        <v>252</v>
      </c>
    </row>
    <row r="20" spans="1:2" ht="47.25" customHeight="1" x14ac:dyDescent="0.45">
      <c r="A20" s="34" t="s">
        <v>247</v>
      </c>
      <c r="B20" s="8" t="s">
        <v>253</v>
      </c>
    </row>
    <row r="21" spans="1:2" ht="81.75" customHeight="1" x14ac:dyDescent="0.45">
      <c r="A21" s="34" t="s">
        <v>5</v>
      </c>
      <c r="B21" s="8" t="s">
        <v>256</v>
      </c>
    </row>
    <row r="22" spans="1:2" ht="24" customHeight="1" x14ac:dyDescent="0.45">
      <c r="A22" s="34" t="s">
        <v>6</v>
      </c>
      <c r="B22" s="8"/>
    </row>
    <row r="23" spans="1:2" ht="155.25" customHeight="1" x14ac:dyDescent="0.45">
      <c r="A23" s="36" t="s">
        <v>257</v>
      </c>
      <c r="B23" s="8" t="s">
        <v>911</v>
      </c>
    </row>
    <row r="24" spans="1:2" ht="54.4" customHeight="1" x14ac:dyDescent="0.45">
      <c r="A24" s="36" t="s">
        <v>258</v>
      </c>
      <c r="B24" s="8" t="s">
        <v>267</v>
      </c>
    </row>
    <row r="25" spans="1:2" ht="57.4" customHeight="1" x14ac:dyDescent="0.45">
      <c r="A25" s="36" t="s">
        <v>265</v>
      </c>
      <c r="B25" s="8" t="s">
        <v>268</v>
      </c>
    </row>
    <row r="26" spans="1:2" ht="153.4" customHeight="1" x14ac:dyDescent="0.45">
      <c r="A26" s="34" t="s">
        <v>7</v>
      </c>
      <c r="B26" s="8" t="s">
        <v>311</v>
      </c>
    </row>
    <row r="27" spans="1:2" ht="222.4" customHeight="1" x14ac:dyDescent="0.45">
      <c r="A27" s="34" t="s">
        <v>525</v>
      </c>
      <c r="B27" s="8" t="s">
        <v>526</v>
      </c>
    </row>
    <row r="28" spans="1:2" ht="109.9" customHeight="1" x14ac:dyDescent="0.45">
      <c r="A28" s="35" t="s">
        <v>10</v>
      </c>
      <c r="B28" s="8" t="s">
        <v>274</v>
      </c>
    </row>
    <row r="29" spans="1:2" ht="144" customHeight="1" x14ac:dyDescent="0.45">
      <c r="A29" s="35" t="s">
        <v>230</v>
      </c>
      <c r="B29" s="8" t="s">
        <v>275</v>
      </c>
    </row>
    <row r="30" spans="1:2" ht="75.400000000000006" customHeight="1" x14ac:dyDescent="0.45">
      <c r="A30" s="35" t="s">
        <v>8</v>
      </c>
      <c r="B30" s="8" t="s">
        <v>276</v>
      </c>
    </row>
    <row r="31" spans="1:2" ht="103.9" customHeight="1" x14ac:dyDescent="0.45">
      <c r="A31" s="35" t="s">
        <v>9</v>
      </c>
      <c r="B31" s="8" t="s">
        <v>282</v>
      </c>
    </row>
    <row r="33" spans="4:4" x14ac:dyDescent="0.45">
      <c r="D33" s="6"/>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476C5-E310-42B0-815A-82A97EF86BC0}">
  <sheetPr codeName="Sheet3"/>
  <dimension ref="A1:I196"/>
  <sheetViews>
    <sheetView topLeftCell="A4" workbookViewId="0">
      <selection activeCell="G18" sqref="G18"/>
    </sheetView>
  </sheetViews>
  <sheetFormatPr defaultRowHeight="14.25" x14ac:dyDescent="0.45"/>
  <cols>
    <col min="1" max="1" width="22.3984375" customWidth="1"/>
    <col min="2" max="2" width="27.73046875" customWidth="1"/>
    <col min="3" max="3" width="42.33203125" customWidth="1"/>
    <col min="4" max="4" width="26.46484375" customWidth="1"/>
    <col min="5" max="5" width="30.06640625" customWidth="1"/>
    <col min="6" max="6" width="34.06640625" customWidth="1"/>
    <col min="7" max="7" width="19.1328125" customWidth="1"/>
    <col min="8" max="8" width="36.73046875" customWidth="1"/>
    <col min="9" max="9" width="19.46484375" customWidth="1"/>
  </cols>
  <sheetData>
    <row r="1" spans="1:9" s="2" customFormat="1" x14ac:dyDescent="0.45">
      <c r="A1" s="2" t="s">
        <v>217</v>
      </c>
      <c r="B1" s="2" t="s">
        <v>219</v>
      </c>
      <c r="C1" s="2" t="s">
        <v>222</v>
      </c>
      <c r="D1" s="4" t="s">
        <v>4</v>
      </c>
      <c r="E1" s="2" t="s">
        <v>247</v>
      </c>
      <c r="F1" s="2" t="s">
        <v>269</v>
      </c>
      <c r="G1" s="2" t="s">
        <v>270</v>
      </c>
      <c r="H1" s="2" t="s">
        <v>8</v>
      </c>
      <c r="I1" s="2" t="s">
        <v>512</v>
      </c>
    </row>
    <row r="2" spans="1:9" x14ac:dyDescent="0.45">
      <c r="A2" s="5" t="s">
        <v>22</v>
      </c>
      <c r="B2" t="s">
        <v>292</v>
      </c>
      <c r="C2" t="s">
        <v>237</v>
      </c>
      <c r="D2" t="s">
        <v>498</v>
      </c>
      <c r="E2" t="s">
        <v>489</v>
      </c>
      <c r="F2" t="s">
        <v>305</v>
      </c>
      <c r="G2" t="s">
        <v>271</v>
      </c>
      <c r="H2" t="s">
        <v>563</v>
      </c>
      <c r="I2" t="s">
        <v>514</v>
      </c>
    </row>
    <row r="3" spans="1:9" x14ac:dyDescent="0.45">
      <c r="A3" s="5" t="s">
        <v>23</v>
      </c>
      <c r="B3" t="s">
        <v>291</v>
      </c>
      <c r="C3" t="s">
        <v>308</v>
      </c>
      <c r="D3" t="s">
        <v>499</v>
      </c>
      <c r="E3" t="s">
        <v>251</v>
      </c>
      <c r="F3" t="s">
        <v>302</v>
      </c>
      <c r="G3" t="s">
        <v>272</v>
      </c>
      <c r="H3" t="s">
        <v>279</v>
      </c>
      <c r="I3" t="s">
        <v>524</v>
      </c>
    </row>
    <row r="4" spans="1:9" x14ac:dyDescent="0.45">
      <c r="A4" s="5" t="s">
        <v>24</v>
      </c>
      <c r="B4" t="s">
        <v>223</v>
      </c>
      <c r="C4" t="s">
        <v>236</v>
      </c>
      <c r="D4" t="s">
        <v>500</v>
      </c>
      <c r="E4" t="s">
        <v>250</v>
      </c>
      <c r="F4" t="s">
        <v>301</v>
      </c>
      <c r="G4" t="s">
        <v>273</v>
      </c>
      <c r="H4" t="s">
        <v>473</v>
      </c>
      <c r="I4" t="s">
        <v>513</v>
      </c>
    </row>
    <row r="5" spans="1:9" x14ac:dyDescent="0.45">
      <c r="A5" s="5" t="s">
        <v>25</v>
      </c>
      <c r="B5" t="s">
        <v>293</v>
      </c>
      <c r="C5" t="s">
        <v>232</v>
      </c>
      <c r="D5" t="s">
        <v>278</v>
      </c>
      <c r="E5" t="s">
        <v>312</v>
      </c>
      <c r="F5" t="s">
        <v>303</v>
      </c>
      <c r="H5" t="s">
        <v>280</v>
      </c>
      <c r="I5" t="s">
        <v>273</v>
      </c>
    </row>
    <row r="6" spans="1:9" x14ac:dyDescent="0.45">
      <c r="A6" s="5" t="s">
        <v>26</v>
      </c>
      <c r="B6" t="s">
        <v>290</v>
      </c>
      <c r="C6" t="s">
        <v>235</v>
      </c>
      <c r="D6" t="s">
        <v>285</v>
      </c>
      <c r="E6" t="s">
        <v>310</v>
      </c>
      <c r="F6" t="s">
        <v>630</v>
      </c>
      <c r="H6" t="s">
        <v>281</v>
      </c>
    </row>
    <row r="7" spans="1:9" x14ac:dyDescent="0.45">
      <c r="A7" s="5" t="s">
        <v>197</v>
      </c>
      <c r="B7" t="s">
        <v>284</v>
      </c>
      <c r="C7" t="s">
        <v>240</v>
      </c>
      <c r="D7" t="s">
        <v>294</v>
      </c>
      <c r="E7" t="s">
        <v>791</v>
      </c>
      <c r="F7" t="s">
        <v>304</v>
      </c>
      <c r="H7" t="s">
        <v>516</v>
      </c>
    </row>
    <row r="8" spans="1:9" x14ac:dyDescent="0.45">
      <c r="A8" s="5" t="s">
        <v>27</v>
      </c>
      <c r="C8" t="s">
        <v>239</v>
      </c>
      <c r="E8" t="s">
        <v>249</v>
      </c>
      <c r="F8" t="s">
        <v>472</v>
      </c>
    </row>
    <row r="9" spans="1:9" x14ac:dyDescent="0.45">
      <c r="A9" s="5" t="s">
        <v>28</v>
      </c>
      <c r="C9" t="s">
        <v>241</v>
      </c>
      <c r="E9" t="s">
        <v>248</v>
      </c>
    </row>
    <row r="10" spans="1:9" x14ac:dyDescent="0.45">
      <c r="A10" s="5" t="s">
        <v>196</v>
      </c>
      <c r="C10" t="s">
        <v>244</v>
      </c>
      <c r="E10" t="s">
        <v>604</v>
      </c>
    </row>
    <row r="11" spans="1:9" x14ac:dyDescent="0.45">
      <c r="A11" s="5" t="s">
        <v>29</v>
      </c>
      <c r="C11" t="s">
        <v>231</v>
      </c>
      <c r="E11" t="s">
        <v>314</v>
      </c>
    </row>
    <row r="12" spans="1:9" x14ac:dyDescent="0.45">
      <c r="A12" s="5" t="s">
        <v>30</v>
      </c>
      <c r="C12" t="s">
        <v>234</v>
      </c>
      <c r="E12" t="s">
        <v>299</v>
      </c>
    </row>
    <row r="13" spans="1:9" x14ac:dyDescent="0.45">
      <c r="A13" s="5" t="s">
        <v>198</v>
      </c>
      <c r="C13" t="s">
        <v>233</v>
      </c>
      <c r="E13" t="s">
        <v>614</v>
      </c>
    </row>
    <row r="14" spans="1:9" x14ac:dyDescent="0.45">
      <c r="A14" s="5" t="s">
        <v>31</v>
      </c>
      <c r="C14" t="s">
        <v>307</v>
      </c>
      <c r="E14" t="s">
        <v>313</v>
      </c>
    </row>
    <row r="15" spans="1:9" x14ac:dyDescent="0.45">
      <c r="A15" s="5" t="s">
        <v>32</v>
      </c>
      <c r="C15" t="s">
        <v>309</v>
      </c>
      <c r="E15" t="s">
        <v>659</v>
      </c>
    </row>
    <row r="16" spans="1:9" x14ac:dyDescent="0.45">
      <c r="A16" s="5" t="s">
        <v>33</v>
      </c>
      <c r="C16" t="s">
        <v>243</v>
      </c>
      <c r="E16" t="s">
        <v>501</v>
      </c>
    </row>
    <row r="17" spans="1:5" x14ac:dyDescent="0.45">
      <c r="A17" s="5" t="s">
        <v>34</v>
      </c>
      <c r="C17" t="s">
        <v>238</v>
      </c>
      <c r="E17" t="s">
        <v>623</v>
      </c>
    </row>
    <row r="18" spans="1:5" x14ac:dyDescent="0.45">
      <c r="A18" s="5" t="s">
        <v>35</v>
      </c>
      <c r="C18" t="s">
        <v>245</v>
      </c>
    </row>
    <row r="19" spans="1:5" x14ac:dyDescent="0.45">
      <c r="A19" s="5" t="s">
        <v>36</v>
      </c>
      <c r="C19" t="s">
        <v>242</v>
      </c>
    </row>
    <row r="20" spans="1:5" x14ac:dyDescent="0.45">
      <c r="A20" s="5" t="s">
        <v>37</v>
      </c>
      <c r="C20" t="s">
        <v>277</v>
      </c>
    </row>
    <row r="21" spans="1:5" x14ac:dyDescent="0.45">
      <c r="A21" s="5" t="s">
        <v>38</v>
      </c>
      <c r="C21" t="s">
        <v>294</v>
      </c>
    </row>
    <row r="22" spans="1:5" x14ac:dyDescent="0.45">
      <c r="A22" s="5" t="s">
        <v>39</v>
      </c>
    </row>
    <row r="23" spans="1:5" x14ac:dyDescent="0.45">
      <c r="A23" s="5" t="s">
        <v>199</v>
      </c>
    </row>
    <row r="24" spans="1:5" x14ac:dyDescent="0.45">
      <c r="A24" s="5" t="s">
        <v>40</v>
      </c>
    </row>
    <row r="25" spans="1:5" x14ac:dyDescent="0.45">
      <c r="A25" s="5" t="s">
        <v>41</v>
      </c>
    </row>
    <row r="26" spans="1:5" x14ac:dyDescent="0.45">
      <c r="A26" s="5" t="s">
        <v>42</v>
      </c>
    </row>
    <row r="27" spans="1:5" x14ac:dyDescent="0.45">
      <c r="A27" s="5" t="s">
        <v>43</v>
      </c>
    </row>
    <row r="28" spans="1:5" x14ac:dyDescent="0.45">
      <c r="A28" s="5" t="s">
        <v>44</v>
      </c>
    </row>
    <row r="29" spans="1:5" x14ac:dyDescent="0.45">
      <c r="A29" s="5" t="s">
        <v>45</v>
      </c>
    </row>
    <row r="30" spans="1:5" x14ac:dyDescent="0.45">
      <c r="A30" s="5" t="s">
        <v>46</v>
      </c>
    </row>
    <row r="31" spans="1:5" x14ac:dyDescent="0.45">
      <c r="A31" s="5" t="s">
        <v>47</v>
      </c>
    </row>
    <row r="32" spans="1:5" x14ac:dyDescent="0.45">
      <c r="A32" s="5" t="s">
        <v>48</v>
      </c>
    </row>
    <row r="33" spans="1:1" x14ac:dyDescent="0.45">
      <c r="A33" s="5" t="s">
        <v>49</v>
      </c>
    </row>
    <row r="34" spans="1:1" x14ac:dyDescent="0.45">
      <c r="A34" s="5" t="s">
        <v>50</v>
      </c>
    </row>
    <row r="35" spans="1:1" x14ac:dyDescent="0.45">
      <c r="A35" s="5" t="s">
        <v>51</v>
      </c>
    </row>
    <row r="36" spans="1:1" x14ac:dyDescent="0.45">
      <c r="A36" s="5" t="s">
        <v>52</v>
      </c>
    </row>
    <row r="37" spans="1:1" x14ac:dyDescent="0.45">
      <c r="A37" s="5" t="s">
        <v>53</v>
      </c>
    </row>
    <row r="38" spans="1:1" x14ac:dyDescent="0.45">
      <c r="A38" s="5" t="s">
        <v>54</v>
      </c>
    </row>
    <row r="39" spans="1:1" x14ac:dyDescent="0.45">
      <c r="A39" s="5" t="s">
        <v>55</v>
      </c>
    </row>
    <row r="40" spans="1:1" x14ac:dyDescent="0.45">
      <c r="A40" s="5" t="s">
        <v>56</v>
      </c>
    </row>
    <row r="41" spans="1:1" x14ac:dyDescent="0.45">
      <c r="A41" s="5" t="s">
        <v>57</v>
      </c>
    </row>
    <row r="42" spans="1:1" x14ac:dyDescent="0.45">
      <c r="A42" s="5" t="s">
        <v>200</v>
      </c>
    </row>
    <row r="43" spans="1:1" x14ac:dyDescent="0.45">
      <c r="A43" s="5" t="s">
        <v>58</v>
      </c>
    </row>
    <row r="44" spans="1:1" x14ac:dyDescent="0.45">
      <c r="A44" s="5" t="s">
        <v>59</v>
      </c>
    </row>
    <row r="45" spans="1:1" x14ac:dyDescent="0.45">
      <c r="A45" s="5" t="s">
        <v>60</v>
      </c>
    </row>
    <row r="46" spans="1:1" x14ac:dyDescent="0.45">
      <c r="A46" s="5" t="s">
        <v>61</v>
      </c>
    </row>
    <row r="47" spans="1:1" x14ac:dyDescent="0.45">
      <c r="A47" s="5" t="s">
        <v>62</v>
      </c>
    </row>
    <row r="48" spans="1:1" x14ac:dyDescent="0.45">
      <c r="A48" s="5" t="s">
        <v>63</v>
      </c>
    </row>
    <row r="49" spans="1:1" x14ac:dyDescent="0.45">
      <c r="A49" s="5" t="s">
        <v>64</v>
      </c>
    </row>
    <row r="50" spans="1:1" x14ac:dyDescent="0.45">
      <c r="A50" s="5" t="s">
        <v>65</v>
      </c>
    </row>
    <row r="51" spans="1:1" x14ac:dyDescent="0.45">
      <c r="A51" s="5" t="s">
        <v>66</v>
      </c>
    </row>
    <row r="52" spans="1:1" x14ac:dyDescent="0.45">
      <c r="A52" s="5" t="s">
        <v>67</v>
      </c>
    </row>
    <row r="53" spans="1:1" x14ac:dyDescent="0.45">
      <c r="A53" s="5" t="s">
        <v>68</v>
      </c>
    </row>
    <row r="54" spans="1:1" x14ac:dyDescent="0.45">
      <c r="A54" s="5" t="s">
        <v>69</v>
      </c>
    </row>
    <row r="55" spans="1:1" x14ac:dyDescent="0.45">
      <c r="A55" s="5" t="s">
        <v>70</v>
      </c>
    </row>
    <row r="56" spans="1:1" x14ac:dyDescent="0.45">
      <c r="A56" s="5" t="s">
        <v>71</v>
      </c>
    </row>
    <row r="57" spans="1:1" x14ac:dyDescent="0.45">
      <c r="A57" s="5" t="s">
        <v>72</v>
      </c>
    </row>
    <row r="58" spans="1:1" x14ac:dyDescent="0.45">
      <c r="A58" s="5" t="s">
        <v>73</v>
      </c>
    </row>
    <row r="59" spans="1:1" x14ac:dyDescent="0.45">
      <c r="A59" s="5" t="s">
        <v>74</v>
      </c>
    </row>
    <row r="60" spans="1:1" x14ac:dyDescent="0.45">
      <c r="A60" s="5" t="s">
        <v>201</v>
      </c>
    </row>
    <row r="61" spans="1:1" x14ac:dyDescent="0.45">
      <c r="A61" s="5" t="s">
        <v>75</v>
      </c>
    </row>
    <row r="62" spans="1:1" x14ac:dyDescent="0.45">
      <c r="A62" s="5" t="s">
        <v>76</v>
      </c>
    </row>
    <row r="63" spans="1:1" x14ac:dyDescent="0.45">
      <c r="A63" s="5" t="s">
        <v>77</v>
      </c>
    </row>
    <row r="64" spans="1:1" x14ac:dyDescent="0.45">
      <c r="A64" s="5" t="s">
        <v>78</v>
      </c>
    </row>
    <row r="65" spans="1:1" x14ac:dyDescent="0.45">
      <c r="A65" s="5" t="s">
        <v>79</v>
      </c>
    </row>
    <row r="66" spans="1:1" x14ac:dyDescent="0.45">
      <c r="A66" s="5" t="s">
        <v>80</v>
      </c>
    </row>
    <row r="67" spans="1:1" x14ac:dyDescent="0.45">
      <c r="A67" s="5" t="s">
        <v>81</v>
      </c>
    </row>
    <row r="68" spans="1:1" x14ac:dyDescent="0.45">
      <c r="A68" s="5" t="s">
        <v>82</v>
      </c>
    </row>
    <row r="69" spans="1:1" x14ac:dyDescent="0.45">
      <c r="A69" s="5" t="s">
        <v>83</v>
      </c>
    </row>
    <row r="70" spans="1:1" x14ac:dyDescent="0.45">
      <c r="A70" s="5" t="s">
        <v>84</v>
      </c>
    </row>
    <row r="71" spans="1:1" x14ac:dyDescent="0.45">
      <c r="A71" s="5" t="s">
        <v>85</v>
      </c>
    </row>
    <row r="72" spans="1:1" x14ac:dyDescent="0.45">
      <c r="A72" s="5" t="s">
        <v>86</v>
      </c>
    </row>
    <row r="73" spans="1:1" x14ac:dyDescent="0.45">
      <c r="A73" s="5" t="s">
        <v>87</v>
      </c>
    </row>
    <row r="74" spans="1:1" x14ac:dyDescent="0.45">
      <c r="A74" s="5" t="s">
        <v>88</v>
      </c>
    </row>
    <row r="75" spans="1:1" x14ac:dyDescent="0.45">
      <c r="A75" s="5" t="s">
        <v>89</v>
      </c>
    </row>
    <row r="76" spans="1:1" x14ac:dyDescent="0.45">
      <c r="A76" s="5" t="s">
        <v>90</v>
      </c>
    </row>
    <row r="77" spans="1:1" x14ac:dyDescent="0.45">
      <c r="A77" s="5" t="s">
        <v>91</v>
      </c>
    </row>
    <row r="78" spans="1:1" x14ac:dyDescent="0.45">
      <c r="A78" s="5" t="s">
        <v>92</v>
      </c>
    </row>
    <row r="79" spans="1:1" x14ac:dyDescent="0.45">
      <c r="A79" s="5" t="s">
        <v>93</v>
      </c>
    </row>
    <row r="80" spans="1:1" x14ac:dyDescent="0.45">
      <c r="A80" s="5" t="s">
        <v>94</v>
      </c>
    </row>
    <row r="81" spans="1:1" x14ac:dyDescent="0.45">
      <c r="A81" s="5" t="s">
        <v>95</v>
      </c>
    </row>
    <row r="82" spans="1:1" x14ac:dyDescent="0.45">
      <c r="A82" s="5" t="s">
        <v>96</v>
      </c>
    </row>
    <row r="83" spans="1:1" x14ac:dyDescent="0.45">
      <c r="A83" s="5" t="s">
        <v>97</v>
      </c>
    </row>
    <row r="84" spans="1:1" x14ac:dyDescent="0.45">
      <c r="A84" s="5" t="s">
        <v>98</v>
      </c>
    </row>
    <row r="85" spans="1:1" x14ac:dyDescent="0.45">
      <c r="A85" s="5" t="s">
        <v>99</v>
      </c>
    </row>
    <row r="86" spans="1:1" x14ac:dyDescent="0.45">
      <c r="A86" s="5" t="s">
        <v>100</v>
      </c>
    </row>
    <row r="87" spans="1:1" x14ac:dyDescent="0.45">
      <c r="A87" s="5" t="s">
        <v>101</v>
      </c>
    </row>
    <row r="88" spans="1:1" x14ac:dyDescent="0.45">
      <c r="A88" s="5" t="s">
        <v>102</v>
      </c>
    </row>
    <row r="89" spans="1:1" x14ac:dyDescent="0.45">
      <c r="A89" s="5" t="s">
        <v>103</v>
      </c>
    </row>
    <row r="90" spans="1:1" x14ac:dyDescent="0.45">
      <c r="A90" s="5" t="s">
        <v>104</v>
      </c>
    </row>
    <row r="91" spans="1:1" x14ac:dyDescent="0.45">
      <c r="A91" s="5" t="s">
        <v>202</v>
      </c>
    </row>
    <row r="92" spans="1:1" x14ac:dyDescent="0.45">
      <c r="A92" s="5" t="s">
        <v>105</v>
      </c>
    </row>
    <row r="93" spans="1:1" x14ac:dyDescent="0.45">
      <c r="A93" s="5" t="s">
        <v>106</v>
      </c>
    </row>
    <row r="94" spans="1:1" x14ac:dyDescent="0.45">
      <c r="A94" s="5" t="s">
        <v>107</v>
      </c>
    </row>
    <row r="95" spans="1:1" x14ac:dyDescent="0.45">
      <c r="A95" s="5" t="s">
        <v>108</v>
      </c>
    </row>
    <row r="96" spans="1:1" x14ac:dyDescent="0.45">
      <c r="A96" s="5" t="s">
        <v>109</v>
      </c>
    </row>
    <row r="97" spans="1:1" x14ac:dyDescent="0.45">
      <c r="A97" s="5" t="s">
        <v>110</v>
      </c>
    </row>
    <row r="98" spans="1:1" x14ac:dyDescent="0.45">
      <c r="A98" s="5" t="s">
        <v>111</v>
      </c>
    </row>
    <row r="99" spans="1:1" x14ac:dyDescent="0.45">
      <c r="A99" s="5" t="s">
        <v>112</v>
      </c>
    </row>
    <row r="100" spans="1:1" x14ac:dyDescent="0.45">
      <c r="A100" s="5" t="s">
        <v>113</v>
      </c>
    </row>
    <row r="101" spans="1:1" x14ac:dyDescent="0.45">
      <c r="A101" s="5" t="s">
        <v>114</v>
      </c>
    </row>
    <row r="102" spans="1:1" x14ac:dyDescent="0.45">
      <c r="A102" s="5" t="s">
        <v>115</v>
      </c>
    </row>
    <row r="103" spans="1:1" x14ac:dyDescent="0.45">
      <c r="A103" s="5" t="s">
        <v>116</v>
      </c>
    </row>
    <row r="104" spans="1:1" x14ac:dyDescent="0.45">
      <c r="A104" s="5" t="s">
        <v>117</v>
      </c>
    </row>
    <row r="105" spans="1:1" x14ac:dyDescent="0.45">
      <c r="A105" s="5" t="s">
        <v>118</v>
      </c>
    </row>
    <row r="106" spans="1:1" x14ac:dyDescent="0.45">
      <c r="A106" s="5" t="s">
        <v>119</v>
      </c>
    </row>
    <row r="107" spans="1:1" x14ac:dyDescent="0.45">
      <c r="A107" s="5" t="s">
        <v>120</v>
      </c>
    </row>
    <row r="108" spans="1:1" x14ac:dyDescent="0.45">
      <c r="A108" s="5" t="s">
        <v>121</v>
      </c>
    </row>
    <row r="109" spans="1:1" x14ac:dyDescent="0.45">
      <c r="A109" s="5" t="s">
        <v>203</v>
      </c>
    </row>
    <row r="110" spans="1:1" x14ac:dyDescent="0.45">
      <c r="A110" s="5" t="s">
        <v>122</v>
      </c>
    </row>
    <row r="111" spans="1:1" x14ac:dyDescent="0.45">
      <c r="A111" s="5" t="s">
        <v>123</v>
      </c>
    </row>
    <row r="112" spans="1:1" x14ac:dyDescent="0.45">
      <c r="A112" s="5" t="s">
        <v>124</v>
      </c>
    </row>
    <row r="113" spans="1:1" x14ac:dyDescent="0.45">
      <c r="A113" s="5" t="s">
        <v>204</v>
      </c>
    </row>
    <row r="114" spans="1:1" x14ac:dyDescent="0.45">
      <c r="A114" s="5" t="s">
        <v>125</v>
      </c>
    </row>
    <row r="115" spans="1:1" x14ac:dyDescent="0.45">
      <c r="A115" s="5" t="s">
        <v>126</v>
      </c>
    </row>
    <row r="116" spans="1:1" x14ac:dyDescent="0.45">
      <c r="A116" s="5" t="s">
        <v>127</v>
      </c>
    </row>
    <row r="117" spans="1:1" x14ac:dyDescent="0.45">
      <c r="A117" s="5" t="s">
        <v>128</v>
      </c>
    </row>
    <row r="118" spans="1:1" x14ac:dyDescent="0.45">
      <c r="A118" s="5" t="s">
        <v>129</v>
      </c>
    </row>
    <row r="119" spans="1:1" x14ac:dyDescent="0.45">
      <c r="A119" s="5" t="s">
        <v>130</v>
      </c>
    </row>
    <row r="120" spans="1:1" x14ac:dyDescent="0.45">
      <c r="A120" s="5" t="s">
        <v>131</v>
      </c>
    </row>
    <row r="121" spans="1:1" x14ac:dyDescent="0.45">
      <c r="A121" s="5" t="s">
        <v>132</v>
      </c>
    </row>
    <row r="122" spans="1:1" x14ac:dyDescent="0.45">
      <c r="A122" s="5" t="s">
        <v>205</v>
      </c>
    </row>
    <row r="123" spans="1:1" x14ac:dyDescent="0.45">
      <c r="A123" s="5" t="s">
        <v>133</v>
      </c>
    </row>
    <row r="124" spans="1:1" x14ac:dyDescent="0.45">
      <c r="A124" s="5" t="s">
        <v>134</v>
      </c>
    </row>
    <row r="125" spans="1:1" x14ac:dyDescent="0.45">
      <c r="A125" s="5" t="s">
        <v>206</v>
      </c>
    </row>
    <row r="126" spans="1:1" x14ac:dyDescent="0.45">
      <c r="A126" s="5" t="s">
        <v>135</v>
      </c>
    </row>
    <row r="127" spans="1:1" x14ac:dyDescent="0.45">
      <c r="A127" s="5" t="s">
        <v>136</v>
      </c>
    </row>
    <row r="128" spans="1:1" x14ac:dyDescent="0.45">
      <c r="A128" s="5" t="s">
        <v>137</v>
      </c>
    </row>
    <row r="129" spans="1:1" x14ac:dyDescent="0.45">
      <c r="A129" s="5" t="s">
        <v>138</v>
      </c>
    </row>
    <row r="130" spans="1:1" x14ac:dyDescent="0.45">
      <c r="A130" s="5" t="s">
        <v>139</v>
      </c>
    </row>
    <row r="131" spans="1:1" x14ac:dyDescent="0.45">
      <c r="A131" s="5" t="s">
        <v>140</v>
      </c>
    </row>
    <row r="132" spans="1:1" x14ac:dyDescent="0.45">
      <c r="A132" s="5" t="s">
        <v>141</v>
      </c>
    </row>
    <row r="133" spans="1:1" x14ac:dyDescent="0.45">
      <c r="A133" s="5" t="s">
        <v>142</v>
      </c>
    </row>
    <row r="134" spans="1:1" x14ac:dyDescent="0.45">
      <c r="A134" s="5" t="s">
        <v>207</v>
      </c>
    </row>
    <row r="135" spans="1:1" x14ac:dyDescent="0.45">
      <c r="A135" s="5" t="s">
        <v>143</v>
      </c>
    </row>
    <row r="136" spans="1:1" x14ac:dyDescent="0.45">
      <c r="A136" s="5" t="s">
        <v>208</v>
      </c>
    </row>
    <row r="137" spans="1:1" x14ac:dyDescent="0.45">
      <c r="A137" s="5" t="s">
        <v>144</v>
      </c>
    </row>
    <row r="138" spans="1:1" x14ac:dyDescent="0.45">
      <c r="A138" s="5" t="s">
        <v>145</v>
      </c>
    </row>
    <row r="139" spans="1:1" x14ac:dyDescent="0.45">
      <c r="A139" s="5" t="s">
        <v>146</v>
      </c>
    </row>
    <row r="140" spans="1:1" x14ac:dyDescent="0.45">
      <c r="A140" s="5" t="s">
        <v>147</v>
      </c>
    </row>
    <row r="141" spans="1:1" x14ac:dyDescent="0.45">
      <c r="A141" s="5" t="s">
        <v>148</v>
      </c>
    </row>
    <row r="142" spans="1:1" x14ac:dyDescent="0.45">
      <c r="A142" s="5" t="s">
        <v>149</v>
      </c>
    </row>
    <row r="143" spans="1:1" x14ac:dyDescent="0.45">
      <c r="A143" s="5" t="s">
        <v>150</v>
      </c>
    </row>
    <row r="144" spans="1:1" x14ac:dyDescent="0.45">
      <c r="A144" s="5" t="s">
        <v>151</v>
      </c>
    </row>
    <row r="145" spans="1:1" x14ac:dyDescent="0.45">
      <c r="A145" s="5" t="s">
        <v>152</v>
      </c>
    </row>
    <row r="146" spans="1:1" x14ac:dyDescent="0.45">
      <c r="A146" s="5" t="s">
        <v>209</v>
      </c>
    </row>
    <row r="147" spans="1:1" x14ac:dyDescent="0.45">
      <c r="A147" s="5" t="s">
        <v>153</v>
      </c>
    </row>
    <row r="148" spans="1:1" x14ac:dyDescent="0.45">
      <c r="A148" s="5" t="s">
        <v>210</v>
      </c>
    </row>
    <row r="149" spans="1:1" x14ac:dyDescent="0.45">
      <c r="A149" s="5" t="s">
        <v>154</v>
      </c>
    </row>
    <row r="150" spans="1:1" x14ac:dyDescent="0.45">
      <c r="A150" s="5" t="s">
        <v>155</v>
      </c>
    </row>
    <row r="151" spans="1:1" x14ac:dyDescent="0.45">
      <c r="A151" s="5" t="s">
        <v>156</v>
      </c>
    </row>
    <row r="152" spans="1:1" x14ac:dyDescent="0.45">
      <c r="A152" s="5" t="s">
        <v>157</v>
      </c>
    </row>
    <row r="153" spans="1:1" x14ac:dyDescent="0.45">
      <c r="A153" s="5" t="s">
        <v>158</v>
      </c>
    </row>
    <row r="154" spans="1:1" x14ac:dyDescent="0.45">
      <c r="A154" s="5" t="s">
        <v>159</v>
      </c>
    </row>
    <row r="155" spans="1:1" x14ac:dyDescent="0.45">
      <c r="A155" s="5" t="s">
        <v>160</v>
      </c>
    </row>
    <row r="156" spans="1:1" x14ac:dyDescent="0.45">
      <c r="A156" s="5" t="s">
        <v>161</v>
      </c>
    </row>
    <row r="157" spans="1:1" x14ac:dyDescent="0.45">
      <c r="A157" s="5" t="s">
        <v>162</v>
      </c>
    </row>
    <row r="158" spans="1:1" x14ac:dyDescent="0.45">
      <c r="A158" s="5" t="s">
        <v>163</v>
      </c>
    </row>
    <row r="159" spans="1:1" x14ac:dyDescent="0.45">
      <c r="A159" s="5" t="s">
        <v>211</v>
      </c>
    </row>
    <row r="160" spans="1:1" x14ac:dyDescent="0.45">
      <c r="A160" s="5" t="s">
        <v>164</v>
      </c>
    </row>
    <row r="161" spans="1:1" x14ac:dyDescent="0.45">
      <c r="A161" s="5" t="s">
        <v>165</v>
      </c>
    </row>
    <row r="162" spans="1:1" x14ac:dyDescent="0.45">
      <c r="A162" s="5" t="s">
        <v>166</v>
      </c>
    </row>
    <row r="163" spans="1:1" x14ac:dyDescent="0.45">
      <c r="A163" s="5" t="s">
        <v>167</v>
      </c>
    </row>
    <row r="164" spans="1:1" x14ac:dyDescent="0.45">
      <c r="A164" s="5" t="s">
        <v>168</v>
      </c>
    </row>
    <row r="165" spans="1:1" x14ac:dyDescent="0.45">
      <c r="A165" s="5" t="s">
        <v>169</v>
      </c>
    </row>
    <row r="166" spans="1:1" x14ac:dyDescent="0.45">
      <c r="A166" s="5" t="s">
        <v>212</v>
      </c>
    </row>
    <row r="167" spans="1:1" x14ac:dyDescent="0.45">
      <c r="A167" s="5" t="s">
        <v>170</v>
      </c>
    </row>
    <row r="168" spans="1:1" x14ac:dyDescent="0.45">
      <c r="A168" s="5" t="s">
        <v>171</v>
      </c>
    </row>
    <row r="169" spans="1:1" x14ac:dyDescent="0.45">
      <c r="A169" s="5" t="s">
        <v>172</v>
      </c>
    </row>
    <row r="170" spans="1:1" x14ac:dyDescent="0.45">
      <c r="A170" s="5" t="s">
        <v>173</v>
      </c>
    </row>
    <row r="171" spans="1:1" x14ac:dyDescent="0.45">
      <c r="A171" s="5" t="s">
        <v>174</v>
      </c>
    </row>
    <row r="172" spans="1:1" x14ac:dyDescent="0.45">
      <c r="A172" s="5" t="s">
        <v>175</v>
      </c>
    </row>
    <row r="173" spans="1:1" x14ac:dyDescent="0.45">
      <c r="A173" s="5" t="s">
        <v>176</v>
      </c>
    </row>
    <row r="174" spans="1:1" x14ac:dyDescent="0.45">
      <c r="A174" s="5" t="s">
        <v>177</v>
      </c>
    </row>
    <row r="175" spans="1:1" x14ac:dyDescent="0.45">
      <c r="A175" s="5" t="s">
        <v>178</v>
      </c>
    </row>
    <row r="176" spans="1:1" x14ac:dyDescent="0.45">
      <c r="A176" s="5" t="s">
        <v>179</v>
      </c>
    </row>
    <row r="177" spans="1:1" x14ac:dyDescent="0.45">
      <c r="A177" s="5" t="s">
        <v>180</v>
      </c>
    </row>
    <row r="178" spans="1:1" x14ac:dyDescent="0.45">
      <c r="A178" s="5" t="s">
        <v>213</v>
      </c>
    </row>
    <row r="179" spans="1:1" x14ac:dyDescent="0.45">
      <c r="A179" s="5" t="s">
        <v>214</v>
      </c>
    </row>
    <row r="180" spans="1:1" x14ac:dyDescent="0.45">
      <c r="A180" s="5" t="s">
        <v>181</v>
      </c>
    </row>
    <row r="181" spans="1:1" x14ac:dyDescent="0.45">
      <c r="A181" s="5" t="s">
        <v>182</v>
      </c>
    </row>
    <row r="182" spans="1:1" x14ac:dyDescent="0.45">
      <c r="A182" s="5" t="s">
        <v>183</v>
      </c>
    </row>
    <row r="183" spans="1:1" x14ac:dyDescent="0.45">
      <c r="A183" s="5" t="s">
        <v>215</v>
      </c>
    </row>
    <row r="184" spans="1:1" x14ac:dyDescent="0.45">
      <c r="A184" s="5" t="s">
        <v>184</v>
      </c>
    </row>
    <row r="185" spans="1:1" x14ac:dyDescent="0.45">
      <c r="A185" s="5" t="s">
        <v>185</v>
      </c>
    </row>
    <row r="186" spans="1:1" x14ac:dyDescent="0.45">
      <c r="A186" s="5" t="s">
        <v>186</v>
      </c>
    </row>
    <row r="187" spans="1:1" x14ac:dyDescent="0.45">
      <c r="A187" s="5" t="s">
        <v>187</v>
      </c>
    </row>
    <row r="188" spans="1:1" x14ac:dyDescent="0.45">
      <c r="A188" s="5" t="s">
        <v>188</v>
      </c>
    </row>
    <row r="189" spans="1:1" x14ac:dyDescent="0.45">
      <c r="A189" s="5" t="s">
        <v>189</v>
      </c>
    </row>
    <row r="190" spans="1:1" x14ac:dyDescent="0.45">
      <c r="A190" s="5" t="s">
        <v>190</v>
      </c>
    </row>
    <row r="191" spans="1:1" x14ac:dyDescent="0.45">
      <c r="A191" s="5" t="s">
        <v>216</v>
      </c>
    </row>
    <row r="192" spans="1:1" x14ac:dyDescent="0.45">
      <c r="A192" s="5" t="s">
        <v>191</v>
      </c>
    </row>
    <row r="193" spans="1:1" x14ac:dyDescent="0.45">
      <c r="A193" s="5" t="s">
        <v>192</v>
      </c>
    </row>
    <row r="194" spans="1:1" x14ac:dyDescent="0.45">
      <c r="A194" s="5" t="s">
        <v>193</v>
      </c>
    </row>
    <row r="195" spans="1:1" x14ac:dyDescent="0.45">
      <c r="A195" s="5" t="s">
        <v>194</v>
      </c>
    </row>
    <row r="196" spans="1:1" x14ac:dyDescent="0.45">
      <c r="A196" t="s">
        <v>195</v>
      </c>
    </row>
  </sheetData>
  <sortState xmlns:xlrd2="http://schemas.microsoft.com/office/spreadsheetml/2017/richdata2" ref="F2:F7">
    <sortCondition ref="F2:F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Extraction form</vt:lpstr>
      <vt:lpstr>Guidance</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 Jackson</dc:creator>
  <cp:lastModifiedBy>Bess Jackson</cp:lastModifiedBy>
  <cp:lastPrinted>2023-11-01T02:17:16Z</cp:lastPrinted>
  <dcterms:created xsi:type="dcterms:W3CDTF">2023-02-17T00:14:10Z</dcterms:created>
  <dcterms:modified xsi:type="dcterms:W3CDTF">2024-03-13T22:38:53Z</dcterms:modified>
</cp:coreProperties>
</file>