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09" r:id="rId2"/>
    <sheet name="Start" sheetId="912" r:id="rId3"/>
    <sheet name="!2011-06-26_10h59m.Subject 55" sheetId="2880" r:id="rId4"/>
    <sheet name="!2011-06-27_11h20m.Subject 55" sheetId="2881" r:id="rId5"/>
    <sheet name="!2011-06-28_09h49m.Subject 55" sheetId="2882" r:id="rId6"/>
    <sheet name="!2011-06-29_11h36m.Subject 55" sheetId="2883" r:id="rId7"/>
    <sheet name="!2011-06-30_11h57m.Subject 55" sheetId="2884" r:id="rId8"/>
    <sheet name="!2011-07-01_11h07m.Subject 55" sheetId="2885" r:id="rId9"/>
    <sheet name="!2011-07-03_10h15m.Subject 55" sheetId="2886" r:id="rId10"/>
    <sheet name="!2011-07-06_10h36m.Subject 55" sheetId="2888" r:id="rId11"/>
    <sheet name="!2011-07-07_11h53m.Subject 55" sheetId="2889" r:id="rId12"/>
    <sheet name="!2011-07-08_11h10m.Subject 55" sheetId="2890" r:id="rId13"/>
    <sheet name="!2011-07-09_11h48m.Subject 55" sheetId="2891" r:id="rId14"/>
    <sheet name="!2011-07-10_12h59m.Subject 55" sheetId="2892" r:id="rId15"/>
    <sheet name="!2011-07-12_11h43m.Subject 55" sheetId="2893" r:id="rId16"/>
    <sheet name="!2011-07-13_10h08m.Subject 55" sheetId="2894" r:id="rId17"/>
    <sheet name="!2011-07-14_10h30m.Subject 55" sheetId="2895" r:id="rId18"/>
    <sheet name="!2011-07-15_11h26m.Subject 55" sheetId="2896" r:id="rId19"/>
    <sheet name="!2011-07-16_10h47m.Subject 55" sheetId="2897" r:id="rId20"/>
    <sheet name="!2011-07-17_11h35m.Subject 55" sheetId="2898" r:id="rId21"/>
    <sheet name="!2011-07-18_11h36m.Subject 55" sheetId="2899" r:id="rId22"/>
    <sheet name="!2011-07-19_12h21m.Subject 55" sheetId="2900" r:id="rId23"/>
    <sheet name="!2011-07-23_10h48m.Subject 55" sheetId="2908" r:id="rId24"/>
    <sheet name="!2011-07-25_10h31m.Subject 55" sheetId="2901" r:id="rId25"/>
    <sheet name="!2011-07-26_10h21m.Subject 55" sheetId="2902" r:id="rId26"/>
    <sheet name="!2011-07-27_11h55m.Subject 55" sheetId="2903" r:id="rId27"/>
    <sheet name="!2011-07-29_11h00m.Subject 55" sheetId="2904" r:id="rId28"/>
    <sheet name="!2011-07-30_10h31m.Subject 55" sheetId="2905" r:id="rId29"/>
    <sheet name="!2011-08-01_11h21m.Subject 55" sheetId="2906" r:id="rId30"/>
    <sheet name="!2011-08-02_11h17m.Subject 55" sheetId="2907" r:id="rId31"/>
    <sheet name="!L804C20.055" sheetId="2887" r:id="rId32"/>
  </sheets>
  <functionGroups builtInGroupCount="17"/>
  <calcPr calcId="145621"/>
</workbook>
</file>

<file path=xl/calcChain.xml><?xml version="1.0" encoding="utf-8"?>
<calcChain xmlns="http://schemas.openxmlformats.org/spreadsheetml/2006/main">
  <c r="X9" i="2909" l="1"/>
  <c r="W9" i="2909"/>
  <c r="V9" i="2909"/>
  <c r="U9" i="2909"/>
  <c r="T9" i="2909"/>
  <c r="S9" i="2909"/>
  <c r="R9" i="2909"/>
  <c r="Q9" i="2909"/>
  <c r="P9" i="2909"/>
  <c r="O9" i="2909"/>
  <c r="N9" i="2909"/>
  <c r="M9" i="2909"/>
  <c r="L9" i="2909"/>
  <c r="K9" i="2909"/>
  <c r="J9" i="2909"/>
  <c r="I9" i="2909"/>
  <c r="H9" i="2909"/>
  <c r="G9" i="2909"/>
  <c r="F31" i="2909"/>
  <c r="E31" i="2909"/>
  <c r="D31" i="2909"/>
  <c r="C31" i="2909"/>
  <c r="B31" i="2909"/>
  <c r="F30" i="2909"/>
  <c r="E30" i="2909"/>
  <c r="D30" i="2909"/>
  <c r="C30" i="2909"/>
  <c r="B30" i="2909"/>
  <c r="F29" i="2909"/>
  <c r="E29" i="2909"/>
  <c r="D29" i="2909"/>
  <c r="C29" i="2909"/>
  <c r="B29" i="2909"/>
  <c r="F28" i="2909"/>
  <c r="E28" i="2909"/>
  <c r="D28" i="2909"/>
  <c r="C28" i="2909"/>
  <c r="B28" i="2909"/>
  <c r="F27" i="2909"/>
  <c r="E27" i="2909"/>
  <c r="D27" i="2909"/>
  <c r="C27" i="2909"/>
  <c r="B27" i="2909"/>
  <c r="F26" i="2909"/>
  <c r="E26" i="2909"/>
  <c r="D26" i="2909"/>
  <c r="C26" i="2909"/>
  <c r="B26" i="2909"/>
  <c r="F25" i="2909"/>
  <c r="E25" i="2909"/>
  <c r="D25" i="2909"/>
  <c r="C25" i="2909"/>
  <c r="B25" i="2909"/>
  <c r="F24" i="2909"/>
  <c r="E24" i="2909"/>
  <c r="D24" i="2909"/>
  <c r="C24" i="2909"/>
  <c r="B24" i="2909"/>
  <c r="F23" i="2909"/>
  <c r="E23" i="2909"/>
  <c r="D23" i="2909"/>
  <c r="C23" i="2909"/>
  <c r="B23" i="2909"/>
  <c r="F22" i="2909"/>
  <c r="E22" i="2909"/>
  <c r="D22" i="2909"/>
  <c r="C22" i="2909"/>
  <c r="B22" i="2909"/>
  <c r="F21" i="2909"/>
  <c r="E21" i="2909"/>
  <c r="D21" i="2909"/>
  <c r="C21" i="2909"/>
  <c r="B21" i="2909"/>
  <c r="F20" i="2909"/>
  <c r="E20" i="2909"/>
  <c r="D20" i="2909"/>
  <c r="C20" i="2909"/>
  <c r="B20" i="2909"/>
  <c r="F19" i="2909"/>
  <c r="E19" i="2909"/>
  <c r="D19" i="2909"/>
  <c r="C19" i="2909"/>
  <c r="B19" i="2909"/>
  <c r="F18" i="2909"/>
  <c r="E18" i="2909"/>
  <c r="D18" i="2909"/>
  <c r="C18" i="2909"/>
  <c r="B18" i="2909"/>
  <c r="F17" i="2909"/>
  <c r="E17" i="2909"/>
  <c r="D17" i="2909"/>
  <c r="C17" i="2909"/>
  <c r="B17" i="2909"/>
  <c r="F16" i="2909"/>
  <c r="E16" i="2909"/>
  <c r="D16" i="2909"/>
  <c r="C16" i="2909"/>
  <c r="B16" i="2909"/>
  <c r="F15" i="2909"/>
  <c r="E15" i="2909"/>
  <c r="D15" i="2909"/>
  <c r="C15" i="2909"/>
  <c r="B15" i="2909"/>
  <c r="F14" i="2909"/>
  <c r="E14" i="2909"/>
  <c r="D14" i="2909"/>
  <c r="C14" i="2909"/>
  <c r="B14" i="2909"/>
  <c r="F13" i="2909"/>
  <c r="E13" i="2909"/>
  <c r="D13" i="2909"/>
  <c r="C13" i="2909"/>
  <c r="B13" i="2909"/>
  <c r="F12" i="2909"/>
  <c r="E12" i="2909"/>
  <c r="D12" i="2909"/>
  <c r="C12" i="2909"/>
  <c r="B12" i="2909"/>
  <c r="F11" i="2909"/>
  <c r="E11" i="2909"/>
  <c r="D11" i="2909"/>
  <c r="C11" i="2909"/>
  <c r="B11" i="2909"/>
  <c r="F10" i="2909"/>
  <c r="E10" i="2909"/>
  <c r="D10" i="2909"/>
  <c r="C10" i="2909"/>
  <c r="B10" i="2909"/>
  <c r="F9" i="2909"/>
  <c r="E9" i="2909"/>
  <c r="D9" i="2909"/>
  <c r="C9" i="2909"/>
  <c r="B9" i="2909"/>
  <c r="F8" i="2909"/>
  <c r="E8" i="2909"/>
  <c r="D8" i="2909"/>
  <c r="C8" i="2909"/>
  <c r="B8" i="2909"/>
  <c r="F7" i="2909"/>
  <c r="E7" i="2909"/>
  <c r="D7" i="2909"/>
  <c r="C7" i="2909"/>
  <c r="B7" i="2909"/>
  <c r="F6" i="2909"/>
  <c r="E6" i="2909"/>
  <c r="D6" i="2909"/>
  <c r="C6" i="2909"/>
  <c r="B6" i="2909"/>
  <c r="F5" i="2909"/>
  <c r="E5" i="2909"/>
  <c r="D5" i="2909"/>
  <c r="C5" i="2909"/>
  <c r="B5" i="2909"/>
  <c r="F4" i="2909"/>
  <c r="E4" i="2909"/>
  <c r="D4" i="2909"/>
  <c r="C4" i="2909"/>
  <c r="B4" i="2909"/>
  <c r="F3" i="2909"/>
  <c r="E3" i="2909"/>
  <c r="D3" i="2909"/>
  <c r="C3" i="2909"/>
  <c r="B3" i="2909"/>
  <c r="P6" i="2909"/>
  <c r="P5" i="2909"/>
  <c r="P4" i="2909"/>
  <c r="P3" i="2909"/>
  <c r="O6" i="2909"/>
  <c r="O5" i="2909"/>
  <c r="O4" i="2909"/>
  <c r="O3" i="2909"/>
  <c r="N6" i="2909"/>
  <c r="N5" i="2909"/>
  <c r="N4" i="2909"/>
  <c r="N3" i="2909"/>
  <c r="M6" i="2909"/>
  <c r="M5" i="2909"/>
  <c r="M4" i="2909"/>
  <c r="M3" i="2909"/>
  <c r="L6" i="2909"/>
  <c r="L5" i="2909"/>
  <c r="L4" i="2909"/>
  <c r="L3" i="2909"/>
  <c r="K6" i="2909"/>
  <c r="K5" i="2909"/>
  <c r="K4" i="2909"/>
  <c r="K3" i="2909"/>
  <c r="U36" i="2908"/>
  <c r="T36" i="2908"/>
  <c r="S36" i="2908"/>
  <c r="R36" i="2908"/>
  <c r="Q36" i="2908"/>
  <c r="P36" i="2908"/>
  <c r="AT22" i="2908"/>
  <c r="AT21" i="2908"/>
  <c r="AT17" i="2908"/>
  <c r="AT14" i="2908"/>
  <c r="AT13" i="2908"/>
  <c r="AT9" i="2908"/>
  <c r="AV3" i="2908"/>
  <c r="AS22" i="2908"/>
  <c r="AS21" i="2908"/>
  <c r="AS20" i="2908"/>
  <c r="AT20" i="2908" s="1"/>
  <c r="U32" i="2908" s="1"/>
  <c r="AS19" i="2908"/>
  <c r="AT19" i="2908" s="1"/>
  <c r="AS18" i="2908"/>
  <c r="AT18" i="2908" s="1"/>
  <c r="AS17" i="2908"/>
  <c r="AS16" i="2908"/>
  <c r="AT16" i="2908" s="1"/>
  <c r="AS15" i="2908"/>
  <c r="AT15" i="2908" s="1"/>
  <c r="AS14" i="2908"/>
  <c r="AS13" i="2908"/>
  <c r="AS12" i="2908"/>
  <c r="AT12" i="2908" s="1"/>
  <c r="AS11" i="2908"/>
  <c r="AT11" i="2908" s="1"/>
  <c r="AS10" i="2908"/>
  <c r="AT10" i="2908" s="1"/>
  <c r="AS9" i="2908"/>
  <c r="AS8" i="2908"/>
  <c r="AT8" i="2908" s="1"/>
  <c r="AS7" i="2908"/>
  <c r="AT7" i="2908" s="1"/>
  <c r="AO21" i="2908"/>
  <c r="AO18" i="2908"/>
  <c r="AO17" i="2908"/>
  <c r="AO13" i="2908"/>
  <c r="AO10" i="2908"/>
  <c r="AO9" i="2908"/>
  <c r="AQ3" i="2908"/>
  <c r="AN22" i="2908"/>
  <c r="AO22" i="2908" s="1"/>
  <c r="AN21" i="2908"/>
  <c r="AN20" i="2908"/>
  <c r="AO20" i="2908" s="1"/>
  <c r="T32" i="2908" s="1"/>
  <c r="AN19" i="2908"/>
  <c r="AO19" i="2908" s="1"/>
  <c r="AN18" i="2908"/>
  <c r="AN17" i="2908"/>
  <c r="AN16" i="2908"/>
  <c r="AO16" i="2908" s="1"/>
  <c r="AN15" i="2908"/>
  <c r="AO15" i="2908" s="1"/>
  <c r="AN14" i="2908"/>
  <c r="AO14" i="2908" s="1"/>
  <c r="AN13" i="2908"/>
  <c r="AN12" i="2908"/>
  <c r="AO12" i="2908" s="1"/>
  <c r="AN11" i="2908"/>
  <c r="AO11" i="2908" s="1"/>
  <c r="AN10" i="2908"/>
  <c r="AN9" i="2908"/>
  <c r="AN8" i="2908"/>
  <c r="AO8" i="2908" s="1"/>
  <c r="AN7" i="2908"/>
  <c r="AO7" i="2908" s="1"/>
  <c r="AJ22" i="2908"/>
  <c r="AJ21" i="2908"/>
  <c r="AJ17" i="2908"/>
  <c r="AJ14" i="2908"/>
  <c r="AJ13" i="2908"/>
  <c r="AJ9" i="2908"/>
  <c r="AL3" i="2908"/>
  <c r="AI22" i="2908"/>
  <c r="AI21" i="2908"/>
  <c r="AI20" i="2908"/>
  <c r="AJ20" i="2908" s="1"/>
  <c r="S32" i="2908" s="1"/>
  <c r="AI19" i="2908"/>
  <c r="AJ19" i="2908" s="1"/>
  <c r="AI18" i="2908"/>
  <c r="AJ18" i="2908" s="1"/>
  <c r="AI17" i="2908"/>
  <c r="AI16" i="2908"/>
  <c r="AJ16" i="2908" s="1"/>
  <c r="AI15" i="2908"/>
  <c r="AJ15" i="2908" s="1"/>
  <c r="AI14" i="2908"/>
  <c r="AI13" i="2908"/>
  <c r="AI12" i="2908"/>
  <c r="AJ12" i="2908" s="1"/>
  <c r="AI11" i="2908"/>
  <c r="AJ11" i="2908" s="1"/>
  <c r="AI10" i="2908"/>
  <c r="AJ10" i="2908" s="1"/>
  <c r="AI9" i="2908"/>
  <c r="AI8" i="2908"/>
  <c r="AJ8" i="2908" s="1"/>
  <c r="AI7" i="2908"/>
  <c r="AJ7" i="2908" s="1"/>
  <c r="AE21" i="2908"/>
  <c r="AE18" i="2908"/>
  <c r="AE17" i="2908"/>
  <c r="AE13" i="2908"/>
  <c r="AE9" i="2908"/>
  <c r="AG3" i="2908"/>
  <c r="AD22" i="2908"/>
  <c r="AE22" i="2908" s="1"/>
  <c r="AD21" i="2908"/>
  <c r="AD20" i="2908"/>
  <c r="AE20" i="2908" s="1"/>
  <c r="R32" i="2908" s="1"/>
  <c r="AD19" i="2908"/>
  <c r="AE19" i="2908" s="1"/>
  <c r="AD18" i="2908"/>
  <c r="AD17" i="2908"/>
  <c r="AD16" i="2908"/>
  <c r="AE16" i="2908" s="1"/>
  <c r="AD15" i="2908"/>
  <c r="AE15" i="2908" s="1"/>
  <c r="AD14" i="2908"/>
  <c r="AE14" i="2908" s="1"/>
  <c r="AD13" i="2908"/>
  <c r="AD12" i="2908"/>
  <c r="AE12" i="2908" s="1"/>
  <c r="AD11" i="2908"/>
  <c r="AE11" i="2908" s="1"/>
  <c r="AD10" i="2908"/>
  <c r="AE10" i="2908" s="1"/>
  <c r="AD9" i="2908"/>
  <c r="AD8" i="2908"/>
  <c r="AE8" i="2908" s="1"/>
  <c r="AD7" i="2908"/>
  <c r="AE7" i="2908" s="1"/>
  <c r="Z22" i="2908"/>
  <c r="Z21" i="2908"/>
  <c r="Z17" i="2908"/>
  <c r="Z14" i="2908"/>
  <c r="Z13" i="2908"/>
  <c r="Z9" i="2908"/>
  <c r="AB3" i="2908"/>
  <c r="Y22" i="2908"/>
  <c r="Y21" i="2908"/>
  <c r="Y20" i="2908"/>
  <c r="Z20" i="2908" s="1"/>
  <c r="Q32" i="2908" s="1"/>
  <c r="Y19" i="2908"/>
  <c r="Z19" i="2908" s="1"/>
  <c r="Y18" i="2908"/>
  <c r="Z18" i="2908" s="1"/>
  <c r="Y17" i="2908"/>
  <c r="Y16" i="2908"/>
  <c r="Z16" i="2908" s="1"/>
  <c r="Y15" i="2908"/>
  <c r="Z15" i="2908" s="1"/>
  <c r="Y14" i="2908"/>
  <c r="Y13" i="2908"/>
  <c r="Y12" i="2908"/>
  <c r="Z12" i="2908" s="1"/>
  <c r="Y11" i="2908"/>
  <c r="Z11" i="2908" s="1"/>
  <c r="Y10" i="2908"/>
  <c r="Z10" i="2908" s="1"/>
  <c r="Y9" i="2908"/>
  <c r="Y8" i="2908"/>
  <c r="Z8" i="2908" s="1"/>
  <c r="Y7" i="2908"/>
  <c r="Z7" i="2908" s="1"/>
  <c r="U21" i="2908"/>
  <c r="U17" i="2908"/>
  <c r="U13" i="2908"/>
  <c r="U9" i="2908"/>
  <c r="W3" i="2908"/>
  <c r="T22" i="2908"/>
  <c r="U22" i="2908" s="1"/>
  <c r="T21" i="2908"/>
  <c r="T20" i="2908"/>
  <c r="U20" i="2908" s="1"/>
  <c r="P32" i="2908" s="1"/>
  <c r="T19" i="2908"/>
  <c r="U19" i="2908" s="1"/>
  <c r="T18" i="2908"/>
  <c r="U18" i="2908" s="1"/>
  <c r="T17" i="2908"/>
  <c r="T16" i="2908"/>
  <c r="U16" i="2908" s="1"/>
  <c r="T15" i="2908"/>
  <c r="U15" i="2908" s="1"/>
  <c r="T14" i="2908"/>
  <c r="U14" i="2908" s="1"/>
  <c r="T13" i="2908"/>
  <c r="T12" i="2908"/>
  <c r="U12" i="2908" s="1"/>
  <c r="T11" i="2908"/>
  <c r="U11" i="2908" s="1"/>
  <c r="T10" i="2908"/>
  <c r="U10" i="2908" s="1"/>
  <c r="T9" i="2908"/>
  <c r="T8" i="2908"/>
  <c r="U8" i="2908" s="1"/>
  <c r="T7" i="2908"/>
  <c r="U7" i="2908" s="1"/>
  <c r="U31" i="2908"/>
  <c r="O22" i="2908"/>
  <c r="O21" i="2908"/>
  <c r="O20" i="2908"/>
  <c r="O19" i="2908"/>
  <c r="O18" i="2908"/>
  <c r="O17" i="2908"/>
  <c r="O16" i="2908"/>
  <c r="O15" i="2908"/>
  <c r="O14" i="2908"/>
  <c r="O13" i="2908"/>
  <c r="O12" i="2908"/>
  <c r="O11" i="2908"/>
  <c r="O10" i="2908"/>
  <c r="O9" i="2908"/>
  <c r="O8" i="2908"/>
  <c r="O7" i="2908"/>
  <c r="Q3" i="2908"/>
  <c r="G3" i="2908"/>
  <c r="U36" i="2907"/>
  <c r="T36" i="2907"/>
  <c r="S36" i="2907"/>
  <c r="R36" i="2907"/>
  <c r="Q36" i="2907"/>
  <c r="P36" i="2907"/>
  <c r="AT21" i="2907"/>
  <c r="AT19" i="2907"/>
  <c r="AT17" i="2907"/>
  <c r="AT15" i="2907"/>
  <c r="AT12" i="2907"/>
  <c r="AT11" i="2907"/>
  <c r="AT7" i="2907"/>
  <c r="AV3" i="2907"/>
  <c r="AS22" i="2907"/>
  <c r="AT22" i="2907" s="1"/>
  <c r="AS21" i="2907"/>
  <c r="AS20" i="2907"/>
  <c r="AT20" i="2907" s="1"/>
  <c r="U32" i="2907" s="1"/>
  <c r="AS19" i="2907"/>
  <c r="AS18" i="2907"/>
  <c r="AT18" i="2907" s="1"/>
  <c r="AS17" i="2907"/>
  <c r="AS16" i="2907"/>
  <c r="AT16" i="2907" s="1"/>
  <c r="AS15" i="2907"/>
  <c r="AS14" i="2907"/>
  <c r="AT14" i="2907" s="1"/>
  <c r="AS13" i="2907"/>
  <c r="AT13" i="2907" s="1"/>
  <c r="AS12" i="2907"/>
  <c r="AS11" i="2907"/>
  <c r="AS10" i="2907"/>
  <c r="AT10" i="2907" s="1"/>
  <c r="AS9" i="2907"/>
  <c r="AT9" i="2907" s="1"/>
  <c r="AS8" i="2907"/>
  <c r="AT8" i="2907" s="1"/>
  <c r="AS7" i="2907"/>
  <c r="AO21" i="2907"/>
  <c r="AO19" i="2907"/>
  <c r="AO17" i="2907"/>
  <c r="AO16" i="2907"/>
  <c r="AO15" i="2907"/>
  <c r="AO11" i="2907"/>
  <c r="AO7" i="2907"/>
  <c r="AQ3" i="2907"/>
  <c r="AN22" i="2907"/>
  <c r="AO22" i="2907" s="1"/>
  <c r="AN21" i="2907"/>
  <c r="AN20" i="2907"/>
  <c r="AO20" i="2907" s="1"/>
  <c r="T32" i="2907" s="1"/>
  <c r="AN19" i="2907"/>
  <c r="AN18" i="2907"/>
  <c r="AO18" i="2907" s="1"/>
  <c r="AN17" i="2907"/>
  <c r="AN16" i="2907"/>
  <c r="AN15" i="2907"/>
  <c r="AN14" i="2907"/>
  <c r="AO14" i="2907" s="1"/>
  <c r="AN13" i="2907"/>
  <c r="AO13" i="2907" s="1"/>
  <c r="AN12" i="2907"/>
  <c r="AO12" i="2907" s="1"/>
  <c r="AN11" i="2907"/>
  <c r="AN10" i="2907"/>
  <c r="AO10" i="2907" s="1"/>
  <c r="AN9" i="2907"/>
  <c r="AO9" i="2907" s="1"/>
  <c r="AN8" i="2907"/>
  <c r="AO8" i="2907" s="1"/>
  <c r="AN7" i="2907"/>
  <c r="AJ21" i="2907"/>
  <c r="AJ19" i="2907"/>
  <c r="AJ17" i="2907"/>
  <c r="AJ15" i="2907"/>
  <c r="AJ11" i="2907"/>
  <c r="AJ9" i="2907"/>
  <c r="AJ7" i="2907"/>
  <c r="AL3" i="2907"/>
  <c r="AI22" i="2907"/>
  <c r="AJ22" i="2907" s="1"/>
  <c r="AI21" i="2907"/>
  <c r="AI20" i="2907"/>
  <c r="AJ20" i="2907" s="1"/>
  <c r="S32" i="2907" s="1"/>
  <c r="AI19" i="2907"/>
  <c r="AI18" i="2907"/>
  <c r="AJ18" i="2907" s="1"/>
  <c r="AI17" i="2907"/>
  <c r="AI16" i="2907"/>
  <c r="AJ16" i="2907" s="1"/>
  <c r="AI15" i="2907"/>
  <c r="AI14" i="2907"/>
  <c r="AJ14" i="2907" s="1"/>
  <c r="AI13" i="2907"/>
  <c r="AJ13" i="2907" s="1"/>
  <c r="AI12" i="2907"/>
  <c r="AJ12" i="2907" s="1"/>
  <c r="AI11" i="2907"/>
  <c r="AI10" i="2907"/>
  <c r="AJ10" i="2907" s="1"/>
  <c r="AI9" i="2907"/>
  <c r="AI8" i="2907"/>
  <c r="AJ8" i="2907" s="1"/>
  <c r="AI7" i="2907"/>
  <c r="AE22" i="2907"/>
  <c r="AE21" i="2907"/>
  <c r="AE20" i="2907"/>
  <c r="R32" i="2907" s="1"/>
  <c r="AE18" i="2907"/>
  <c r="AE17" i="2907"/>
  <c r="AE16" i="2907"/>
  <c r="AE14" i="2907"/>
  <c r="AE13" i="2907"/>
  <c r="AE12" i="2907"/>
  <c r="AE9" i="2907"/>
  <c r="AE8" i="2907"/>
  <c r="AG3" i="2907"/>
  <c r="AD22" i="2907"/>
  <c r="AD21" i="2907"/>
  <c r="AD20" i="2907"/>
  <c r="AD19" i="2907"/>
  <c r="AE19" i="2907" s="1"/>
  <c r="AD18" i="2907"/>
  <c r="AD17" i="2907"/>
  <c r="AD16" i="2907"/>
  <c r="AD15" i="2907"/>
  <c r="AE15" i="2907" s="1"/>
  <c r="AD14" i="2907"/>
  <c r="AD13" i="2907"/>
  <c r="AD12" i="2907"/>
  <c r="AD11" i="2907"/>
  <c r="AE11" i="2907" s="1"/>
  <c r="AD10" i="2907"/>
  <c r="AE10" i="2907" s="1"/>
  <c r="AD9" i="2907"/>
  <c r="AD8" i="2907"/>
  <c r="AD7" i="2907"/>
  <c r="AE7" i="2907" s="1"/>
  <c r="Z22" i="2907"/>
  <c r="Z21" i="2907"/>
  <c r="Z20" i="2907"/>
  <c r="Q32" i="2907" s="1"/>
  <c r="Z17" i="2907"/>
  <c r="Z16" i="2907"/>
  <c r="Z13" i="2907"/>
  <c r="Z12" i="2907"/>
  <c r="Z9" i="2907"/>
  <c r="Z8" i="2907"/>
  <c r="AB3" i="2907"/>
  <c r="Y22" i="2907"/>
  <c r="Y21" i="2907"/>
  <c r="Y20" i="2907"/>
  <c r="Y19" i="2907"/>
  <c r="Z19" i="2907" s="1"/>
  <c r="Y18" i="2907"/>
  <c r="Z18" i="2907" s="1"/>
  <c r="Y17" i="2907"/>
  <c r="Y16" i="2907"/>
  <c r="Y15" i="2907"/>
  <c r="Z15" i="2907" s="1"/>
  <c r="Y14" i="2907"/>
  <c r="Z14" i="2907" s="1"/>
  <c r="Y13" i="2907"/>
  <c r="Y12" i="2907"/>
  <c r="Y11" i="2907"/>
  <c r="Z11" i="2907" s="1"/>
  <c r="Y10" i="2907"/>
  <c r="Z10" i="2907" s="1"/>
  <c r="Y9" i="2907"/>
  <c r="Y8" i="2907"/>
  <c r="Y7" i="2907"/>
  <c r="Z7" i="2907" s="1"/>
  <c r="U21" i="2907"/>
  <c r="U20" i="2907"/>
  <c r="P32" i="2907" s="1"/>
  <c r="U17" i="2907"/>
  <c r="U16" i="2907"/>
  <c r="U12" i="2907"/>
  <c r="U8" i="2907"/>
  <c r="W3" i="2907"/>
  <c r="T22" i="2907"/>
  <c r="U22" i="2907" s="1"/>
  <c r="T21" i="2907"/>
  <c r="T20" i="2907"/>
  <c r="T19" i="2907"/>
  <c r="U19" i="2907" s="1"/>
  <c r="T18" i="2907"/>
  <c r="U18" i="2907" s="1"/>
  <c r="T17" i="2907"/>
  <c r="T16" i="2907"/>
  <c r="T15" i="2907"/>
  <c r="U15" i="2907" s="1"/>
  <c r="T14" i="2907"/>
  <c r="U14" i="2907" s="1"/>
  <c r="T13" i="2907"/>
  <c r="U13" i="2907" s="1"/>
  <c r="T12" i="2907"/>
  <c r="T11" i="2907"/>
  <c r="U11" i="2907" s="1"/>
  <c r="T10" i="2907"/>
  <c r="U10" i="2907" s="1"/>
  <c r="T9" i="2907"/>
  <c r="U9" i="2907" s="1"/>
  <c r="T8" i="2907"/>
  <c r="T7" i="2907"/>
  <c r="U7" i="2907" s="1"/>
  <c r="U31" i="2907"/>
  <c r="O22" i="2907"/>
  <c r="O21" i="2907"/>
  <c r="O20" i="2907"/>
  <c r="O19" i="2907"/>
  <c r="O18" i="2907"/>
  <c r="O17" i="2907"/>
  <c r="O16" i="2907"/>
  <c r="O15" i="2907"/>
  <c r="O14" i="2907"/>
  <c r="O13" i="2907"/>
  <c r="O12" i="2907"/>
  <c r="O11" i="2907"/>
  <c r="O10" i="2907"/>
  <c r="O9" i="2907"/>
  <c r="O8" i="2907"/>
  <c r="O7" i="2907"/>
  <c r="Q3" i="2907"/>
  <c r="G3" i="2907"/>
  <c r="U36" i="2906"/>
  <c r="T36" i="2906"/>
  <c r="S36" i="2906"/>
  <c r="R36" i="2906"/>
  <c r="Q36" i="2906"/>
  <c r="P36" i="2906"/>
  <c r="AT21" i="2906"/>
  <c r="AT19" i="2906"/>
  <c r="AT17" i="2906"/>
  <c r="AT15" i="2906"/>
  <c r="AT12" i="2906"/>
  <c r="AT11" i="2906"/>
  <c r="AT9" i="2906"/>
  <c r="AT7" i="2906"/>
  <c r="AV3" i="2906"/>
  <c r="AS22" i="2906"/>
  <c r="AT22" i="2906" s="1"/>
  <c r="AS21" i="2906"/>
  <c r="AS20" i="2906"/>
  <c r="AT20" i="2906" s="1"/>
  <c r="U32" i="2906" s="1"/>
  <c r="AS19" i="2906"/>
  <c r="AS18" i="2906"/>
  <c r="AT18" i="2906" s="1"/>
  <c r="AS17" i="2906"/>
  <c r="AS16" i="2906"/>
  <c r="AT16" i="2906" s="1"/>
  <c r="AS15" i="2906"/>
  <c r="AS14" i="2906"/>
  <c r="AT14" i="2906" s="1"/>
  <c r="AS13" i="2906"/>
  <c r="AT13" i="2906" s="1"/>
  <c r="AS12" i="2906"/>
  <c r="AS11" i="2906"/>
  <c r="AS10" i="2906"/>
  <c r="AT10" i="2906" s="1"/>
  <c r="AS9" i="2906"/>
  <c r="AS8" i="2906"/>
  <c r="AT8" i="2906" s="1"/>
  <c r="AS7" i="2906"/>
  <c r="AP15" i="2906"/>
  <c r="AQ15" i="2906" s="1"/>
  <c r="AO21" i="2906"/>
  <c r="AO19" i="2906"/>
  <c r="AO17" i="2906"/>
  <c r="AO16" i="2906"/>
  <c r="AO15" i="2906"/>
  <c r="AO12" i="2906"/>
  <c r="AO11" i="2906"/>
  <c r="AQ4" i="2906" s="1"/>
  <c r="AO9" i="2906"/>
  <c r="AO7" i="2906"/>
  <c r="AQ3" i="2906"/>
  <c r="AN22" i="2906"/>
  <c r="AO22" i="2906" s="1"/>
  <c r="AN21" i="2906"/>
  <c r="AN20" i="2906"/>
  <c r="AO20" i="2906" s="1"/>
  <c r="T32" i="2906" s="1"/>
  <c r="AN19" i="2906"/>
  <c r="AN18" i="2906"/>
  <c r="AO18" i="2906" s="1"/>
  <c r="AN17" i="2906"/>
  <c r="AN16" i="2906"/>
  <c r="AN15" i="2906"/>
  <c r="AN14" i="2906"/>
  <c r="AO14" i="2906" s="1"/>
  <c r="AN13" i="2906"/>
  <c r="AO13" i="2906" s="1"/>
  <c r="AN12" i="2906"/>
  <c r="AN11" i="2906"/>
  <c r="AN10" i="2906"/>
  <c r="AO10" i="2906" s="1"/>
  <c r="AN9" i="2906"/>
  <c r="AN8" i="2906"/>
  <c r="AO8" i="2906" s="1"/>
  <c r="AN7" i="2906"/>
  <c r="AJ21" i="2906"/>
  <c r="AJ19" i="2906"/>
  <c r="AJ17" i="2906"/>
  <c r="AJ15" i="2906"/>
  <c r="AJ11" i="2906"/>
  <c r="AJ9" i="2906"/>
  <c r="AJ7" i="2906"/>
  <c r="AL3" i="2906"/>
  <c r="AI22" i="2906"/>
  <c r="AJ22" i="2906" s="1"/>
  <c r="AI21" i="2906"/>
  <c r="AI20" i="2906"/>
  <c r="AJ20" i="2906" s="1"/>
  <c r="S32" i="2906" s="1"/>
  <c r="AI19" i="2906"/>
  <c r="AI18" i="2906"/>
  <c r="AJ18" i="2906" s="1"/>
  <c r="AI17" i="2906"/>
  <c r="AI16" i="2906"/>
  <c r="AJ16" i="2906" s="1"/>
  <c r="AI15" i="2906"/>
  <c r="AI14" i="2906"/>
  <c r="AJ14" i="2906" s="1"/>
  <c r="AI13" i="2906"/>
  <c r="AJ13" i="2906" s="1"/>
  <c r="AI12" i="2906"/>
  <c r="AJ12" i="2906" s="1"/>
  <c r="AI11" i="2906"/>
  <c r="AI10" i="2906"/>
  <c r="AJ10" i="2906" s="1"/>
  <c r="AI9" i="2906"/>
  <c r="AI8" i="2906"/>
  <c r="AJ8" i="2906" s="1"/>
  <c r="AI7" i="2906"/>
  <c r="AE21" i="2906"/>
  <c r="AE19" i="2906"/>
  <c r="AE17" i="2906"/>
  <c r="AE15" i="2906"/>
  <c r="AE12" i="2906"/>
  <c r="AE11" i="2906"/>
  <c r="AE9" i="2906"/>
  <c r="AE7" i="2906"/>
  <c r="AG3" i="2906"/>
  <c r="AD22" i="2906"/>
  <c r="AE22" i="2906" s="1"/>
  <c r="AD21" i="2906"/>
  <c r="AD20" i="2906"/>
  <c r="AE20" i="2906" s="1"/>
  <c r="R32" i="2906" s="1"/>
  <c r="AD19" i="2906"/>
  <c r="AD18" i="2906"/>
  <c r="AE18" i="2906" s="1"/>
  <c r="AD17" i="2906"/>
  <c r="AD16" i="2906"/>
  <c r="AE16" i="2906" s="1"/>
  <c r="AD15" i="2906"/>
  <c r="AD14" i="2906"/>
  <c r="AE14" i="2906" s="1"/>
  <c r="AD13" i="2906"/>
  <c r="AE13" i="2906" s="1"/>
  <c r="AD12" i="2906"/>
  <c r="AD11" i="2906"/>
  <c r="AD10" i="2906"/>
  <c r="AE10" i="2906" s="1"/>
  <c r="AD9" i="2906"/>
  <c r="AD8" i="2906"/>
  <c r="AE8" i="2906" s="1"/>
  <c r="AD7" i="2906"/>
  <c r="Z21" i="2906"/>
  <c r="Z19" i="2906"/>
  <c r="Z17" i="2906"/>
  <c r="Z15" i="2906"/>
  <c r="Z12" i="2906"/>
  <c r="Z11" i="2906"/>
  <c r="Z9" i="2906"/>
  <c r="Z7" i="2906"/>
  <c r="AB3" i="2906"/>
  <c r="Y22" i="2906"/>
  <c r="Z22" i="2906" s="1"/>
  <c r="Y21" i="2906"/>
  <c r="Y20" i="2906"/>
  <c r="Z20" i="2906" s="1"/>
  <c r="Q32" i="2906" s="1"/>
  <c r="Y19" i="2906"/>
  <c r="Y18" i="2906"/>
  <c r="Z18" i="2906" s="1"/>
  <c r="Y17" i="2906"/>
  <c r="Y16" i="2906"/>
  <c r="Z16" i="2906" s="1"/>
  <c r="Y15" i="2906"/>
  <c r="Y14" i="2906"/>
  <c r="Z14" i="2906" s="1"/>
  <c r="Y13" i="2906"/>
  <c r="Z13" i="2906" s="1"/>
  <c r="Y12" i="2906"/>
  <c r="Y11" i="2906"/>
  <c r="Y10" i="2906"/>
  <c r="Z10" i="2906" s="1"/>
  <c r="Y9" i="2906"/>
  <c r="Y8" i="2906"/>
  <c r="Z8" i="2906" s="1"/>
  <c r="Y7" i="2906"/>
  <c r="U21" i="2906"/>
  <c r="U19" i="2906"/>
  <c r="U17" i="2906"/>
  <c r="U16" i="2906"/>
  <c r="U15" i="2906"/>
  <c r="U12" i="2906"/>
  <c r="U11" i="2906"/>
  <c r="U9" i="2906"/>
  <c r="U7" i="2906"/>
  <c r="W3" i="2906"/>
  <c r="T22" i="2906"/>
  <c r="U22" i="2906" s="1"/>
  <c r="T21" i="2906"/>
  <c r="T20" i="2906"/>
  <c r="U20" i="2906" s="1"/>
  <c r="P32" i="2906" s="1"/>
  <c r="T19" i="2906"/>
  <c r="T18" i="2906"/>
  <c r="U18" i="2906" s="1"/>
  <c r="T17" i="2906"/>
  <c r="T16" i="2906"/>
  <c r="T15" i="2906"/>
  <c r="T14" i="2906"/>
  <c r="U14" i="2906" s="1"/>
  <c r="T13" i="2906"/>
  <c r="U13" i="2906" s="1"/>
  <c r="T12" i="2906"/>
  <c r="T11" i="2906"/>
  <c r="T10" i="2906"/>
  <c r="U10" i="2906" s="1"/>
  <c r="T9" i="2906"/>
  <c r="T8" i="2906"/>
  <c r="U8" i="2906" s="1"/>
  <c r="T7" i="2906"/>
  <c r="S31" i="2906"/>
  <c r="O22" i="2906"/>
  <c r="O21" i="2906"/>
  <c r="O20" i="2906"/>
  <c r="O19" i="2906"/>
  <c r="O18" i="2906"/>
  <c r="O17" i="2906"/>
  <c r="O16" i="2906"/>
  <c r="O15" i="2906"/>
  <c r="O14" i="2906"/>
  <c r="O13" i="2906"/>
  <c r="O12" i="2906"/>
  <c r="O11" i="2906"/>
  <c r="O10" i="2906"/>
  <c r="O9" i="2906"/>
  <c r="O8" i="2906"/>
  <c r="O7" i="2906"/>
  <c r="Q3" i="2906"/>
  <c r="G3" i="2906"/>
  <c r="U36" i="2905"/>
  <c r="T36" i="2905"/>
  <c r="S36" i="2905"/>
  <c r="R36" i="2905"/>
  <c r="Q36" i="2905"/>
  <c r="P36" i="2905"/>
  <c r="AT22" i="2905"/>
  <c r="AT18" i="2905"/>
  <c r="AT14" i="2905"/>
  <c r="AT10" i="2905"/>
  <c r="AT7" i="2905"/>
  <c r="AV3" i="2905"/>
  <c r="AS22" i="2905"/>
  <c r="AS21" i="2905"/>
  <c r="AT21" i="2905" s="1"/>
  <c r="AS20" i="2905"/>
  <c r="AT20" i="2905" s="1"/>
  <c r="U32" i="2905" s="1"/>
  <c r="AS19" i="2905"/>
  <c r="AT19" i="2905" s="1"/>
  <c r="AS18" i="2905"/>
  <c r="AS17" i="2905"/>
  <c r="AT17" i="2905" s="1"/>
  <c r="AS16" i="2905"/>
  <c r="AT16" i="2905" s="1"/>
  <c r="AS15" i="2905"/>
  <c r="AT15" i="2905" s="1"/>
  <c r="AS14" i="2905"/>
  <c r="AS13" i="2905"/>
  <c r="AT13" i="2905" s="1"/>
  <c r="AS12" i="2905"/>
  <c r="AT12" i="2905" s="1"/>
  <c r="AS11" i="2905"/>
  <c r="AT11" i="2905" s="1"/>
  <c r="AS10" i="2905"/>
  <c r="AS9" i="2905"/>
  <c r="AT9" i="2905" s="1"/>
  <c r="AS8" i="2905"/>
  <c r="AT8" i="2905" s="1"/>
  <c r="AS7" i="2905"/>
  <c r="AO20" i="2905"/>
  <c r="T32" i="2905" s="1"/>
  <c r="AO16" i="2905"/>
  <c r="AQ3" i="2905"/>
  <c r="AN22" i="2905"/>
  <c r="AO22" i="2905" s="1"/>
  <c r="AN21" i="2905"/>
  <c r="AO21" i="2905" s="1"/>
  <c r="AN20" i="2905"/>
  <c r="AN19" i="2905"/>
  <c r="AO19" i="2905" s="1"/>
  <c r="AN18" i="2905"/>
  <c r="AO18" i="2905" s="1"/>
  <c r="AN17" i="2905"/>
  <c r="AO17" i="2905" s="1"/>
  <c r="AN16" i="2905"/>
  <c r="AN15" i="2905"/>
  <c r="AO15" i="2905" s="1"/>
  <c r="AN14" i="2905"/>
  <c r="AO14" i="2905" s="1"/>
  <c r="AN13" i="2905"/>
  <c r="AO13" i="2905" s="1"/>
  <c r="AN12" i="2905"/>
  <c r="AO12" i="2905" s="1"/>
  <c r="AN11" i="2905"/>
  <c r="AO11" i="2905" s="1"/>
  <c r="AN10" i="2905"/>
  <c r="AO10" i="2905" s="1"/>
  <c r="AN9" i="2905"/>
  <c r="AO9" i="2905" s="1"/>
  <c r="AN8" i="2905"/>
  <c r="AO8" i="2905" s="1"/>
  <c r="AN7" i="2905"/>
  <c r="AO7" i="2905" s="1"/>
  <c r="AJ20" i="2905"/>
  <c r="S32" i="2905" s="1"/>
  <c r="AJ18" i="2905"/>
  <c r="AJ16" i="2905"/>
  <c r="AJ14" i="2905"/>
  <c r="AJ12" i="2905"/>
  <c r="AJ8" i="2905"/>
  <c r="AL3" i="2905"/>
  <c r="AI22" i="2905"/>
  <c r="AJ22" i="2905" s="1"/>
  <c r="AI21" i="2905"/>
  <c r="AJ21" i="2905" s="1"/>
  <c r="AI20" i="2905"/>
  <c r="AI19" i="2905"/>
  <c r="AJ19" i="2905" s="1"/>
  <c r="AI18" i="2905"/>
  <c r="AI17" i="2905"/>
  <c r="AJ17" i="2905" s="1"/>
  <c r="AI16" i="2905"/>
  <c r="AI15" i="2905"/>
  <c r="AJ15" i="2905" s="1"/>
  <c r="AI14" i="2905"/>
  <c r="AI13" i="2905"/>
  <c r="AJ13" i="2905" s="1"/>
  <c r="AI12" i="2905"/>
  <c r="AI11" i="2905"/>
  <c r="AJ11" i="2905" s="1"/>
  <c r="AI10" i="2905"/>
  <c r="AJ10" i="2905" s="1"/>
  <c r="AI9" i="2905"/>
  <c r="AJ9" i="2905" s="1"/>
  <c r="AI8" i="2905"/>
  <c r="AI7" i="2905"/>
  <c r="AJ7" i="2905" s="1"/>
  <c r="R32" i="2905"/>
  <c r="AE22" i="2905"/>
  <c r="AE20" i="2905"/>
  <c r="AE18" i="2905"/>
  <c r="AE17" i="2905"/>
  <c r="AE16" i="2905"/>
  <c r="AE14" i="2905"/>
  <c r="AE13" i="2905"/>
  <c r="AE12" i="2905"/>
  <c r="AE8" i="2905"/>
  <c r="AG3" i="2905"/>
  <c r="AD22" i="2905"/>
  <c r="AD21" i="2905"/>
  <c r="AE21" i="2905" s="1"/>
  <c r="AD20" i="2905"/>
  <c r="AD19" i="2905"/>
  <c r="AE19" i="2905" s="1"/>
  <c r="AD18" i="2905"/>
  <c r="AD17" i="2905"/>
  <c r="AD16" i="2905"/>
  <c r="AD15" i="2905"/>
  <c r="AE15" i="2905" s="1"/>
  <c r="AD14" i="2905"/>
  <c r="AD13" i="2905"/>
  <c r="AD12" i="2905"/>
  <c r="AD11" i="2905"/>
  <c r="AE11" i="2905" s="1"/>
  <c r="AD10" i="2905"/>
  <c r="AE10" i="2905" s="1"/>
  <c r="AD9" i="2905"/>
  <c r="AE9" i="2905" s="1"/>
  <c r="AD8" i="2905"/>
  <c r="AD7" i="2905"/>
  <c r="AE7" i="2905" s="1"/>
  <c r="Q32" i="2905"/>
  <c r="Z21" i="2905"/>
  <c r="Z20" i="2905"/>
  <c r="Z17" i="2905"/>
  <c r="Z16" i="2905"/>
  <c r="Z13" i="2905"/>
  <c r="Z12" i="2905"/>
  <c r="Z8" i="2905"/>
  <c r="AB3" i="2905"/>
  <c r="Y22" i="2905"/>
  <c r="Z22" i="2905" s="1"/>
  <c r="Y21" i="2905"/>
  <c r="Y20" i="2905"/>
  <c r="Y19" i="2905"/>
  <c r="Z19" i="2905" s="1"/>
  <c r="Y18" i="2905"/>
  <c r="Z18" i="2905" s="1"/>
  <c r="Y17" i="2905"/>
  <c r="Y16" i="2905"/>
  <c r="Y15" i="2905"/>
  <c r="Z15" i="2905" s="1"/>
  <c r="Y14" i="2905"/>
  <c r="Z14" i="2905" s="1"/>
  <c r="Y13" i="2905"/>
  <c r="Y12" i="2905"/>
  <c r="Y11" i="2905"/>
  <c r="Z11" i="2905" s="1"/>
  <c r="Y10" i="2905"/>
  <c r="Z10" i="2905" s="1"/>
  <c r="Y9" i="2905"/>
  <c r="Z9" i="2905" s="1"/>
  <c r="Y8" i="2905"/>
  <c r="Y7" i="2905"/>
  <c r="Z7" i="2905" s="1"/>
  <c r="U20" i="2905"/>
  <c r="P32" i="2905" s="1"/>
  <c r="U16" i="2905"/>
  <c r="U14" i="2905"/>
  <c r="U12" i="2905"/>
  <c r="U8" i="2905"/>
  <c r="W3" i="2905"/>
  <c r="T22" i="2905"/>
  <c r="U22" i="2905" s="1"/>
  <c r="T21" i="2905"/>
  <c r="U21" i="2905" s="1"/>
  <c r="T20" i="2905"/>
  <c r="T19" i="2905"/>
  <c r="U19" i="2905" s="1"/>
  <c r="T18" i="2905"/>
  <c r="U18" i="2905" s="1"/>
  <c r="T17" i="2905"/>
  <c r="U17" i="2905" s="1"/>
  <c r="T16" i="2905"/>
  <c r="T15" i="2905"/>
  <c r="U15" i="2905" s="1"/>
  <c r="T14" i="2905"/>
  <c r="T13" i="2905"/>
  <c r="U13" i="2905" s="1"/>
  <c r="T12" i="2905"/>
  <c r="T11" i="2905"/>
  <c r="U11" i="2905" s="1"/>
  <c r="T10" i="2905"/>
  <c r="U10" i="2905" s="1"/>
  <c r="T9" i="2905"/>
  <c r="U9" i="2905" s="1"/>
  <c r="T8" i="2905"/>
  <c r="T7" i="2905"/>
  <c r="U7" i="2905" s="1"/>
  <c r="U31" i="2905"/>
  <c r="T31" i="2905"/>
  <c r="P31" i="2905"/>
  <c r="O22" i="2905"/>
  <c r="O21" i="2905"/>
  <c r="O20" i="2905"/>
  <c r="O19" i="2905"/>
  <c r="O18" i="2905"/>
  <c r="O17" i="2905"/>
  <c r="O16" i="2905"/>
  <c r="O15" i="2905"/>
  <c r="O14" i="2905"/>
  <c r="O13" i="2905"/>
  <c r="O12" i="2905"/>
  <c r="O11" i="2905"/>
  <c r="O10" i="2905"/>
  <c r="O9" i="2905"/>
  <c r="O8" i="2905"/>
  <c r="O7" i="2905"/>
  <c r="Q3" i="2905"/>
  <c r="G3" i="2905"/>
  <c r="Q31" i="2905" s="1"/>
  <c r="U36" i="2904"/>
  <c r="T36" i="2904"/>
  <c r="S36" i="2904"/>
  <c r="R36" i="2904"/>
  <c r="Q36" i="2904"/>
  <c r="P36" i="2904"/>
  <c r="AT22" i="2904"/>
  <c r="AT21" i="2904"/>
  <c r="AT18" i="2904"/>
  <c r="AT17" i="2904"/>
  <c r="AT14" i="2904"/>
  <c r="AT13" i="2904"/>
  <c r="AT10" i="2904"/>
  <c r="AT9" i="2904"/>
  <c r="AV3" i="2904"/>
  <c r="AS22" i="2904"/>
  <c r="AS21" i="2904"/>
  <c r="AS20" i="2904"/>
  <c r="AT20" i="2904" s="1"/>
  <c r="U32" i="2904" s="1"/>
  <c r="AS19" i="2904"/>
  <c r="AT19" i="2904" s="1"/>
  <c r="AS18" i="2904"/>
  <c r="AS17" i="2904"/>
  <c r="AS16" i="2904"/>
  <c r="AT16" i="2904" s="1"/>
  <c r="AS15" i="2904"/>
  <c r="AT15" i="2904" s="1"/>
  <c r="AS14" i="2904"/>
  <c r="AS13" i="2904"/>
  <c r="AS12" i="2904"/>
  <c r="AT12" i="2904" s="1"/>
  <c r="AS11" i="2904"/>
  <c r="AT11" i="2904" s="1"/>
  <c r="AS10" i="2904"/>
  <c r="AS9" i="2904"/>
  <c r="AS8" i="2904"/>
  <c r="AT8" i="2904" s="1"/>
  <c r="AS7" i="2904"/>
  <c r="AT7" i="2904" s="1"/>
  <c r="AO21" i="2904"/>
  <c r="AO17" i="2904"/>
  <c r="AO13" i="2904"/>
  <c r="AO10" i="2904"/>
  <c r="AO9" i="2904"/>
  <c r="AQ3" i="2904"/>
  <c r="AN22" i="2904"/>
  <c r="AO22" i="2904" s="1"/>
  <c r="AN21" i="2904"/>
  <c r="AN20" i="2904"/>
  <c r="AO20" i="2904" s="1"/>
  <c r="T32" i="2904" s="1"/>
  <c r="AN19" i="2904"/>
  <c r="AO19" i="2904" s="1"/>
  <c r="AN18" i="2904"/>
  <c r="AO18" i="2904" s="1"/>
  <c r="AN17" i="2904"/>
  <c r="AN16" i="2904"/>
  <c r="AO16" i="2904" s="1"/>
  <c r="AN15" i="2904"/>
  <c r="AO15" i="2904" s="1"/>
  <c r="AN14" i="2904"/>
  <c r="AO14" i="2904" s="1"/>
  <c r="AN13" i="2904"/>
  <c r="AN12" i="2904"/>
  <c r="AO12" i="2904" s="1"/>
  <c r="AN11" i="2904"/>
  <c r="AO11" i="2904" s="1"/>
  <c r="AN10" i="2904"/>
  <c r="AN9" i="2904"/>
  <c r="AN8" i="2904"/>
  <c r="AO8" i="2904" s="1"/>
  <c r="AN7" i="2904"/>
  <c r="AO7" i="2904" s="1"/>
  <c r="AJ22" i="2904"/>
  <c r="AJ21" i="2904"/>
  <c r="AJ18" i="2904"/>
  <c r="AJ17" i="2904"/>
  <c r="AJ14" i="2904"/>
  <c r="AJ13" i="2904"/>
  <c r="AJ10" i="2904"/>
  <c r="AJ9" i="2904"/>
  <c r="AL3" i="2904"/>
  <c r="AI22" i="2904"/>
  <c r="AI21" i="2904"/>
  <c r="AI20" i="2904"/>
  <c r="AJ20" i="2904" s="1"/>
  <c r="S32" i="2904" s="1"/>
  <c r="AI19" i="2904"/>
  <c r="AJ19" i="2904" s="1"/>
  <c r="AI18" i="2904"/>
  <c r="AI17" i="2904"/>
  <c r="AI16" i="2904"/>
  <c r="AJ16" i="2904" s="1"/>
  <c r="AI15" i="2904"/>
  <c r="AJ15" i="2904" s="1"/>
  <c r="AI14" i="2904"/>
  <c r="AI13" i="2904"/>
  <c r="AI12" i="2904"/>
  <c r="AJ12" i="2904" s="1"/>
  <c r="AI11" i="2904"/>
  <c r="AJ11" i="2904" s="1"/>
  <c r="AI10" i="2904"/>
  <c r="AI9" i="2904"/>
  <c r="AI8" i="2904"/>
  <c r="AJ8" i="2904" s="1"/>
  <c r="AI7" i="2904"/>
  <c r="AJ7" i="2904" s="1"/>
  <c r="AE21" i="2904"/>
  <c r="AE17" i="2904"/>
  <c r="AE13" i="2904"/>
  <c r="AE9" i="2904"/>
  <c r="AG3" i="2904"/>
  <c r="AD22" i="2904"/>
  <c r="AE22" i="2904" s="1"/>
  <c r="AD21" i="2904"/>
  <c r="AD20" i="2904"/>
  <c r="AE20" i="2904" s="1"/>
  <c r="R32" i="2904" s="1"/>
  <c r="AD19" i="2904"/>
  <c r="AE19" i="2904" s="1"/>
  <c r="AD18" i="2904"/>
  <c r="AE18" i="2904" s="1"/>
  <c r="AD17" i="2904"/>
  <c r="AD16" i="2904"/>
  <c r="AE16" i="2904" s="1"/>
  <c r="AD15" i="2904"/>
  <c r="AE15" i="2904" s="1"/>
  <c r="AD14" i="2904"/>
  <c r="AE14" i="2904" s="1"/>
  <c r="AD13" i="2904"/>
  <c r="AD12" i="2904"/>
  <c r="AE12" i="2904" s="1"/>
  <c r="AD11" i="2904"/>
  <c r="AE11" i="2904" s="1"/>
  <c r="AD10" i="2904"/>
  <c r="AE10" i="2904" s="1"/>
  <c r="AD9" i="2904"/>
  <c r="AD8" i="2904"/>
  <c r="AE8" i="2904" s="1"/>
  <c r="AD7" i="2904"/>
  <c r="AE7" i="2904" s="1"/>
  <c r="Z22" i="2904"/>
  <c r="Z21" i="2904"/>
  <c r="Z18" i="2904"/>
  <c r="Z17" i="2904"/>
  <c r="Z14" i="2904"/>
  <c r="Z13" i="2904"/>
  <c r="Z10" i="2904"/>
  <c r="Z9" i="2904"/>
  <c r="AB3" i="2904"/>
  <c r="Y22" i="2904"/>
  <c r="Y21" i="2904"/>
  <c r="Y20" i="2904"/>
  <c r="Z20" i="2904" s="1"/>
  <c r="Q32" i="2904" s="1"/>
  <c r="Y19" i="2904"/>
  <c r="Z19" i="2904" s="1"/>
  <c r="Y18" i="2904"/>
  <c r="Y17" i="2904"/>
  <c r="Y16" i="2904"/>
  <c r="Z16" i="2904" s="1"/>
  <c r="Y15" i="2904"/>
  <c r="Z15" i="2904" s="1"/>
  <c r="Y14" i="2904"/>
  <c r="Y13" i="2904"/>
  <c r="Y12" i="2904"/>
  <c r="Z12" i="2904" s="1"/>
  <c r="Y11" i="2904"/>
  <c r="Z11" i="2904" s="1"/>
  <c r="Y10" i="2904"/>
  <c r="Y9" i="2904"/>
  <c r="Y8" i="2904"/>
  <c r="Z8" i="2904" s="1"/>
  <c r="Y7" i="2904"/>
  <c r="Z7" i="2904" s="1"/>
  <c r="U21" i="2904"/>
  <c r="U18" i="2904"/>
  <c r="U17" i="2904"/>
  <c r="U13" i="2904"/>
  <c r="U9" i="2904"/>
  <c r="W3" i="2904"/>
  <c r="T22" i="2904"/>
  <c r="U22" i="2904" s="1"/>
  <c r="T21" i="2904"/>
  <c r="T20" i="2904"/>
  <c r="U20" i="2904" s="1"/>
  <c r="P32" i="2904" s="1"/>
  <c r="T19" i="2904"/>
  <c r="U19" i="2904" s="1"/>
  <c r="T18" i="2904"/>
  <c r="T17" i="2904"/>
  <c r="T16" i="2904"/>
  <c r="U16" i="2904" s="1"/>
  <c r="T15" i="2904"/>
  <c r="U15" i="2904" s="1"/>
  <c r="T14" i="2904"/>
  <c r="U14" i="2904" s="1"/>
  <c r="T13" i="2904"/>
  <c r="T12" i="2904"/>
  <c r="U12" i="2904" s="1"/>
  <c r="T11" i="2904"/>
  <c r="U11" i="2904" s="1"/>
  <c r="T10" i="2904"/>
  <c r="U10" i="2904" s="1"/>
  <c r="T9" i="2904"/>
  <c r="T8" i="2904"/>
  <c r="U8" i="2904" s="1"/>
  <c r="T7" i="2904"/>
  <c r="U7" i="2904" s="1"/>
  <c r="U31" i="2904"/>
  <c r="R31" i="2904"/>
  <c r="O22" i="2904"/>
  <c r="O21" i="2904"/>
  <c r="O20" i="2904"/>
  <c r="O19" i="2904"/>
  <c r="O18" i="2904"/>
  <c r="O17" i="2904"/>
  <c r="O16" i="2904"/>
  <c r="O15" i="2904"/>
  <c r="O14" i="2904"/>
  <c r="O13" i="2904"/>
  <c r="O12" i="2904"/>
  <c r="O11" i="2904"/>
  <c r="O10" i="2904"/>
  <c r="O9" i="2904"/>
  <c r="O8" i="2904"/>
  <c r="O7" i="2904"/>
  <c r="Q3" i="2904"/>
  <c r="G3" i="2904"/>
  <c r="U36" i="2903"/>
  <c r="T36" i="2903"/>
  <c r="S36" i="2903"/>
  <c r="R36" i="2903"/>
  <c r="Q36" i="2903"/>
  <c r="P36" i="2903"/>
  <c r="AT20" i="2903"/>
  <c r="U32" i="2903" s="1"/>
  <c r="AT16" i="2903"/>
  <c r="AT12" i="2903"/>
  <c r="AT8" i="2903"/>
  <c r="AV3" i="2903"/>
  <c r="AS22" i="2903"/>
  <c r="AT22" i="2903" s="1"/>
  <c r="AS21" i="2903"/>
  <c r="AT21" i="2903" s="1"/>
  <c r="AS20" i="2903"/>
  <c r="AS19" i="2903"/>
  <c r="AT19" i="2903" s="1"/>
  <c r="AS18" i="2903"/>
  <c r="AT18" i="2903" s="1"/>
  <c r="AS17" i="2903"/>
  <c r="AT17" i="2903" s="1"/>
  <c r="AS16" i="2903"/>
  <c r="AS15" i="2903"/>
  <c r="AT15" i="2903" s="1"/>
  <c r="AS14" i="2903"/>
  <c r="AT14" i="2903" s="1"/>
  <c r="AS13" i="2903"/>
  <c r="AT13" i="2903" s="1"/>
  <c r="AS12" i="2903"/>
  <c r="AS11" i="2903"/>
  <c r="AT11" i="2903" s="1"/>
  <c r="AS10" i="2903"/>
  <c r="AT10" i="2903" s="1"/>
  <c r="AS9" i="2903"/>
  <c r="AT9" i="2903" s="1"/>
  <c r="AS8" i="2903"/>
  <c r="AS7" i="2903"/>
  <c r="AT7" i="2903" s="1"/>
  <c r="T32" i="2903"/>
  <c r="AO20" i="2903"/>
  <c r="AO17" i="2903"/>
  <c r="AO16" i="2903"/>
  <c r="AO12" i="2903"/>
  <c r="AO8" i="2903"/>
  <c r="AQ3" i="2903"/>
  <c r="AN22" i="2903"/>
  <c r="AO22" i="2903" s="1"/>
  <c r="AN21" i="2903"/>
  <c r="AO21" i="2903" s="1"/>
  <c r="AN20" i="2903"/>
  <c r="AN19" i="2903"/>
  <c r="AO19" i="2903" s="1"/>
  <c r="AN18" i="2903"/>
  <c r="AO18" i="2903" s="1"/>
  <c r="AN17" i="2903"/>
  <c r="AN16" i="2903"/>
  <c r="AN15" i="2903"/>
  <c r="AO15" i="2903" s="1"/>
  <c r="AN14" i="2903"/>
  <c r="AO14" i="2903" s="1"/>
  <c r="AN13" i="2903"/>
  <c r="AO13" i="2903" s="1"/>
  <c r="AN12" i="2903"/>
  <c r="AN11" i="2903"/>
  <c r="AO11" i="2903" s="1"/>
  <c r="AN10" i="2903"/>
  <c r="AO10" i="2903" s="1"/>
  <c r="AN9" i="2903"/>
  <c r="AO9" i="2903" s="1"/>
  <c r="AN8" i="2903"/>
  <c r="AN7" i="2903"/>
  <c r="AO7" i="2903" s="1"/>
  <c r="S32" i="2903"/>
  <c r="AJ21" i="2903"/>
  <c r="AJ20" i="2903"/>
  <c r="AJ16" i="2903"/>
  <c r="AJ13" i="2903"/>
  <c r="AJ12" i="2903"/>
  <c r="AJ8" i="2903"/>
  <c r="AL3" i="2903"/>
  <c r="AI22" i="2903"/>
  <c r="AJ22" i="2903" s="1"/>
  <c r="AI21" i="2903"/>
  <c r="AI20" i="2903"/>
  <c r="AI19" i="2903"/>
  <c r="AJ19" i="2903" s="1"/>
  <c r="AI18" i="2903"/>
  <c r="AJ18" i="2903" s="1"/>
  <c r="AI17" i="2903"/>
  <c r="AJ17" i="2903" s="1"/>
  <c r="AI16" i="2903"/>
  <c r="AI15" i="2903"/>
  <c r="AJ15" i="2903" s="1"/>
  <c r="AI14" i="2903"/>
  <c r="AJ14" i="2903" s="1"/>
  <c r="AI13" i="2903"/>
  <c r="AI12" i="2903"/>
  <c r="AI11" i="2903"/>
  <c r="AJ11" i="2903" s="1"/>
  <c r="AI10" i="2903"/>
  <c r="AJ10" i="2903" s="1"/>
  <c r="AI9" i="2903"/>
  <c r="AJ9" i="2903" s="1"/>
  <c r="AI8" i="2903"/>
  <c r="AI7" i="2903"/>
  <c r="AJ7" i="2903" s="1"/>
  <c r="AE21" i="2903"/>
  <c r="AE20" i="2903"/>
  <c r="R32" i="2903" s="1"/>
  <c r="AE16" i="2903"/>
  <c r="AE13" i="2903"/>
  <c r="AE12" i="2903"/>
  <c r="AE8" i="2903"/>
  <c r="AG3" i="2903"/>
  <c r="AD22" i="2903"/>
  <c r="AE22" i="2903" s="1"/>
  <c r="AD21" i="2903"/>
  <c r="AD20" i="2903"/>
  <c r="AD19" i="2903"/>
  <c r="AE19" i="2903" s="1"/>
  <c r="AD18" i="2903"/>
  <c r="AE18" i="2903" s="1"/>
  <c r="AD17" i="2903"/>
  <c r="AE17" i="2903" s="1"/>
  <c r="AD16" i="2903"/>
  <c r="AD15" i="2903"/>
  <c r="AE15" i="2903" s="1"/>
  <c r="AD14" i="2903"/>
  <c r="AE14" i="2903" s="1"/>
  <c r="AD13" i="2903"/>
  <c r="AD12" i="2903"/>
  <c r="AD11" i="2903"/>
  <c r="AE11" i="2903" s="1"/>
  <c r="AD10" i="2903"/>
  <c r="AE10" i="2903" s="1"/>
  <c r="AD9" i="2903"/>
  <c r="AE9" i="2903" s="1"/>
  <c r="AD8" i="2903"/>
  <c r="AD7" i="2903"/>
  <c r="AE7" i="2903" s="1"/>
  <c r="Z20" i="2903"/>
  <c r="Q32" i="2903" s="1"/>
  <c r="Z16" i="2903"/>
  <c r="Z12" i="2903"/>
  <c r="Z8" i="2903"/>
  <c r="AB3" i="2903"/>
  <c r="Y22" i="2903"/>
  <c r="Z22" i="2903" s="1"/>
  <c r="Y21" i="2903"/>
  <c r="Z21" i="2903" s="1"/>
  <c r="Y20" i="2903"/>
  <c r="Y19" i="2903"/>
  <c r="Z19" i="2903" s="1"/>
  <c r="Y18" i="2903"/>
  <c r="Z18" i="2903" s="1"/>
  <c r="Y17" i="2903"/>
  <c r="Z17" i="2903" s="1"/>
  <c r="Y16" i="2903"/>
  <c r="Y15" i="2903"/>
  <c r="Z15" i="2903" s="1"/>
  <c r="Y14" i="2903"/>
  <c r="Z14" i="2903" s="1"/>
  <c r="Y13" i="2903"/>
  <c r="Z13" i="2903" s="1"/>
  <c r="Y12" i="2903"/>
  <c r="Y11" i="2903"/>
  <c r="Z11" i="2903" s="1"/>
  <c r="Y10" i="2903"/>
  <c r="Z10" i="2903" s="1"/>
  <c r="Y9" i="2903"/>
  <c r="Z9" i="2903" s="1"/>
  <c r="Y8" i="2903"/>
  <c r="Y7" i="2903"/>
  <c r="Z7" i="2903" s="1"/>
  <c r="P32" i="2903"/>
  <c r="U20" i="2903"/>
  <c r="U17" i="2903"/>
  <c r="U16" i="2903"/>
  <c r="U12" i="2903"/>
  <c r="U8" i="2903"/>
  <c r="W3" i="2903"/>
  <c r="T22" i="2903"/>
  <c r="U22" i="2903" s="1"/>
  <c r="T21" i="2903"/>
  <c r="U21" i="2903" s="1"/>
  <c r="T20" i="2903"/>
  <c r="T19" i="2903"/>
  <c r="U19" i="2903" s="1"/>
  <c r="T18" i="2903"/>
  <c r="U18" i="2903" s="1"/>
  <c r="T17" i="2903"/>
  <c r="T16" i="2903"/>
  <c r="T15" i="2903"/>
  <c r="U15" i="2903" s="1"/>
  <c r="T14" i="2903"/>
  <c r="U14" i="2903" s="1"/>
  <c r="T13" i="2903"/>
  <c r="U13" i="2903" s="1"/>
  <c r="T12" i="2903"/>
  <c r="T11" i="2903"/>
  <c r="U11" i="2903" s="1"/>
  <c r="T10" i="2903"/>
  <c r="U10" i="2903" s="1"/>
  <c r="T9" i="2903"/>
  <c r="U9" i="2903" s="1"/>
  <c r="T8" i="2903"/>
  <c r="T7" i="2903"/>
  <c r="U7" i="2903" s="1"/>
  <c r="T31" i="2903"/>
  <c r="O22" i="2903"/>
  <c r="O21" i="2903"/>
  <c r="O20" i="2903"/>
  <c r="O19" i="2903"/>
  <c r="O18" i="2903"/>
  <c r="O17" i="2903"/>
  <c r="O16" i="2903"/>
  <c r="O15" i="2903"/>
  <c r="O14" i="2903"/>
  <c r="O13" i="2903"/>
  <c r="O12" i="2903"/>
  <c r="O11" i="2903"/>
  <c r="O10" i="2903"/>
  <c r="O9" i="2903"/>
  <c r="O8" i="2903"/>
  <c r="O7" i="2903"/>
  <c r="Q3" i="2903"/>
  <c r="G3" i="2903"/>
  <c r="U36" i="2902"/>
  <c r="T36" i="2902"/>
  <c r="S36" i="2902"/>
  <c r="R36" i="2902"/>
  <c r="Q36" i="2902"/>
  <c r="P36" i="2902"/>
  <c r="AT20" i="2902"/>
  <c r="U32" i="2902" s="1"/>
  <c r="AT19" i="2902"/>
  <c r="AT16" i="2902"/>
  <c r="AT15" i="2902"/>
  <c r="AT13" i="2902"/>
  <c r="AT11" i="2902"/>
  <c r="AT9" i="2902"/>
  <c r="AT8" i="2902"/>
  <c r="AT7" i="2902"/>
  <c r="AV3" i="2902"/>
  <c r="AS22" i="2902"/>
  <c r="AT22" i="2902" s="1"/>
  <c r="AS21" i="2902"/>
  <c r="AT21" i="2902" s="1"/>
  <c r="AS20" i="2902"/>
  <c r="AS19" i="2902"/>
  <c r="AS18" i="2902"/>
  <c r="AT18" i="2902" s="1"/>
  <c r="AS17" i="2902"/>
  <c r="AT17" i="2902" s="1"/>
  <c r="AS16" i="2902"/>
  <c r="AS15" i="2902"/>
  <c r="AS14" i="2902"/>
  <c r="AT14" i="2902" s="1"/>
  <c r="AS13" i="2902"/>
  <c r="AS12" i="2902"/>
  <c r="AT12" i="2902" s="1"/>
  <c r="AS11" i="2902"/>
  <c r="AS10" i="2902"/>
  <c r="AT10" i="2902" s="1"/>
  <c r="AS9" i="2902"/>
  <c r="AS8" i="2902"/>
  <c r="AS7" i="2902"/>
  <c r="AO20" i="2902"/>
  <c r="T32" i="2902" s="1"/>
  <c r="AO19" i="2902"/>
  <c r="AO16" i="2902"/>
  <c r="AO15" i="2902"/>
  <c r="AO13" i="2902"/>
  <c r="AO11" i="2902"/>
  <c r="AO9" i="2902"/>
  <c r="AO8" i="2902"/>
  <c r="AO7" i="2902"/>
  <c r="AQ3" i="2902"/>
  <c r="AN22" i="2902"/>
  <c r="AO22" i="2902" s="1"/>
  <c r="AN21" i="2902"/>
  <c r="AO21" i="2902" s="1"/>
  <c r="AN20" i="2902"/>
  <c r="AN19" i="2902"/>
  <c r="AN18" i="2902"/>
  <c r="AO18" i="2902" s="1"/>
  <c r="AN17" i="2902"/>
  <c r="AO17" i="2902" s="1"/>
  <c r="AN16" i="2902"/>
  <c r="AN15" i="2902"/>
  <c r="AN14" i="2902"/>
  <c r="AO14" i="2902" s="1"/>
  <c r="AN13" i="2902"/>
  <c r="AN12" i="2902"/>
  <c r="AO12" i="2902" s="1"/>
  <c r="AN11" i="2902"/>
  <c r="AN10" i="2902"/>
  <c r="AO10" i="2902" s="1"/>
  <c r="AN9" i="2902"/>
  <c r="AN8" i="2902"/>
  <c r="AN7" i="2902"/>
  <c r="AJ20" i="2902"/>
  <c r="S32" i="2902" s="1"/>
  <c r="AJ19" i="2902"/>
  <c r="AJ16" i="2902"/>
  <c r="AJ15" i="2902"/>
  <c r="AJ13" i="2902"/>
  <c r="AJ11" i="2902"/>
  <c r="AJ9" i="2902"/>
  <c r="AJ8" i="2902"/>
  <c r="AJ7" i="2902"/>
  <c r="AL3" i="2902"/>
  <c r="AI22" i="2902"/>
  <c r="AJ22" i="2902" s="1"/>
  <c r="AI21" i="2902"/>
  <c r="AJ21" i="2902" s="1"/>
  <c r="AI20" i="2902"/>
  <c r="AI19" i="2902"/>
  <c r="AI18" i="2902"/>
  <c r="AJ18" i="2902" s="1"/>
  <c r="AI17" i="2902"/>
  <c r="AJ17" i="2902" s="1"/>
  <c r="AI16" i="2902"/>
  <c r="AI15" i="2902"/>
  <c r="AI14" i="2902"/>
  <c r="AJ14" i="2902" s="1"/>
  <c r="AI13" i="2902"/>
  <c r="AI12" i="2902"/>
  <c r="AJ12" i="2902" s="1"/>
  <c r="AI11" i="2902"/>
  <c r="AI10" i="2902"/>
  <c r="AJ10" i="2902" s="1"/>
  <c r="AI9" i="2902"/>
  <c r="AI8" i="2902"/>
  <c r="AI7" i="2902"/>
  <c r="AE20" i="2902"/>
  <c r="R32" i="2902" s="1"/>
  <c r="AE19" i="2902"/>
  <c r="AE16" i="2902"/>
  <c r="AE15" i="2902"/>
  <c r="AE13" i="2902"/>
  <c r="AE11" i="2902"/>
  <c r="AE9" i="2902"/>
  <c r="AE8" i="2902"/>
  <c r="AE7" i="2902"/>
  <c r="AG3" i="2902"/>
  <c r="AD22" i="2902"/>
  <c r="AE22" i="2902" s="1"/>
  <c r="AD21" i="2902"/>
  <c r="AE21" i="2902" s="1"/>
  <c r="AD20" i="2902"/>
  <c r="AD19" i="2902"/>
  <c r="AD18" i="2902"/>
  <c r="AE18" i="2902" s="1"/>
  <c r="AD17" i="2902"/>
  <c r="AE17" i="2902" s="1"/>
  <c r="AD16" i="2902"/>
  <c r="AD15" i="2902"/>
  <c r="AD14" i="2902"/>
  <c r="AE14" i="2902" s="1"/>
  <c r="AD13" i="2902"/>
  <c r="AD12" i="2902"/>
  <c r="AE12" i="2902" s="1"/>
  <c r="AD11" i="2902"/>
  <c r="AD10" i="2902"/>
  <c r="AE10" i="2902" s="1"/>
  <c r="AD9" i="2902"/>
  <c r="AD8" i="2902"/>
  <c r="AD7" i="2902"/>
  <c r="Z21" i="2902"/>
  <c r="Z20" i="2902"/>
  <c r="Q32" i="2902" s="1"/>
  <c r="Z19" i="2902"/>
  <c r="Z13" i="2902"/>
  <c r="Z10" i="2902"/>
  <c r="Z9" i="2902"/>
  <c r="AB3" i="2902"/>
  <c r="Y22" i="2902"/>
  <c r="Z22" i="2902" s="1"/>
  <c r="Y21" i="2902"/>
  <c r="Y20" i="2902"/>
  <c r="Y19" i="2902"/>
  <c r="Y18" i="2902"/>
  <c r="Z18" i="2902" s="1"/>
  <c r="Y17" i="2902"/>
  <c r="Z17" i="2902" s="1"/>
  <c r="Y16" i="2902"/>
  <c r="Z16" i="2902" s="1"/>
  <c r="Y15" i="2902"/>
  <c r="Z15" i="2902" s="1"/>
  <c r="Y14" i="2902"/>
  <c r="Z14" i="2902" s="1"/>
  <c r="Y13" i="2902"/>
  <c r="Y12" i="2902"/>
  <c r="Z12" i="2902" s="1"/>
  <c r="Y11" i="2902"/>
  <c r="Z11" i="2902" s="1"/>
  <c r="Y10" i="2902"/>
  <c r="Y9" i="2902"/>
  <c r="Y8" i="2902"/>
  <c r="Z8" i="2902" s="1"/>
  <c r="Y7" i="2902"/>
  <c r="Z7" i="2902" s="1"/>
  <c r="U22" i="2902"/>
  <c r="U21" i="2902"/>
  <c r="U17" i="2902"/>
  <c r="U14" i="2902"/>
  <c r="U13" i="2902"/>
  <c r="U9" i="2902"/>
  <c r="W3" i="2902"/>
  <c r="T22" i="2902"/>
  <c r="T21" i="2902"/>
  <c r="T20" i="2902"/>
  <c r="U20" i="2902" s="1"/>
  <c r="P32" i="2902" s="1"/>
  <c r="T19" i="2902"/>
  <c r="U19" i="2902" s="1"/>
  <c r="T18" i="2902"/>
  <c r="U18" i="2902" s="1"/>
  <c r="T17" i="2902"/>
  <c r="T16" i="2902"/>
  <c r="U16" i="2902" s="1"/>
  <c r="T15" i="2902"/>
  <c r="U15" i="2902" s="1"/>
  <c r="T14" i="2902"/>
  <c r="T13" i="2902"/>
  <c r="T12" i="2902"/>
  <c r="U12" i="2902" s="1"/>
  <c r="T11" i="2902"/>
  <c r="U11" i="2902" s="1"/>
  <c r="T10" i="2902"/>
  <c r="U10" i="2902" s="1"/>
  <c r="T9" i="2902"/>
  <c r="T8" i="2902"/>
  <c r="U8" i="2902" s="1"/>
  <c r="T7" i="2902"/>
  <c r="U7" i="2902" s="1"/>
  <c r="Q31" i="2902"/>
  <c r="O22" i="2902"/>
  <c r="O21" i="2902"/>
  <c r="O20" i="2902"/>
  <c r="O19" i="2902"/>
  <c r="O18" i="2902"/>
  <c r="O17" i="2902"/>
  <c r="O16" i="2902"/>
  <c r="O15" i="2902"/>
  <c r="O14" i="2902"/>
  <c r="O13" i="2902"/>
  <c r="O12" i="2902"/>
  <c r="O11" i="2902"/>
  <c r="O10" i="2902"/>
  <c r="O9" i="2902"/>
  <c r="O8" i="2902"/>
  <c r="O7" i="2902"/>
  <c r="Q3" i="2902"/>
  <c r="G3" i="2902"/>
  <c r="U36" i="2901"/>
  <c r="T36" i="2901"/>
  <c r="S36" i="2901"/>
  <c r="R36" i="2901"/>
  <c r="Q36" i="2901"/>
  <c r="P36" i="2901"/>
  <c r="U32" i="2901"/>
  <c r="AT21" i="2901"/>
  <c r="AT20" i="2901"/>
  <c r="AT16" i="2901"/>
  <c r="AT13" i="2901"/>
  <c r="AT12" i="2901"/>
  <c r="AT8" i="2901"/>
  <c r="AV3" i="2901"/>
  <c r="AS22" i="2901"/>
  <c r="AT22" i="2901" s="1"/>
  <c r="AS21" i="2901"/>
  <c r="AS20" i="2901"/>
  <c r="AS19" i="2901"/>
  <c r="AT19" i="2901" s="1"/>
  <c r="AS18" i="2901"/>
  <c r="AT18" i="2901" s="1"/>
  <c r="AS17" i="2901"/>
  <c r="AT17" i="2901" s="1"/>
  <c r="AS16" i="2901"/>
  <c r="AS15" i="2901"/>
  <c r="AT15" i="2901" s="1"/>
  <c r="AS14" i="2901"/>
  <c r="AT14" i="2901" s="1"/>
  <c r="AS13" i="2901"/>
  <c r="AS12" i="2901"/>
  <c r="AS11" i="2901"/>
  <c r="AT11" i="2901" s="1"/>
  <c r="AS10" i="2901"/>
  <c r="AT10" i="2901" s="1"/>
  <c r="AS9" i="2901"/>
  <c r="AT9" i="2901" s="1"/>
  <c r="AS8" i="2901"/>
  <c r="AS7" i="2901"/>
  <c r="AT7" i="2901" s="1"/>
  <c r="AO21" i="2901"/>
  <c r="AO20" i="2901"/>
  <c r="T32" i="2901" s="1"/>
  <c r="AO16" i="2901"/>
  <c r="AO13" i="2901"/>
  <c r="AO12" i="2901"/>
  <c r="AO8" i="2901"/>
  <c r="AQ3" i="2901"/>
  <c r="AN22" i="2901"/>
  <c r="AO22" i="2901" s="1"/>
  <c r="AN21" i="2901"/>
  <c r="AN20" i="2901"/>
  <c r="AN19" i="2901"/>
  <c r="AO19" i="2901" s="1"/>
  <c r="AN18" i="2901"/>
  <c r="AO18" i="2901" s="1"/>
  <c r="AN17" i="2901"/>
  <c r="AO17" i="2901" s="1"/>
  <c r="AN16" i="2901"/>
  <c r="AN15" i="2901"/>
  <c r="AO15" i="2901" s="1"/>
  <c r="AN14" i="2901"/>
  <c r="AO14" i="2901" s="1"/>
  <c r="AN13" i="2901"/>
  <c r="AN12" i="2901"/>
  <c r="AN11" i="2901"/>
  <c r="AO11" i="2901" s="1"/>
  <c r="AN10" i="2901"/>
  <c r="AO10" i="2901" s="1"/>
  <c r="AN9" i="2901"/>
  <c r="AO9" i="2901" s="1"/>
  <c r="AN8" i="2901"/>
  <c r="AN7" i="2901"/>
  <c r="AO7" i="2901" s="1"/>
  <c r="AJ20" i="2901"/>
  <c r="S32" i="2901" s="1"/>
  <c r="AJ16" i="2901"/>
  <c r="AJ12" i="2901"/>
  <c r="AJ8" i="2901"/>
  <c r="AL3" i="2901"/>
  <c r="AI22" i="2901"/>
  <c r="AJ22" i="2901" s="1"/>
  <c r="AI21" i="2901"/>
  <c r="AJ21" i="2901" s="1"/>
  <c r="AI20" i="2901"/>
  <c r="AI19" i="2901"/>
  <c r="AJ19" i="2901" s="1"/>
  <c r="AI18" i="2901"/>
  <c r="AJ18" i="2901" s="1"/>
  <c r="AI17" i="2901"/>
  <c r="AJ17" i="2901" s="1"/>
  <c r="AI16" i="2901"/>
  <c r="AI15" i="2901"/>
  <c r="AJ15" i="2901" s="1"/>
  <c r="AI14" i="2901"/>
  <c r="AJ14" i="2901" s="1"/>
  <c r="AI13" i="2901"/>
  <c r="AJ13" i="2901" s="1"/>
  <c r="AI12" i="2901"/>
  <c r="AI11" i="2901"/>
  <c r="AJ11" i="2901" s="1"/>
  <c r="AI10" i="2901"/>
  <c r="AJ10" i="2901" s="1"/>
  <c r="AI9" i="2901"/>
  <c r="AJ9" i="2901" s="1"/>
  <c r="AI8" i="2901"/>
  <c r="AI7" i="2901"/>
  <c r="AJ7" i="2901" s="1"/>
  <c r="R32" i="2901"/>
  <c r="AE20" i="2901"/>
  <c r="AE17" i="2901"/>
  <c r="AE16" i="2901"/>
  <c r="AE12" i="2901"/>
  <c r="AE8" i="2901"/>
  <c r="AG3" i="2901"/>
  <c r="AD22" i="2901"/>
  <c r="AE22" i="2901" s="1"/>
  <c r="AD21" i="2901"/>
  <c r="AE21" i="2901" s="1"/>
  <c r="AD20" i="2901"/>
  <c r="AD19" i="2901"/>
  <c r="AE19" i="2901" s="1"/>
  <c r="AD18" i="2901"/>
  <c r="AE18" i="2901" s="1"/>
  <c r="AD17" i="2901"/>
  <c r="AD16" i="2901"/>
  <c r="AD15" i="2901"/>
  <c r="AE15" i="2901" s="1"/>
  <c r="AD14" i="2901"/>
  <c r="AE14" i="2901" s="1"/>
  <c r="AD13" i="2901"/>
  <c r="AE13" i="2901" s="1"/>
  <c r="AD12" i="2901"/>
  <c r="AD11" i="2901"/>
  <c r="AE11" i="2901" s="1"/>
  <c r="AD10" i="2901"/>
  <c r="AE10" i="2901" s="1"/>
  <c r="AD9" i="2901"/>
  <c r="AE9" i="2901" s="1"/>
  <c r="AD8" i="2901"/>
  <c r="AD7" i="2901"/>
  <c r="AE7" i="2901" s="1"/>
  <c r="Q32" i="2901"/>
  <c r="Z21" i="2901"/>
  <c r="Z20" i="2901"/>
  <c r="Z16" i="2901"/>
  <c r="Z13" i="2901"/>
  <c r="Z12" i="2901"/>
  <c r="Z8" i="2901"/>
  <c r="AB3" i="2901"/>
  <c r="Y22" i="2901"/>
  <c r="Z22" i="2901" s="1"/>
  <c r="Y21" i="2901"/>
  <c r="Y20" i="2901"/>
  <c r="Y19" i="2901"/>
  <c r="Z19" i="2901" s="1"/>
  <c r="Y18" i="2901"/>
  <c r="Z18" i="2901" s="1"/>
  <c r="Y17" i="2901"/>
  <c r="Z17" i="2901" s="1"/>
  <c r="Y16" i="2901"/>
  <c r="Y15" i="2901"/>
  <c r="Z15" i="2901" s="1"/>
  <c r="Y14" i="2901"/>
  <c r="Z14" i="2901" s="1"/>
  <c r="Y13" i="2901"/>
  <c r="Y12" i="2901"/>
  <c r="Y11" i="2901"/>
  <c r="Z11" i="2901" s="1"/>
  <c r="Y10" i="2901"/>
  <c r="Z10" i="2901" s="1"/>
  <c r="Y9" i="2901"/>
  <c r="Z9" i="2901" s="1"/>
  <c r="Y8" i="2901"/>
  <c r="Y7" i="2901"/>
  <c r="Z7" i="2901" s="1"/>
  <c r="U21" i="2901"/>
  <c r="U20" i="2901"/>
  <c r="P32" i="2901" s="1"/>
  <c r="U16" i="2901"/>
  <c r="U13" i="2901"/>
  <c r="U12" i="2901"/>
  <c r="U8" i="2901"/>
  <c r="W3" i="2901"/>
  <c r="T22" i="2901"/>
  <c r="U22" i="2901" s="1"/>
  <c r="T21" i="2901"/>
  <c r="T20" i="2901"/>
  <c r="T19" i="2901"/>
  <c r="U19" i="2901" s="1"/>
  <c r="T18" i="2901"/>
  <c r="U18" i="2901" s="1"/>
  <c r="T17" i="2901"/>
  <c r="U17" i="2901" s="1"/>
  <c r="T16" i="2901"/>
  <c r="T15" i="2901"/>
  <c r="U15" i="2901" s="1"/>
  <c r="T14" i="2901"/>
  <c r="U14" i="2901" s="1"/>
  <c r="T13" i="2901"/>
  <c r="T12" i="2901"/>
  <c r="T11" i="2901"/>
  <c r="U11" i="2901" s="1"/>
  <c r="T10" i="2901"/>
  <c r="U10" i="2901" s="1"/>
  <c r="T9" i="2901"/>
  <c r="U9" i="2901" s="1"/>
  <c r="T8" i="2901"/>
  <c r="T7" i="2901"/>
  <c r="U7" i="2901" s="1"/>
  <c r="O22" i="2901"/>
  <c r="Q21" i="2901"/>
  <c r="O21" i="2901"/>
  <c r="P21" i="2901" s="1"/>
  <c r="O20" i="2901"/>
  <c r="P19" i="2901"/>
  <c r="Q19" i="2901" s="1"/>
  <c r="O19" i="2901"/>
  <c r="O18" i="2901"/>
  <c r="O17" i="2901"/>
  <c r="P17" i="2901" s="1"/>
  <c r="Q17" i="2901" s="1"/>
  <c r="O16" i="2901"/>
  <c r="P15" i="2901"/>
  <c r="Q15" i="2901" s="1"/>
  <c r="O15" i="2901"/>
  <c r="O14" i="2901"/>
  <c r="Q13" i="2901"/>
  <c r="O13" i="2901"/>
  <c r="P13" i="2901" s="1"/>
  <c r="O12" i="2901"/>
  <c r="P11" i="2901"/>
  <c r="Q11" i="2901" s="1"/>
  <c r="O11" i="2901"/>
  <c r="O10" i="2901"/>
  <c r="O9" i="2901"/>
  <c r="P9" i="2901" s="1"/>
  <c r="Q9" i="2901" s="1"/>
  <c r="O8" i="2901"/>
  <c r="P7" i="2901"/>
  <c r="O7" i="2901"/>
  <c r="Q4" i="2901" s="1"/>
  <c r="P20" i="2901" s="1"/>
  <c r="Q20" i="2901" s="1"/>
  <c r="Q3" i="2901"/>
  <c r="G3" i="2901"/>
  <c r="U36" i="2900"/>
  <c r="T36" i="2900"/>
  <c r="S36" i="2900"/>
  <c r="R36" i="2900"/>
  <c r="Q36" i="2900"/>
  <c r="P36" i="2900"/>
  <c r="AT20" i="2900"/>
  <c r="U32" i="2900" s="1"/>
  <c r="AT19" i="2900"/>
  <c r="AT15" i="2900"/>
  <c r="AT12" i="2900"/>
  <c r="AT11" i="2900"/>
  <c r="AT7" i="2900"/>
  <c r="AV3" i="2900"/>
  <c r="AS22" i="2900"/>
  <c r="AT22" i="2900" s="1"/>
  <c r="AS21" i="2900"/>
  <c r="AT21" i="2900" s="1"/>
  <c r="AS20" i="2900"/>
  <c r="AS19" i="2900"/>
  <c r="AS18" i="2900"/>
  <c r="AT18" i="2900" s="1"/>
  <c r="AS17" i="2900"/>
  <c r="AT17" i="2900" s="1"/>
  <c r="AS16" i="2900"/>
  <c r="AT16" i="2900" s="1"/>
  <c r="AS15" i="2900"/>
  <c r="AS14" i="2900"/>
  <c r="AT14" i="2900" s="1"/>
  <c r="AS13" i="2900"/>
  <c r="AT13" i="2900" s="1"/>
  <c r="AS12" i="2900"/>
  <c r="AS11" i="2900"/>
  <c r="AS10" i="2900"/>
  <c r="AT10" i="2900" s="1"/>
  <c r="AS9" i="2900"/>
  <c r="AT9" i="2900" s="1"/>
  <c r="AS8" i="2900"/>
  <c r="AT8" i="2900" s="1"/>
  <c r="AS7" i="2900"/>
  <c r="AO20" i="2900"/>
  <c r="T32" i="2900" s="1"/>
  <c r="AO19" i="2900"/>
  <c r="AO16" i="2900"/>
  <c r="AO15" i="2900"/>
  <c r="AO12" i="2900"/>
  <c r="AO11" i="2900"/>
  <c r="AO8" i="2900"/>
  <c r="AO7" i="2900"/>
  <c r="AQ3" i="2900"/>
  <c r="AN22" i="2900"/>
  <c r="AO22" i="2900" s="1"/>
  <c r="AN21" i="2900"/>
  <c r="AO21" i="2900" s="1"/>
  <c r="AN20" i="2900"/>
  <c r="AN19" i="2900"/>
  <c r="AN18" i="2900"/>
  <c r="AO18" i="2900" s="1"/>
  <c r="AN17" i="2900"/>
  <c r="AO17" i="2900" s="1"/>
  <c r="AN16" i="2900"/>
  <c r="AN15" i="2900"/>
  <c r="AN14" i="2900"/>
  <c r="AO14" i="2900" s="1"/>
  <c r="AN13" i="2900"/>
  <c r="AO13" i="2900" s="1"/>
  <c r="AN12" i="2900"/>
  <c r="AN11" i="2900"/>
  <c r="AN10" i="2900"/>
  <c r="AO10" i="2900" s="1"/>
  <c r="AN9" i="2900"/>
  <c r="AO9" i="2900" s="1"/>
  <c r="AN8" i="2900"/>
  <c r="AN7" i="2900"/>
  <c r="S32" i="2900"/>
  <c r="AJ19" i="2900"/>
  <c r="AJ16" i="2900"/>
  <c r="AJ15" i="2900"/>
  <c r="AJ11" i="2900"/>
  <c r="AJ8" i="2900"/>
  <c r="AJ7" i="2900"/>
  <c r="AL3" i="2900"/>
  <c r="AI22" i="2900"/>
  <c r="AJ22" i="2900" s="1"/>
  <c r="AI21" i="2900"/>
  <c r="AJ21" i="2900" s="1"/>
  <c r="AI20" i="2900"/>
  <c r="AJ20" i="2900" s="1"/>
  <c r="AI19" i="2900"/>
  <c r="AI18" i="2900"/>
  <c r="AJ18" i="2900" s="1"/>
  <c r="AI17" i="2900"/>
  <c r="AJ17" i="2900" s="1"/>
  <c r="AI16" i="2900"/>
  <c r="AI15" i="2900"/>
  <c r="AI14" i="2900"/>
  <c r="AJ14" i="2900" s="1"/>
  <c r="AI13" i="2900"/>
  <c r="AJ13" i="2900" s="1"/>
  <c r="AI12" i="2900"/>
  <c r="AJ12" i="2900" s="1"/>
  <c r="AI11" i="2900"/>
  <c r="AI10" i="2900"/>
  <c r="AJ10" i="2900" s="1"/>
  <c r="AI9" i="2900"/>
  <c r="AJ9" i="2900" s="1"/>
  <c r="AI8" i="2900"/>
  <c r="AI7" i="2900"/>
  <c r="R32" i="2900"/>
  <c r="AE20" i="2900"/>
  <c r="AE19" i="2900"/>
  <c r="AE15" i="2900"/>
  <c r="AE11" i="2900"/>
  <c r="AE9" i="2900"/>
  <c r="AE8" i="2900"/>
  <c r="AE7" i="2900"/>
  <c r="AG3" i="2900"/>
  <c r="AD22" i="2900"/>
  <c r="AE22" i="2900" s="1"/>
  <c r="AD21" i="2900"/>
  <c r="AE21" i="2900" s="1"/>
  <c r="AD20" i="2900"/>
  <c r="AD19" i="2900"/>
  <c r="AD18" i="2900"/>
  <c r="AE18" i="2900" s="1"/>
  <c r="AD17" i="2900"/>
  <c r="AE17" i="2900" s="1"/>
  <c r="AD16" i="2900"/>
  <c r="AE16" i="2900" s="1"/>
  <c r="AD15" i="2900"/>
  <c r="AD14" i="2900"/>
  <c r="AE14" i="2900" s="1"/>
  <c r="AD13" i="2900"/>
  <c r="AE13" i="2900" s="1"/>
  <c r="AD12" i="2900"/>
  <c r="AE12" i="2900" s="1"/>
  <c r="AD11" i="2900"/>
  <c r="AD10" i="2900"/>
  <c r="AE10" i="2900" s="1"/>
  <c r="AD9" i="2900"/>
  <c r="AD8" i="2900"/>
  <c r="AD7" i="2900"/>
  <c r="Q32" i="2900"/>
  <c r="Z20" i="2900"/>
  <c r="Z19" i="2900"/>
  <c r="Z15" i="2900"/>
  <c r="Z13" i="2900"/>
  <c r="Z11" i="2900"/>
  <c r="Z8" i="2900"/>
  <c r="Z7" i="2900"/>
  <c r="AB3" i="2900"/>
  <c r="Y22" i="2900"/>
  <c r="Z22" i="2900" s="1"/>
  <c r="Y21" i="2900"/>
  <c r="Z21" i="2900" s="1"/>
  <c r="Y20" i="2900"/>
  <c r="Y19" i="2900"/>
  <c r="Y18" i="2900"/>
  <c r="Z18" i="2900" s="1"/>
  <c r="Y17" i="2900"/>
  <c r="Z17" i="2900" s="1"/>
  <c r="Y16" i="2900"/>
  <c r="Z16" i="2900" s="1"/>
  <c r="Y15" i="2900"/>
  <c r="Y14" i="2900"/>
  <c r="Z14" i="2900" s="1"/>
  <c r="Y13" i="2900"/>
  <c r="Y12" i="2900"/>
  <c r="Z12" i="2900" s="1"/>
  <c r="Y11" i="2900"/>
  <c r="Y10" i="2900"/>
  <c r="Z10" i="2900" s="1"/>
  <c r="Y9" i="2900"/>
  <c r="Z9" i="2900" s="1"/>
  <c r="Y8" i="2900"/>
  <c r="Y7" i="2900"/>
  <c r="U20" i="2900"/>
  <c r="P32" i="2900" s="1"/>
  <c r="U19" i="2900"/>
  <c r="U15" i="2900"/>
  <c r="U13" i="2900"/>
  <c r="U11" i="2900"/>
  <c r="U9" i="2900"/>
  <c r="U8" i="2900"/>
  <c r="U7" i="2900"/>
  <c r="W3" i="2900"/>
  <c r="T22" i="2900"/>
  <c r="U22" i="2900" s="1"/>
  <c r="T21" i="2900"/>
  <c r="U21" i="2900" s="1"/>
  <c r="T20" i="2900"/>
  <c r="T19" i="2900"/>
  <c r="T18" i="2900"/>
  <c r="U18" i="2900" s="1"/>
  <c r="T17" i="2900"/>
  <c r="U17" i="2900" s="1"/>
  <c r="T16" i="2900"/>
  <c r="U16" i="2900" s="1"/>
  <c r="T15" i="2900"/>
  <c r="T14" i="2900"/>
  <c r="U14" i="2900" s="1"/>
  <c r="T13" i="2900"/>
  <c r="T12" i="2900"/>
  <c r="U12" i="2900" s="1"/>
  <c r="T11" i="2900"/>
  <c r="T10" i="2900"/>
  <c r="U10" i="2900" s="1"/>
  <c r="T9" i="2900"/>
  <c r="T8" i="2900"/>
  <c r="T7" i="2900"/>
  <c r="P31" i="2900"/>
  <c r="N28" i="2900"/>
  <c r="O22" i="2900"/>
  <c r="O21" i="2900"/>
  <c r="O20" i="2900"/>
  <c r="O19" i="2900"/>
  <c r="O18" i="2900"/>
  <c r="O17" i="2900"/>
  <c r="O16" i="2900"/>
  <c r="O15" i="2900"/>
  <c r="O14" i="2900"/>
  <c r="O13" i="2900"/>
  <c r="O12" i="2900"/>
  <c r="O11" i="2900"/>
  <c r="O10" i="2900"/>
  <c r="O9" i="2900"/>
  <c r="O8" i="2900"/>
  <c r="O7" i="2900"/>
  <c r="Q3" i="2900"/>
  <c r="G3" i="2900"/>
  <c r="U36" i="2899"/>
  <c r="T36" i="2899"/>
  <c r="S36" i="2899"/>
  <c r="R36" i="2899"/>
  <c r="Q36" i="2899"/>
  <c r="P36" i="2899"/>
  <c r="AT21" i="2899"/>
  <c r="AT20" i="2899"/>
  <c r="U32" i="2899" s="1"/>
  <c r="AT19" i="2899"/>
  <c r="AT17" i="2899"/>
  <c r="AT16" i="2899"/>
  <c r="AT15" i="2899"/>
  <c r="AT12" i="2899"/>
  <c r="AT11" i="2899"/>
  <c r="AT9" i="2899"/>
  <c r="AT8" i="2899"/>
  <c r="AT7" i="2899"/>
  <c r="AV3" i="2899"/>
  <c r="AS22" i="2899"/>
  <c r="AT22" i="2899" s="1"/>
  <c r="AS21" i="2899"/>
  <c r="AS20" i="2899"/>
  <c r="AS19" i="2899"/>
  <c r="AS18" i="2899"/>
  <c r="AT18" i="2899" s="1"/>
  <c r="AS17" i="2899"/>
  <c r="AS16" i="2899"/>
  <c r="AS15" i="2899"/>
  <c r="AS14" i="2899"/>
  <c r="AT14" i="2899" s="1"/>
  <c r="AS13" i="2899"/>
  <c r="AT13" i="2899" s="1"/>
  <c r="AS12" i="2899"/>
  <c r="AS11" i="2899"/>
  <c r="AS10" i="2899"/>
  <c r="AT10" i="2899" s="1"/>
  <c r="AS9" i="2899"/>
  <c r="AS8" i="2899"/>
  <c r="AS7" i="2899"/>
  <c r="AO20" i="2899"/>
  <c r="T32" i="2899" s="1"/>
  <c r="AO19" i="2899"/>
  <c r="AO16" i="2899"/>
  <c r="AO15" i="2899"/>
  <c r="AO13" i="2899"/>
  <c r="AO12" i="2899"/>
  <c r="AO11" i="2899"/>
  <c r="AO8" i="2899"/>
  <c r="AO7" i="2899"/>
  <c r="AQ3" i="2899"/>
  <c r="AN22" i="2899"/>
  <c r="AO22" i="2899" s="1"/>
  <c r="AN21" i="2899"/>
  <c r="AO21" i="2899" s="1"/>
  <c r="AN20" i="2899"/>
  <c r="AN19" i="2899"/>
  <c r="AN18" i="2899"/>
  <c r="AO18" i="2899" s="1"/>
  <c r="AN17" i="2899"/>
  <c r="AO17" i="2899" s="1"/>
  <c r="AN16" i="2899"/>
  <c r="AN15" i="2899"/>
  <c r="AN14" i="2899"/>
  <c r="AO14" i="2899" s="1"/>
  <c r="AN13" i="2899"/>
  <c r="AN12" i="2899"/>
  <c r="AN11" i="2899"/>
  <c r="AN10" i="2899"/>
  <c r="AO10" i="2899" s="1"/>
  <c r="AN9" i="2899"/>
  <c r="AO9" i="2899" s="1"/>
  <c r="AN8" i="2899"/>
  <c r="AN7" i="2899"/>
  <c r="S32" i="2899"/>
  <c r="AJ20" i="2899"/>
  <c r="AJ19" i="2899"/>
  <c r="AJ16" i="2899"/>
  <c r="AJ15" i="2899"/>
  <c r="AJ12" i="2899"/>
  <c r="AJ11" i="2899"/>
  <c r="AJ8" i="2899"/>
  <c r="AJ7" i="2899"/>
  <c r="AL3" i="2899"/>
  <c r="AI22" i="2899"/>
  <c r="AJ22" i="2899" s="1"/>
  <c r="AI21" i="2899"/>
  <c r="AJ21" i="2899" s="1"/>
  <c r="AI20" i="2899"/>
  <c r="AI19" i="2899"/>
  <c r="AI18" i="2899"/>
  <c r="AJ18" i="2899" s="1"/>
  <c r="AI17" i="2899"/>
  <c r="AJ17" i="2899" s="1"/>
  <c r="AI16" i="2899"/>
  <c r="AI15" i="2899"/>
  <c r="AI14" i="2899"/>
  <c r="AJ14" i="2899" s="1"/>
  <c r="AI13" i="2899"/>
  <c r="AJ13" i="2899" s="1"/>
  <c r="AI12" i="2899"/>
  <c r="AI11" i="2899"/>
  <c r="AI10" i="2899"/>
  <c r="AJ10" i="2899" s="1"/>
  <c r="AI9" i="2899"/>
  <c r="AJ9" i="2899" s="1"/>
  <c r="AI8" i="2899"/>
  <c r="AI7" i="2899"/>
  <c r="R32" i="2899"/>
  <c r="AE21" i="2899"/>
  <c r="AE20" i="2899"/>
  <c r="AE19" i="2899"/>
  <c r="AE17" i="2899"/>
  <c r="AE16" i="2899"/>
  <c r="AE15" i="2899"/>
  <c r="AE12" i="2899"/>
  <c r="AE11" i="2899"/>
  <c r="AE8" i="2899"/>
  <c r="AE7" i="2899"/>
  <c r="AG3" i="2899"/>
  <c r="AD22" i="2899"/>
  <c r="AE22" i="2899" s="1"/>
  <c r="AD21" i="2899"/>
  <c r="AD20" i="2899"/>
  <c r="AD19" i="2899"/>
  <c r="AD18" i="2899"/>
  <c r="AE18" i="2899" s="1"/>
  <c r="AD17" i="2899"/>
  <c r="AD16" i="2899"/>
  <c r="AD15" i="2899"/>
  <c r="AD14" i="2899"/>
  <c r="AE14" i="2899" s="1"/>
  <c r="AD13" i="2899"/>
  <c r="AE13" i="2899" s="1"/>
  <c r="AD12" i="2899"/>
  <c r="AD11" i="2899"/>
  <c r="AD10" i="2899"/>
  <c r="AE10" i="2899" s="1"/>
  <c r="AD9" i="2899"/>
  <c r="AE9" i="2899" s="1"/>
  <c r="AD8" i="2899"/>
  <c r="AD7" i="2899"/>
  <c r="Z21" i="2899"/>
  <c r="Z20" i="2899"/>
  <c r="Q32" i="2899" s="1"/>
  <c r="Z19" i="2899"/>
  <c r="Z17" i="2899"/>
  <c r="Z16" i="2899"/>
  <c r="Z15" i="2899"/>
  <c r="Z12" i="2899"/>
  <c r="Z11" i="2899"/>
  <c r="Z9" i="2899"/>
  <c r="Z8" i="2899"/>
  <c r="Z7" i="2899"/>
  <c r="AB3" i="2899"/>
  <c r="Y22" i="2899"/>
  <c r="Z22" i="2899" s="1"/>
  <c r="Y21" i="2899"/>
  <c r="Y20" i="2899"/>
  <c r="Y19" i="2899"/>
  <c r="Y18" i="2899"/>
  <c r="Z18" i="2899" s="1"/>
  <c r="Y17" i="2899"/>
  <c r="Y16" i="2899"/>
  <c r="Y15" i="2899"/>
  <c r="Y14" i="2899"/>
  <c r="Z14" i="2899" s="1"/>
  <c r="Y13" i="2899"/>
  <c r="Z13" i="2899" s="1"/>
  <c r="Y12" i="2899"/>
  <c r="Y11" i="2899"/>
  <c r="Y10" i="2899"/>
  <c r="Z10" i="2899" s="1"/>
  <c r="Y9" i="2899"/>
  <c r="Y8" i="2899"/>
  <c r="Y7" i="2899"/>
  <c r="U20" i="2899"/>
  <c r="P32" i="2899" s="1"/>
  <c r="U19" i="2899"/>
  <c r="U16" i="2899"/>
  <c r="U15" i="2899"/>
  <c r="U12" i="2899"/>
  <c r="U11" i="2899"/>
  <c r="U9" i="2899"/>
  <c r="U8" i="2899"/>
  <c r="U7" i="2899"/>
  <c r="W3" i="2899"/>
  <c r="T22" i="2899"/>
  <c r="U22" i="2899" s="1"/>
  <c r="T21" i="2899"/>
  <c r="U21" i="2899" s="1"/>
  <c r="T20" i="2899"/>
  <c r="T19" i="2899"/>
  <c r="T18" i="2899"/>
  <c r="U18" i="2899" s="1"/>
  <c r="T17" i="2899"/>
  <c r="U17" i="2899" s="1"/>
  <c r="T16" i="2899"/>
  <c r="T15" i="2899"/>
  <c r="T14" i="2899"/>
  <c r="U14" i="2899" s="1"/>
  <c r="T13" i="2899"/>
  <c r="U13" i="2899" s="1"/>
  <c r="T12" i="2899"/>
  <c r="T11" i="2899"/>
  <c r="T10" i="2899"/>
  <c r="U10" i="2899" s="1"/>
  <c r="T9" i="2899"/>
  <c r="T8" i="2899"/>
  <c r="T7" i="2899"/>
  <c r="U31" i="2899"/>
  <c r="T31" i="2899"/>
  <c r="O22" i="2899"/>
  <c r="O21" i="2899"/>
  <c r="O20" i="2899"/>
  <c r="O19" i="2899"/>
  <c r="O18" i="2899"/>
  <c r="O17" i="2899"/>
  <c r="O16" i="2899"/>
  <c r="O15" i="2899"/>
  <c r="O14" i="2899"/>
  <c r="O13" i="2899"/>
  <c r="O12" i="2899"/>
  <c r="O11" i="2899"/>
  <c r="O10" i="2899"/>
  <c r="O9" i="2899"/>
  <c r="O8" i="2899"/>
  <c r="O7" i="2899"/>
  <c r="Q3" i="2899"/>
  <c r="G3" i="2899"/>
  <c r="U36" i="2898"/>
  <c r="T36" i="2898"/>
  <c r="S36" i="2898"/>
  <c r="R36" i="2898"/>
  <c r="Q36" i="2898"/>
  <c r="P36" i="2898"/>
  <c r="AT22" i="2898"/>
  <c r="AT20" i="2898"/>
  <c r="U32" i="2898" s="1"/>
  <c r="AT19" i="2898"/>
  <c r="AT18" i="2898"/>
  <c r="AT16" i="2898"/>
  <c r="AT15" i="2898"/>
  <c r="AT14" i="2898"/>
  <c r="AT11" i="2898"/>
  <c r="AT10" i="2898"/>
  <c r="AT8" i="2898"/>
  <c r="AT7" i="2898"/>
  <c r="AV3" i="2898"/>
  <c r="AS22" i="2898"/>
  <c r="AS21" i="2898"/>
  <c r="AT21" i="2898" s="1"/>
  <c r="AS20" i="2898"/>
  <c r="AS19" i="2898"/>
  <c r="AS18" i="2898"/>
  <c r="AS17" i="2898"/>
  <c r="AT17" i="2898" s="1"/>
  <c r="AS16" i="2898"/>
  <c r="AS15" i="2898"/>
  <c r="AS14" i="2898"/>
  <c r="AS13" i="2898"/>
  <c r="AT13" i="2898" s="1"/>
  <c r="AS12" i="2898"/>
  <c r="AT12" i="2898" s="1"/>
  <c r="AS11" i="2898"/>
  <c r="AS10" i="2898"/>
  <c r="AS9" i="2898"/>
  <c r="AT9" i="2898" s="1"/>
  <c r="AS8" i="2898"/>
  <c r="AS7" i="2898"/>
  <c r="T32" i="2898"/>
  <c r="AO22" i="2898"/>
  <c r="AO19" i="2898"/>
  <c r="AO18" i="2898"/>
  <c r="AO14" i="2898"/>
  <c r="AO12" i="2898"/>
  <c r="AO10" i="2898"/>
  <c r="AO8" i="2898"/>
  <c r="AO7" i="2898"/>
  <c r="AQ3" i="2898"/>
  <c r="AN22" i="2898"/>
  <c r="AN21" i="2898"/>
  <c r="AO21" i="2898" s="1"/>
  <c r="AN20" i="2898"/>
  <c r="AO20" i="2898" s="1"/>
  <c r="AN19" i="2898"/>
  <c r="AN18" i="2898"/>
  <c r="AN17" i="2898"/>
  <c r="AO17" i="2898" s="1"/>
  <c r="AN16" i="2898"/>
  <c r="AO16" i="2898" s="1"/>
  <c r="AN15" i="2898"/>
  <c r="AO15" i="2898" s="1"/>
  <c r="AN14" i="2898"/>
  <c r="AN13" i="2898"/>
  <c r="AO13" i="2898" s="1"/>
  <c r="AN12" i="2898"/>
  <c r="AN11" i="2898"/>
  <c r="AO11" i="2898" s="1"/>
  <c r="AN10" i="2898"/>
  <c r="AN9" i="2898"/>
  <c r="AO9" i="2898" s="1"/>
  <c r="AN8" i="2898"/>
  <c r="AN7" i="2898"/>
  <c r="AJ22" i="2898"/>
  <c r="AJ18" i="2898"/>
  <c r="AJ14" i="2898"/>
  <c r="AJ12" i="2898"/>
  <c r="AJ10" i="2898"/>
  <c r="AJ7" i="2898"/>
  <c r="AL3" i="2898"/>
  <c r="AI22" i="2898"/>
  <c r="AI21" i="2898"/>
  <c r="AJ21" i="2898" s="1"/>
  <c r="AI20" i="2898"/>
  <c r="AJ20" i="2898" s="1"/>
  <c r="S32" i="2898" s="1"/>
  <c r="AI19" i="2898"/>
  <c r="AJ19" i="2898" s="1"/>
  <c r="AI18" i="2898"/>
  <c r="AI17" i="2898"/>
  <c r="AJ17" i="2898" s="1"/>
  <c r="AI16" i="2898"/>
  <c r="AJ16" i="2898" s="1"/>
  <c r="AI15" i="2898"/>
  <c r="AJ15" i="2898" s="1"/>
  <c r="AI14" i="2898"/>
  <c r="AI13" i="2898"/>
  <c r="AJ13" i="2898" s="1"/>
  <c r="AI12" i="2898"/>
  <c r="AI11" i="2898"/>
  <c r="AJ11" i="2898" s="1"/>
  <c r="AI10" i="2898"/>
  <c r="AI9" i="2898"/>
  <c r="AJ9" i="2898" s="1"/>
  <c r="AI8" i="2898"/>
  <c r="AJ8" i="2898" s="1"/>
  <c r="AI7" i="2898"/>
  <c r="AE22" i="2898"/>
  <c r="AE20" i="2898"/>
  <c r="R32" i="2898" s="1"/>
  <c r="AE18" i="2898"/>
  <c r="AE16" i="2898"/>
  <c r="AE14" i="2898"/>
  <c r="AE11" i="2898"/>
  <c r="AE10" i="2898"/>
  <c r="AE8" i="2898"/>
  <c r="AG3" i="2898"/>
  <c r="AD22" i="2898"/>
  <c r="AD21" i="2898"/>
  <c r="AE21" i="2898" s="1"/>
  <c r="AD20" i="2898"/>
  <c r="AD19" i="2898"/>
  <c r="AE19" i="2898" s="1"/>
  <c r="AD18" i="2898"/>
  <c r="AD17" i="2898"/>
  <c r="AE17" i="2898" s="1"/>
  <c r="AD16" i="2898"/>
  <c r="AD15" i="2898"/>
  <c r="AE15" i="2898" s="1"/>
  <c r="AD14" i="2898"/>
  <c r="AD13" i="2898"/>
  <c r="AE13" i="2898" s="1"/>
  <c r="AD12" i="2898"/>
  <c r="AE12" i="2898" s="1"/>
  <c r="AD11" i="2898"/>
  <c r="AD10" i="2898"/>
  <c r="AD9" i="2898"/>
  <c r="AE9" i="2898" s="1"/>
  <c r="AD8" i="2898"/>
  <c r="AD7" i="2898"/>
  <c r="AE7" i="2898" s="1"/>
  <c r="Q32" i="2898"/>
  <c r="Z22" i="2898"/>
  <c r="Z20" i="2898"/>
  <c r="Z19" i="2898"/>
  <c r="Z18" i="2898"/>
  <c r="Z15" i="2898"/>
  <c r="Z14" i="2898"/>
  <c r="Z10" i="2898"/>
  <c r="Z8" i="2898"/>
  <c r="Z7" i="2898"/>
  <c r="AB3" i="2898"/>
  <c r="Y22" i="2898"/>
  <c r="Y21" i="2898"/>
  <c r="Z21" i="2898" s="1"/>
  <c r="Y20" i="2898"/>
  <c r="Y19" i="2898"/>
  <c r="Y18" i="2898"/>
  <c r="Y17" i="2898"/>
  <c r="Z17" i="2898" s="1"/>
  <c r="Y16" i="2898"/>
  <c r="Z16" i="2898" s="1"/>
  <c r="Y15" i="2898"/>
  <c r="Y14" i="2898"/>
  <c r="Y13" i="2898"/>
  <c r="Z13" i="2898" s="1"/>
  <c r="Y12" i="2898"/>
  <c r="Z12" i="2898" s="1"/>
  <c r="Y11" i="2898"/>
  <c r="Z11" i="2898" s="1"/>
  <c r="Y10" i="2898"/>
  <c r="Y9" i="2898"/>
  <c r="Z9" i="2898" s="1"/>
  <c r="Y8" i="2898"/>
  <c r="Y7" i="2898"/>
  <c r="U22" i="2898"/>
  <c r="U19" i="2898"/>
  <c r="U18" i="2898"/>
  <c r="U14" i="2898"/>
  <c r="U10" i="2898"/>
  <c r="U7" i="2898"/>
  <c r="W3" i="2898"/>
  <c r="T22" i="2898"/>
  <c r="T21" i="2898"/>
  <c r="U21" i="2898" s="1"/>
  <c r="T20" i="2898"/>
  <c r="U20" i="2898" s="1"/>
  <c r="P32" i="2898" s="1"/>
  <c r="T19" i="2898"/>
  <c r="T18" i="2898"/>
  <c r="T17" i="2898"/>
  <c r="U17" i="2898" s="1"/>
  <c r="T16" i="2898"/>
  <c r="U16" i="2898" s="1"/>
  <c r="T15" i="2898"/>
  <c r="U15" i="2898" s="1"/>
  <c r="T14" i="2898"/>
  <c r="T13" i="2898"/>
  <c r="U13" i="2898" s="1"/>
  <c r="T12" i="2898"/>
  <c r="U12" i="2898" s="1"/>
  <c r="T11" i="2898"/>
  <c r="U11" i="2898" s="1"/>
  <c r="T10" i="2898"/>
  <c r="T9" i="2898"/>
  <c r="U9" i="2898" s="1"/>
  <c r="T8" i="2898"/>
  <c r="U8" i="2898" s="1"/>
  <c r="T7" i="2898"/>
  <c r="T31" i="2898"/>
  <c r="S31" i="2898"/>
  <c r="R31" i="2898"/>
  <c r="P31" i="2898"/>
  <c r="N28" i="2898"/>
  <c r="O22" i="2898"/>
  <c r="O21" i="2898"/>
  <c r="O20" i="2898"/>
  <c r="O19" i="2898"/>
  <c r="O18" i="2898"/>
  <c r="O17" i="2898"/>
  <c r="O16" i="2898"/>
  <c r="O15" i="2898"/>
  <c r="O14" i="2898"/>
  <c r="O13" i="2898"/>
  <c r="O12" i="2898"/>
  <c r="O11" i="2898"/>
  <c r="O10" i="2898"/>
  <c r="O9" i="2898"/>
  <c r="O8" i="2898"/>
  <c r="O7" i="2898"/>
  <c r="Q3" i="2898"/>
  <c r="G3" i="2898"/>
  <c r="U31" i="2898" s="1"/>
  <c r="U36" i="2897"/>
  <c r="T36" i="2897"/>
  <c r="S36" i="2897"/>
  <c r="R36" i="2897"/>
  <c r="Q36" i="2897"/>
  <c r="P36" i="2897"/>
  <c r="AT22" i="2897"/>
  <c r="AT21" i="2897"/>
  <c r="AT18" i="2897"/>
  <c r="AT17" i="2897"/>
  <c r="AT14" i="2897"/>
  <c r="AT13" i="2897"/>
  <c r="AT11" i="2897"/>
  <c r="AT9" i="2897"/>
  <c r="AV3" i="2897"/>
  <c r="AS22" i="2897"/>
  <c r="AS21" i="2897"/>
  <c r="AS20" i="2897"/>
  <c r="AT20" i="2897" s="1"/>
  <c r="U32" i="2897" s="1"/>
  <c r="AS19" i="2897"/>
  <c r="AT19" i="2897" s="1"/>
  <c r="AS18" i="2897"/>
  <c r="AS17" i="2897"/>
  <c r="AS16" i="2897"/>
  <c r="AT16" i="2897" s="1"/>
  <c r="AS15" i="2897"/>
  <c r="AT15" i="2897" s="1"/>
  <c r="AS14" i="2897"/>
  <c r="AS13" i="2897"/>
  <c r="AS12" i="2897"/>
  <c r="AT12" i="2897" s="1"/>
  <c r="AS11" i="2897"/>
  <c r="AS10" i="2897"/>
  <c r="AT10" i="2897" s="1"/>
  <c r="AS9" i="2897"/>
  <c r="AS8" i="2897"/>
  <c r="AT8" i="2897" s="1"/>
  <c r="AS7" i="2897"/>
  <c r="AT7" i="2897" s="1"/>
  <c r="AO22" i="2897"/>
  <c r="AO21" i="2897"/>
  <c r="AO17" i="2897"/>
  <c r="AO13" i="2897"/>
  <c r="AO11" i="2897"/>
  <c r="AO9" i="2897"/>
  <c r="AQ3" i="2897"/>
  <c r="AN22" i="2897"/>
  <c r="AN21" i="2897"/>
  <c r="AN20" i="2897"/>
  <c r="AO20" i="2897" s="1"/>
  <c r="T32" i="2897" s="1"/>
  <c r="AN19" i="2897"/>
  <c r="AO19" i="2897" s="1"/>
  <c r="AN18" i="2897"/>
  <c r="AO18" i="2897" s="1"/>
  <c r="AN17" i="2897"/>
  <c r="AN16" i="2897"/>
  <c r="AO16" i="2897" s="1"/>
  <c r="AN15" i="2897"/>
  <c r="AO15" i="2897" s="1"/>
  <c r="AN14" i="2897"/>
  <c r="AO14" i="2897" s="1"/>
  <c r="AN13" i="2897"/>
  <c r="AN12" i="2897"/>
  <c r="AO12" i="2897" s="1"/>
  <c r="AN11" i="2897"/>
  <c r="AN10" i="2897"/>
  <c r="AO10" i="2897" s="1"/>
  <c r="AN9" i="2897"/>
  <c r="AN8" i="2897"/>
  <c r="AO8" i="2897" s="1"/>
  <c r="AN7" i="2897"/>
  <c r="AO7" i="2897" s="1"/>
  <c r="AJ21" i="2897"/>
  <c r="AJ19" i="2897"/>
  <c r="AJ17" i="2897"/>
  <c r="AJ15" i="2897"/>
  <c r="AJ13" i="2897"/>
  <c r="AJ10" i="2897"/>
  <c r="AJ9" i="2897"/>
  <c r="AL3" i="2897"/>
  <c r="AI22" i="2897"/>
  <c r="AJ22" i="2897" s="1"/>
  <c r="AI21" i="2897"/>
  <c r="AI20" i="2897"/>
  <c r="AJ20" i="2897" s="1"/>
  <c r="S32" i="2897" s="1"/>
  <c r="AI19" i="2897"/>
  <c r="AI18" i="2897"/>
  <c r="AJ18" i="2897" s="1"/>
  <c r="AI17" i="2897"/>
  <c r="AI16" i="2897"/>
  <c r="AJ16" i="2897" s="1"/>
  <c r="AI15" i="2897"/>
  <c r="AI14" i="2897"/>
  <c r="AJ14" i="2897" s="1"/>
  <c r="AI13" i="2897"/>
  <c r="AI12" i="2897"/>
  <c r="AJ12" i="2897" s="1"/>
  <c r="AI11" i="2897"/>
  <c r="AJ11" i="2897" s="1"/>
  <c r="AI10" i="2897"/>
  <c r="AI9" i="2897"/>
  <c r="AI8" i="2897"/>
  <c r="AJ8" i="2897" s="1"/>
  <c r="AI7" i="2897"/>
  <c r="AJ7" i="2897" s="1"/>
  <c r="AE21" i="2897"/>
  <c r="AE19" i="2897"/>
  <c r="AE18" i="2897"/>
  <c r="AE17" i="2897"/>
  <c r="AE15" i="2897"/>
  <c r="AE14" i="2897"/>
  <c r="AE13" i="2897"/>
  <c r="AE9" i="2897"/>
  <c r="AE7" i="2897"/>
  <c r="AG3" i="2897"/>
  <c r="AD22" i="2897"/>
  <c r="AE22" i="2897" s="1"/>
  <c r="AD21" i="2897"/>
  <c r="AD20" i="2897"/>
  <c r="AE20" i="2897" s="1"/>
  <c r="R32" i="2897" s="1"/>
  <c r="AD19" i="2897"/>
  <c r="AD18" i="2897"/>
  <c r="AD17" i="2897"/>
  <c r="AD16" i="2897"/>
  <c r="AE16" i="2897" s="1"/>
  <c r="AD15" i="2897"/>
  <c r="AD14" i="2897"/>
  <c r="AD13" i="2897"/>
  <c r="AD12" i="2897"/>
  <c r="AE12" i="2897" s="1"/>
  <c r="AD11" i="2897"/>
  <c r="AE11" i="2897" s="1"/>
  <c r="AD10" i="2897"/>
  <c r="AE10" i="2897" s="1"/>
  <c r="AD9" i="2897"/>
  <c r="AD8" i="2897"/>
  <c r="AE8" i="2897" s="1"/>
  <c r="AD7" i="2897"/>
  <c r="Z22" i="2897"/>
  <c r="Z21" i="2897"/>
  <c r="Z18" i="2897"/>
  <c r="Z17" i="2897"/>
  <c r="Z14" i="2897"/>
  <c r="Z13" i="2897"/>
  <c r="Z9" i="2897"/>
  <c r="Z7" i="2897"/>
  <c r="AB3" i="2897"/>
  <c r="Y22" i="2897"/>
  <c r="Y21" i="2897"/>
  <c r="Y20" i="2897"/>
  <c r="Z20" i="2897" s="1"/>
  <c r="Q32" i="2897" s="1"/>
  <c r="Y19" i="2897"/>
  <c r="Z19" i="2897" s="1"/>
  <c r="Y18" i="2897"/>
  <c r="Y17" i="2897"/>
  <c r="Y16" i="2897"/>
  <c r="Z16" i="2897" s="1"/>
  <c r="Y15" i="2897"/>
  <c r="Z15" i="2897" s="1"/>
  <c r="Y14" i="2897"/>
  <c r="Y13" i="2897"/>
  <c r="Y12" i="2897"/>
  <c r="Z12" i="2897" s="1"/>
  <c r="Y11" i="2897"/>
  <c r="Z11" i="2897" s="1"/>
  <c r="Y10" i="2897"/>
  <c r="Z10" i="2897" s="1"/>
  <c r="Y9" i="2897"/>
  <c r="Y8" i="2897"/>
  <c r="Z8" i="2897" s="1"/>
  <c r="Y7" i="2897"/>
  <c r="U21" i="2897"/>
  <c r="U17" i="2897"/>
  <c r="U15" i="2897"/>
  <c r="U13" i="2897"/>
  <c r="U11" i="2897"/>
  <c r="U10" i="2897"/>
  <c r="U9" i="2897"/>
  <c r="W3" i="2897"/>
  <c r="T22" i="2897"/>
  <c r="U22" i="2897" s="1"/>
  <c r="T21" i="2897"/>
  <c r="T20" i="2897"/>
  <c r="U20" i="2897" s="1"/>
  <c r="P32" i="2897" s="1"/>
  <c r="T19" i="2897"/>
  <c r="U19" i="2897" s="1"/>
  <c r="T18" i="2897"/>
  <c r="U18" i="2897" s="1"/>
  <c r="T17" i="2897"/>
  <c r="T16" i="2897"/>
  <c r="U16" i="2897" s="1"/>
  <c r="T15" i="2897"/>
  <c r="T14" i="2897"/>
  <c r="U14" i="2897" s="1"/>
  <c r="T13" i="2897"/>
  <c r="T12" i="2897"/>
  <c r="U12" i="2897" s="1"/>
  <c r="T11" i="2897"/>
  <c r="T10" i="2897"/>
  <c r="T9" i="2897"/>
  <c r="T8" i="2897"/>
  <c r="U8" i="2897" s="1"/>
  <c r="T7" i="2897"/>
  <c r="U7" i="2897" s="1"/>
  <c r="U31" i="2897"/>
  <c r="Q31" i="2897"/>
  <c r="N28" i="2897"/>
  <c r="O22" i="2897"/>
  <c r="O21" i="2897"/>
  <c r="O20" i="2897"/>
  <c r="O19" i="2897"/>
  <c r="O18" i="2897"/>
  <c r="O17" i="2897"/>
  <c r="O16" i="2897"/>
  <c r="O15" i="2897"/>
  <c r="O14" i="2897"/>
  <c r="O13" i="2897"/>
  <c r="O12" i="2897"/>
  <c r="O11" i="2897"/>
  <c r="O10" i="2897"/>
  <c r="O9" i="2897"/>
  <c r="O8" i="2897"/>
  <c r="O7" i="2897"/>
  <c r="Q3" i="2897"/>
  <c r="G3" i="2897"/>
  <c r="R31" i="2897" s="1"/>
  <c r="U36" i="2896"/>
  <c r="T36" i="2896"/>
  <c r="S36" i="2896"/>
  <c r="R36" i="2896"/>
  <c r="Q36" i="2896"/>
  <c r="P36" i="2896"/>
  <c r="AT21" i="2896"/>
  <c r="AT20" i="2896"/>
  <c r="U32" i="2896" s="1"/>
  <c r="AT16" i="2896"/>
  <c r="AT12" i="2896"/>
  <c r="AT10" i="2896"/>
  <c r="AT8" i="2896"/>
  <c r="AV3" i="2896"/>
  <c r="AS22" i="2896"/>
  <c r="AT22" i="2896" s="1"/>
  <c r="AS21" i="2896"/>
  <c r="AS20" i="2896"/>
  <c r="AS19" i="2896"/>
  <c r="AT19" i="2896" s="1"/>
  <c r="AS18" i="2896"/>
  <c r="AT18" i="2896" s="1"/>
  <c r="AS17" i="2896"/>
  <c r="AT17" i="2896" s="1"/>
  <c r="AS16" i="2896"/>
  <c r="AS15" i="2896"/>
  <c r="AT15" i="2896" s="1"/>
  <c r="AS14" i="2896"/>
  <c r="AT14" i="2896" s="1"/>
  <c r="AS13" i="2896"/>
  <c r="AT13" i="2896" s="1"/>
  <c r="AS12" i="2896"/>
  <c r="AS11" i="2896"/>
  <c r="AT11" i="2896" s="1"/>
  <c r="AS10" i="2896"/>
  <c r="AS9" i="2896"/>
  <c r="AT9" i="2896" s="1"/>
  <c r="AS8" i="2896"/>
  <c r="AS7" i="2896"/>
  <c r="AT7" i="2896" s="1"/>
  <c r="AO22" i="2896"/>
  <c r="AO20" i="2896"/>
  <c r="T32" i="2896" s="1"/>
  <c r="AO18" i="2896"/>
  <c r="AO16" i="2896"/>
  <c r="AO14" i="2896"/>
  <c r="AO13" i="2896"/>
  <c r="AO12" i="2896"/>
  <c r="AO8" i="2896"/>
  <c r="AQ3" i="2896"/>
  <c r="AN22" i="2896"/>
  <c r="AN21" i="2896"/>
  <c r="AO21" i="2896" s="1"/>
  <c r="AN20" i="2896"/>
  <c r="AN19" i="2896"/>
  <c r="AO19" i="2896" s="1"/>
  <c r="AN18" i="2896"/>
  <c r="AN17" i="2896"/>
  <c r="AO17" i="2896" s="1"/>
  <c r="AN16" i="2896"/>
  <c r="AN15" i="2896"/>
  <c r="AO15" i="2896" s="1"/>
  <c r="AN14" i="2896"/>
  <c r="AN13" i="2896"/>
  <c r="AN12" i="2896"/>
  <c r="AN11" i="2896"/>
  <c r="AO11" i="2896" s="1"/>
  <c r="AN10" i="2896"/>
  <c r="AO10" i="2896" s="1"/>
  <c r="AN9" i="2896"/>
  <c r="AO9" i="2896" s="1"/>
  <c r="AN8" i="2896"/>
  <c r="AN7" i="2896"/>
  <c r="AO7" i="2896" s="1"/>
  <c r="S32" i="2896"/>
  <c r="AJ22" i="2896"/>
  <c r="AJ21" i="2896"/>
  <c r="AJ20" i="2896"/>
  <c r="AJ18" i="2896"/>
  <c r="AJ17" i="2896"/>
  <c r="AJ16" i="2896"/>
  <c r="AJ13" i="2896"/>
  <c r="AJ12" i="2896"/>
  <c r="AJ8" i="2896"/>
  <c r="AL3" i="2896"/>
  <c r="AI22" i="2896"/>
  <c r="AI21" i="2896"/>
  <c r="AI20" i="2896"/>
  <c r="AI19" i="2896"/>
  <c r="AJ19" i="2896" s="1"/>
  <c r="AI18" i="2896"/>
  <c r="AI17" i="2896"/>
  <c r="AI16" i="2896"/>
  <c r="AI15" i="2896"/>
  <c r="AJ15" i="2896" s="1"/>
  <c r="AI14" i="2896"/>
  <c r="AJ14" i="2896" s="1"/>
  <c r="AI13" i="2896"/>
  <c r="AI12" i="2896"/>
  <c r="AI11" i="2896"/>
  <c r="AJ11" i="2896" s="1"/>
  <c r="AI10" i="2896"/>
  <c r="AJ10" i="2896" s="1"/>
  <c r="AI9" i="2896"/>
  <c r="AJ9" i="2896" s="1"/>
  <c r="AI8" i="2896"/>
  <c r="AI7" i="2896"/>
  <c r="AJ7" i="2896" s="1"/>
  <c r="AE21" i="2896"/>
  <c r="AE20" i="2896"/>
  <c r="R32" i="2896" s="1"/>
  <c r="AE17" i="2896"/>
  <c r="AE16" i="2896"/>
  <c r="AE12" i="2896"/>
  <c r="AE8" i="2896"/>
  <c r="AG3" i="2896"/>
  <c r="AD22" i="2896"/>
  <c r="AE22" i="2896" s="1"/>
  <c r="AD21" i="2896"/>
  <c r="AD20" i="2896"/>
  <c r="AD19" i="2896"/>
  <c r="AE19" i="2896" s="1"/>
  <c r="AD18" i="2896"/>
  <c r="AE18" i="2896" s="1"/>
  <c r="AD17" i="2896"/>
  <c r="AD16" i="2896"/>
  <c r="AD15" i="2896"/>
  <c r="AE15" i="2896" s="1"/>
  <c r="AD14" i="2896"/>
  <c r="AE14" i="2896" s="1"/>
  <c r="AD13" i="2896"/>
  <c r="AE13" i="2896" s="1"/>
  <c r="AD12" i="2896"/>
  <c r="AD11" i="2896"/>
  <c r="AE11" i="2896" s="1"/>
  <c r="AD10" i="2896"/>
  <c r="AE10" i="2896" s="1"/>
  <c r="AD9" i="2896"/>
  <c r="AE9" i="2896" s="1"/>
  <c r="AD8" i="2896"/>
  <c r="AD7" i="2896"/>
  <c r="AE7" i="2896" s="1"/>
  <c r="Z20" i="2896"/>
  <c r="Q32" i="2896" s="1"/>
  <c r="Z16" i="2896"/>
  <c r="Z14" i="2896"/>
  <c r="Z12" i="2896"/>
  <c r="Z8" i="2896"/>
  <c r="AB3" i="2896"/>
  <c r="Y22" i="2896"/>
  <c r="Z22" i="2896" s="1"/>
  <c r="Y21" i="2896"/>
  <c r="Z21" i="2896" s="1"/>
  <c r="Y20" i="2896"/>
  <c r="Y19" i="2896"/>
  <c r="Z19" i="2896" s="1"/>
  <c r="Y18" i="2896"/>
  <c r="Z18" i="2896" s="1"/>
  <c r="Y17" i="2896"/>
  <c r="Z17" i="2896" s="1"/>
  <c r="Y16" i="2896"/>
  <c r="Y15" i="2896"/>
  <c r="Z15" i="2896" s="1"/>
  <c r="Y14" i="2896"/>
  <c r="Y13" i="2896"/>
  <c r="Z13" i="2896" s="1"/>
  <c r="Y12" i="2896"/>
  <c r="Y11" i="2896"/>
  <c r="Z11" i="2896" s="1"/>
  <c r="Y10" i="2896"/>
  <c r="Z10" i="2896" s="1"/>
  <c r="Y9" i="2896"/>
  <c r="Z9" i="2896" s="1"/>
  <c r="Y8" i="2896"/>
  <c r="Y7" i="2896"/>
  <c r="Z7" i="2896" s="1"/>
  <c r="P32" i="2896"/>
  <c r="U22" i="2896"/>
  <c r="U20" i="2896"/>
  <c r="U18" i="2896"/>
  <c r="U16" i="2896"/>
  <c r="U14" i="2896"/>
  <c r="U12" i="2896"/>
  <c r="U8" i="2896"/>
  <c r="W3" i="2896"/>
  <c r="T22" i="2896"/>
  <c r="T21" i="2896"/>
  <c r="U21" i="2896" s="1"/>
  <c r="T20" i="2896"/>
  <c r="T19" i="2896"/>
  <c r="U19" i="2896" s="1"/>
  <c r="T18" i="2896"/>
  <c r="T17" i="2896"/>
  <c r="U17" i="2896" s="1"/>
  <c r="T16" i="2896"/>
  <c r="T15" i="2896"/>
  <c r="U15" i="2896" s="1"/>
  <c r="T14" i="2896"/>
  <c r="T13" i="2896"/>
  <c r="U13" i="2896" s="1"/>
  <c r="T12" i="2896"/>
  <c r="T11" i="2896"/>
  <c r="U11" i="2896" s="1"/>
  <c r="T10" i="2896"/>
  <c r="U10" i="2896" s="1"/>
  <c r="T9" i="2896"/>
  <c r="U9" i="2896" s="1"/>
  <c r="T8" i="2896"/>
  <c r="T7" i="2896"/>
  <c r="U7" i="2896" s="1"/>
  <c r="O22" i="2896"/>
  <c r="O21" i="2896"/>
  <c r="O20" i="2896"/>
  <c r="O19" i="2896"/>
  <c r="O18" i="2896"/>
  <c r="O17" i="2896"/>
  <c r="O16" i="2896"/>
  <c r="O15" i="2896"/>
  <c r="O14" i="2896"/>
  <c r="O13" i="2896"/>
  <c r="O12" i="2896"/>
  <c r="O11" i="2896"/>
  <c r="O10" i="2896"/>
  <c r="O9" i="2896"/>
  <c r="O8" i="2896"/>
  <c r="O7" i="2896"/>
  <c r="Q3" i="2896"/>
  <c r="G3" i="2896"/>
  <c r="U36" i="2895"/>
  <c r="T36" i="2895"/>
  <c r="S36" i="2895"/>
  <c r="R36" i="2895"/>
  <c r="Q36" i="2895"/>
  <c r="P36" i="2895"/>
  <c r="AT19" i="2895"/>
  <c r="AT15" i="2895"/>
  <c r="AT13" i="2895"/>
  <c r="AT11" i="2895"/>
  <c r="AT7" i="2895"/>
  <c r="AV3" i="2895"/>
  <c r="AS22" i="2895"/>
  <c r="AT22" i="2895" s="1"/>
  <c r="AS21" i="2895"/>
  <c r="AT21" i="2895" s="1"/>
  <c r="AS20" i="2895"/>
  <c r="AT20" i="2895" s="1"/>
  <c r="U32" i="2895" s="1"/>
  <c r="AS19" i="2895"/>
  <c r="AS18" i="2895"/>
  <c r="AT18" i="2895" s="1"/>
  <c r="AS17" i="2895"/>
  <c r="AT17" i="2895" s="1"/>
  <c r="AS16" i="2895"/>
  <c r="AT16" i="2895" s="1"/>
  <c r="AS15" i="2895"/>
  <c r="AS14" i="2895"/>
  <c r="AT14" i="2895" s="1"/>
  <c r="AS13" i="2895"/>
  <c r="AS12" i="2895"/>
  <c r="AT12" i="2895" s="1"/>
  <c r="AS11" i="2895"/>
  <c r="AS10" i="2895"/>
  <c r="AT10" i="2895" s="1"/>
  <c r="AS9" i="2895"/>
  <c r="AT9" i="2895" s="1"/>
  <c r="AS8" i="2895"/>
  <c r="AT8" i="2895" s="1"/>
  <c r="AS7" i="2895"/>
  <c r="AO19" i="2895"/>
  <c r="AO17" i="2895"/>
  <c r="AO15" i="2895"/>
  <c r="AO13" i="2895"/>
  <c r="AO12" i="2895"/>
  <c r="AO11" i="2895"/>
  <c r="AO7" i="2895"/>
  <c r="AQ3" i="2895"/>
  <c r="AN22" i="2895"/>
  <c r="AO22" i="2895" s="1"/>
  <c r="AN21" i="2895"/>
  <c r="AO21" i="2895" s="1"/>
  <c r="AN20" i="2895"/>
  <c r="AO20" i="2895" s="1"/>
  <c r="T32" i="2895" s="1"/>
  <c r="AN19" i="2895"/>
  <c r="AN18" i="2895"/>
  <c r="AO18" i="2895" s="1"/>
  <c r="AN17" i="2895"/>
  <c r="AN16" i="2895"/>
  <c r="AO16" i="2895" s="1"/>
  <c r="AN15" i="2895"/>
  <c r="AN14" i="2895"/>
  <c r="AO14" i="2895" s="1"/>
  <c r="AN13" i="2895"/>
  <c r="AN12" i="2895"/>
  <c r="AN11" i="2895"/>
  <c r="AN10" i="2895"/>
  <c r="AO10" i="2895" s="1"/>
  <c r="AN9" i="2895"/>
  <c r="AO9" i="2895" s="1"/>
  <c r="AN8" i="2895"/>
  <c r="AO8" i="2895" s="1"/>
  <c r="AN7" i="2895"/>
  <c r="S32" i="2895"/>
  <c r="AJ19" i="2895"/>
  <c r="AJ15" i="2895"/>
  <c r="AJ12" i="2895"/>
  <c r="AJ11" i="2895"/>
  <c r="AJ8" i="2895"/>
  <c r="AJ7" i="2895"/>
  <c r="AL3" i="2895"/>
  <c r="AI22" i="2895"/>
  <c r="AJ22" i="2895" s="1"/>
  <c r="AI21" i="2895"/>
  <c r="AJ21" i="2895" s="1"/>
  <c r="AI20" i="2895"/>
  <c r="AJ20" i="2895" s="1"/>
  <c r="AI19" i="2895"/>
  <c r="AI18" i="2895"/>
  <c r="AJ18" i="2895" s="1"/>
  <c r="AI17" i="2895"/>
  <c r="AJ17" i="2895" s="1"/>
  <c r="AI16" i="2895"/>
  <c r="AJ16" i="2895" s="1"/>
  <c r="AI15" i="2895"/>
  <c r="AI14" i="2895"/>
  <c r="AJ14" i="2895" s="1"/>
  <c r="AI13" i="2895"/>
  <c r="AJ13" i="2895" s="1"/>
  <c r="AI12" i="2895"/>
  <c r="AI11" i="2895"/>
  <c r="AI10" i="2895"/>
  <c r="AJ10" i="2895" s="1"/>
  <c r="AI9" i="2895"/>
  <c r="AJ9" i="2895" s="1"/>
  <c r="AI8" i="2895"/>
  <c r="AI7" i="2895"/>
  <c r="R32" i="2895"/>
  <c r="AE19" i="2895"/>
  <c r="AE15" i="2895"/>
  <c r="AE13" i="2895"/>
  <c r="AE11" i="2895"/>
  <c r="AE7" i="2895"/>
  <c r="AG3" i="2895"/>
  <c r="AD22" i="2895"/>
  <c r="AE22" i="2895" s="1"/>
  <c r="AD21" i="2895"/>
  <c r="AE21" i="2895" s="1"/>
  <c r="AD20" i="2895"/>
  <c r="AE20" i="2895" s="1"/>
  <c r="AD19" i="2895"/>
  <c r="AD18" i="2895"/>
  <c r="AE18" i="2895" s="1"/>
  <c r="AD17" i="2895"/>
  <c r="AE17" i="2895" s="1"/>
  <c r="AD16" i="2895"/>
  <c r="AE16" i="2895" s="1"/>
  <c r="AD15" i="2895"/>
  <c r="AD14" i="2895"/>
  <c r="AE14" i="2895" s="1"/>
  <c r="AD13" i="2895"/>
  <c r="AD12" i="2895"/>
  <c r="AE12" i="2895" s="1"/>
  <c r="AD11" i="2895"/>
  <c r="AD10" i="2895"/>
  <c r="AE10" i="2895" s="1"/>
  <c r="AD9" i="2895"/>
  <c r="AE9" i="2895" s="1"/>
  <c r="AD8" i="2895"/>
  <c r="AE8" i="2895" s="1"/>
  <c r="AD7" i="2895"/>
  <c r="Z19" i="2895"/>
  <c r="Z15" i="2895"/>
  <c r="Z13" i="2895"/>
  <c r="Z12" i="2895"/>
  <c r="Z11" i="2895"/>
  <c r="Z7" i="2895"/>
  <c r="AB3" i="2895"/>
  <c r="Y22" i="2895"/>
  <c r="Z22" i="2895" s="1"/>
  <c r="Y21" i="2895"/>
  <c r="Z21" i="2895" s="1"/>
  <c r="Y20" i="2895"/>
  <c r="Z20" i="2895" s="1"/>
  <c r="Q32" i="2895" s="1"/>
  <c r="Y19" i="2895"/>
  <c r="Y18" i="2895"/>
  <c r="Z18" i="2895" s="1"/>
  <c r="Y17" i="2895"/>
  <c r="Z17" i="2895" s="1"/>
  <c r="Y16" i="2895"/>
  <c r="Z16" i="2895" s="1"/>
  <c r="Y15" i="2895"/>
  <c r="Y14" i="2895"/>
  <c r="Z14" i="2895" s="1"/>
  <c r="Y13" i="2895"/>
  <c r="Y12" i="2895"/>
  <c r="Y11" i="2895"/>
  <c r="Y10" i="2895"/>
  <c r="Z10" i="2895" s="1"/>
  <c r="Y9" i="2895"/>
  <c r="Z9" i="2895" s="1"/>
  <c r="Y8" i="2895"/>
  <c r="Z8" i="2895" s="1"/>
  <c r="Y7" i="2895"/>
  <c r="U19" i="2895"/>
  <c r="U17" i="2895"/>
  <c r="U15" i="2895"/>
  <c r="U13" i="2895"/>
  <c r="U12" i="2895"/>
  <c r="U11" i="2895"/>
  <c r="U7" i="2895"/>
  <c r="W3" i="2895"/>
  <c r="T22" i="2895"/>
  <c r="U22" i="2895" s="1"/>
  <c r="T21" i="2895"/>
  <c r="U21" i="2895" s="1"/>
  <c r="T20" i="2895"/>
  <c r="U20" i="2895" s="1"/>
  <c r="P32" i="2895" s="1"/>
  <c r="T19" i="2895"/>
  <c r="T18" i="2895"/>
  <c r="U18" i="2895" s="1"/>
  <c r="T17" i="2895"/>
  <c r="T16" i="2895"/>
  <c r="U16" i="2895" s="1"/>
  <c r="T15" i="2895"/>
  <c r="T14" i="2895"/>
  <c r="U14" i="2895" s="1"/>
  <c r="T13" i="2895"/>
  <c r="T12" i="2895"/>
  <c r="T11" i="2895"/>
  <c r="T10" i="2895"/>
  <c r="U10" i="2895" s="1"/>
  <c r="T9" i="2895"/>
  <c r="U9" i="2895" s="1"/>
  <c r="T8" i="2895"/>
  <c r="U8" i="2895" s="1"/>
  <c r="T7" i="2895"/>
  <c r="T31" i="2895"/>
  <c r="N28" i="2895"/>
  <c r="O22" i="2895"/>
  <c r="O21" i="2895"/>
  <c r="O20" i="2895"/>
  <c r="O19" i="2895"/>
  <c r="O18" i="2895"/>
  <c r="O17" i="2895"/>
  <c r="O16" i="2895"/>
  <c r="O15" i="2895"/>
  <c r="O14" i="2895"/>
  <c r="O13" i="2895"/>
  <c r="O12" i="2895"/>
  <c r="O11" i="2895"/>
  <c r="O10" i="2895"/>
  <c r="O9" i="2895"/>
  <c r="O8" i="2895"/>
  <c r="O7" i="2895"/>
  <c r="Q3" i="2895"/>
  <c r="G3" i="2895"/>
  <c r="U36" i="2894"/>
  <c r="T36" i="2894"/>
  <c r="S36" i="2894"/>
  <c r="R36" i="2894"/>
  <c r="Q36" i="2894"/>
  <c r="P36" i="2894"/>
  <c r="U32" i="2894"/>
  <c r="AT22" i="2894"/>
  <c r="AT20" i="2894"/>
  <c r="AT19" i="2894"/>
  <c r="AT18" i="2894"/>
  <c r="AT16" i="2894"/>
  <c r="AT15" i="2894"/>
  <c r="AT14" i="2894"/>
  <c r="AT11" i="2894"/>
  <c r="AT10" i="2894"/>
  <c r="AT8" i="2894"/>
  <c r="AT7" i="2894"/>
  <c r="AV3" i="2894"/>
  <c r="AS22" i="2894"/>
  <c r="AS21" i="2894"/>
  <c r="AT21" i="2894" s="1"/>
  <c r="AS20" i="2894"/>
  <c r="AS19" i="2894"/>
  <c r="AS18" i="2894"/>
  <c r="AS17" i="2894"/>
  <c r="AT17" i="2894" s="1"/>
  <c r="AS16" i="2894"/>
  <c r="AS15" i="2894"/>
  <c r="AS14" i="2894"/>
  <c r="AS13" i="2894"/>
  <c r="AT13" i="2894" s="1"/>
  <c r="AS12" i="2894"/>
  <c r="AT12" i="2894" s="1"/>
  <c r="AS11" i="2894"/>
  <c r="AS10" i="2894"/>
  <c r="AS9" i="2894"/>
  <c r="AT9" i="2894" s="1"/>
  <c r="AS8" i="2894"/>
  <c r="AS7" i="2894"/>
  <c r="AO22" i="2894"/>
  <c r="AO19" i="2894"/>
  <c r="AO18" i="2894"/>
  <c r="AO15" i="2894"/>
  <c r="AO14" i="2894"/>
  <c r="AO11" i="2894"/>
  <c r="AO10" i="2894"/>
  <c r="AO7" i="2894"/>
  <c r="AQ3" i="2894"/>
  <c r="AN22" i="2894"/>
  <c r="AN21" i="2894"/>
  <c r="AO21" i="2894" s="1"/>
  <c r="AN20" i="2894"/>
  <c r="AO20" i="2894" s="1"/>
  <c r="T32" i="2894" s="1"/>
  <c r="AN19" i="2894"/>
  <c r="AN18" i="2894"/>
  <c r="AN17" i="2894"/>
  <c r="AO17" i="2894" s="1"/>
  <c r="AN16" i="2894"/>
  <c r="AO16" i="2894" s="1"/>
  <c r="AN15" i="2894"/>
  <c r="AN14" i="2894"/>
  <c r="AN13" i="2894"/>
  <c r="AO13" i="2894" s="1"/>
  <c r="AN12" i="2894"/>
  <c r="AO12" i="2894" s="1"/>
  <c r="AN11" i="2894"/>
  <c r="AN10" i="2894"/>
  <c r="AN9" i="2894"/>
  <c r="AO9" i="2894" s="1"/>
  <c r="AN8" i="2894"/>
  <c r="AO8" i="2894" s="1"/>
  <c r="AN7" i="2894"/>
  <c r="AJ22" i="2894"/>
  <c r="AJ19" i="2894"/>
  <c r="AJ18" i="2894"/>
  <c r="AJ15" i="2894"/>
  <c r="AJ14" i="2894"/>
  <c r="AJ11" i="2894"/>
  <c r="AJ10" i="2894"/>
  <c r="AJ7" i="2894"/>
  <c r="AL3" i="2894"/>
  <c r="AI22" i="2894"/>
  <c r="AI21" i="2894"/>
  <c r="AJ21" i="2894" s="1"/>
  <c r="AI20" i="2894"/>
  <c r="AJ20" i="2894" s="1"/>
  <c r="S32" i="2894" s="1"/>
  <c r="AI19" i="2894"/>
  <c r="AI18" i="2894"/>
  <c r="AI17" i="2894"/>
  <c r="AJ17" i="2894" s="1"/>
  <c r="AI16" i="2894"/>
  <c r="AJ16" i="2894" s="1"/>
  <c r="AI15" i="2894"/>
  <c r="AI14" i="2894"/>
  <c r="AI13" i="2894"/>
  <c r="AJ13" i="2894" s="1"/>
  <c r="AI12" i="2894"/>
  <c r="AJ12" i="2894" s="1"/>
  <c r="AI11" i="2894"/>
  <c r="AI10" i="2894"/>
  <c r="AI9" i="2894"/>
  <c r="AJ9" i="2894" s="1"/>
  <c r="AI8" i="2894"/>
  <c r="AJ8" i="2894" s="1"/>
  <c r="AI7" i="2894"/>
  <c r="AE22" i="2894"/>
  <c r="AE20" i="2894"/>
  <c r="R32" i="2894" s="1"/>
  <c r="AE19" i="2894"/>
  <c r="AE18" i="2894"/>
  <c r="AE16" i="2894"/>
  <c r="AE15" i="2894"/>
  <c r="AE14" i="2894"/>
  <c r="AE11" i="2894"/>
  <c r="AE10" i="2894"/>
  <c r="AE7" i="2894"/>
  <c r="AG3" i="2894"/>
  <c r="AD22" i="2894"/>
  <c r="AD21" i="2894"/>
  <c r="AE21" i="2894" s="1"/>
  <c r="AD20" i="2894"/>
  <c r="AD19" i="2894"/>
  <c r="AD18" i="2894"/>
  <c r="AD17" i="2894"/>
  <c r="AE17" i="2894" s="1"/>
  <c r="AD16" i="2894"/>
  <c r="AD15" i="2894"/>
  <c r="AD14" i="2894"/>
  <c r="AD13" i="2894"/>
  <c r="AE13" i="2894" s="1"/>
  <c r="AD12" i="2894"/>
  <c r="AE12" i="2894" s="1"/>
  <c r="AD11" i="2894"/>
  <c r="AD10" i="2894"/>
  <c r="AD9" i="2894"/>
  <c r="AE9" i="2894" s="1"/>
  <c r="AD8" i="2894"/>
  <c r="AE8" i="2894" s="1"/>
  <c r="AD7" i="2894"/>
  <c r="Z22" i="2894"/>
  <c r="Z20" i="2894"/>
  <c r="Q32" i="2894" s="1"/>
  <c r="Z19" i="2894"/>
  <c r="Z18" i="2894"/>
  <c r="Z16" i="2894"/>
  <c r="Z15" i="2894"/>
  <c r="Z14" i="2894"/>
  <c r="Z11" i="2894"/>
  <c r="Z10" i="2894"/>
  <c r="Z8" i="2894"/>
  <c r="Z7" i="2894"/>
  <c r="AB3" i="2894"/>
  <c r="Y22" i="2894"/>
  <c r="Y21" i="2894"/>
  <c r="Z21" i="2894" s="1"/>
  <c r="Y20" i="2894"/>
  <c r="Y19" i="2894"/>
  <c r="Y18" i="2894"/>
  <c r="Y17" i="2894"/>
  <c r="Z17" i="2894" s="1"/>
  <c r="Y16" i="2894"/>
  <c r="Y15" i="2894"/>
  <c r="Y14" i="2894"/>
  <c r="Y13" i="2894"/>
  <c r="Z13" i="2894" s="1"/>
  <c r="Y12" i="2894"/>
  <c r="Z12" i="2894" s="1"/>
  <c r="Y11" i="2894"/>
  <c r="Y10" i="2894"/>
  <c r="Y9" i="2894"/>
  <c r="Z9" i="2894" s="1"/>
  <c r="Y8" i="2894"/>
  <c r="Y7" i="2894"/>
  <c r="U22" i="2894"/>
  <c r="U19" i="2894"/>
  <c r="U18" i="2894"/>
  <c r="U15" i="2894"/>
  <c r="U14" i="2894"/>
  <c r="U11" i="2894"/>
  <c r="U10" i="2894"/>
  <c r="U8" i="2894"/>
  <c r="U7" i="2894"/>
  <c r="W3" i="2894"/>
  <c r="T22" i="2894"/>
  <c r="T21" i="2894"/>
  <c r="U21" i="2894" s="1"/>
  <c r="T20" i="2894"/>
  <c r="U20" i="2894" s="1"/>
  <c r="P32" i="2894" s="1"/>
  <c r="T19" i="2894"/>
  <c r="T18" i="2894"/>
  <c r="T17" i="2894"/>
  <c r="U17" i="2894" s="1"/>
  <c r="T16" i="2894"/>
  <c r="U16" i="2894" s="1"/>
  <c r="T15" i="2894"/>
  <c r="T14" i="2894"/>
  <c r="T13" i="2894"/>
  <c r="U13" i="2894" s="1"/>
  <c r="T12" i="2894"/>
  <c r="U12" i="2894" s="1"/>
  <c r="T11" i="2894"/>
  <c r="T10" i="2894"/>
  <c r="T9" i="2894"/>
  <c r="U9" i="2894" s="1"/>
  <c r="T8" i="2894"/>
  <c r="T7" i="2894"/>
  <c r="T31" i="2894"/>
  <c r="S31" i="2894"/>
  <c r="R31" i="2894"/>
  <c r="P31" i="2894"/>
  <c r="N28" i="2894"/>
  <c r="O22" i="2894"/>
  <c r="O21" i="2894"/>
  <c r="O20" i="2894"/>
  <c r="O19" i="2894"/>
  <c r="O18" i="2894"/>
  <c r="O17" i="2894"/>
  <c r="O16" i="2894"/>
  <c r="O15" i="2894"/>
  <c r="O14" i="2894"/>
  <c r="O13" i="2894"/>
  <c r="O12" i="2894"/>
  <c r="O11" i="2894"/>
  <c r="O10" i="2894"/>
  <c r="O9" i="2894"/>
  <c r="O8" i="2894"/>
  <c r="O7" i="2894"/>
  <c r="Q3" i="2894"/>
  <c r="G3" i="2894"/>
  <c r="U31" i="2894" s="1"/>
  <c r="U36" i="2893"/>
  <c r="T36" i="2893"/>
  <c r="S36" i="2893"/>
  <c r="R36" i="2893"/>
  <c r="Q36" i="2893"/>
  <c r="P36" i="2893"/>
  <c r="AT22" i="2893"/>
  <c r="AT21" i="2893"/>
  <c r="AT19" i="2893"/>
  <c r="AT18" i="2893"/>
  <c r="AT17" i="2893"/>
  <c r="AT15" i="2893"/>
  <c r="AT14" i="2893"/>
  <c r="AT13" i="2893"/>
  <c r="AT10" i="2893"/>
  <c r="AT9" i="2893"/>
  <c r="AV3" i="2893"/>
  <c r="AS22" i="2893"/>
  <c r="AS21" i="2893"/>
  <c r="AS20" i="2893"/>
  <c r="AT20" i="2893" s="1"/>
  <c r="U32" i="2893" s="1"/>
  <c r="AS19" i="2893"/>
  <c r="AS18" i="2893"/>
  <c r="AS17" i="2893"/>
  <c r="AS16" i="2893"/>
  <c r="AT16" i="2893" s="1"/>
  <c r="AS15" i="2893"/>
  <c r="AS14" i="2893"/>
  <c r="AS13" i="2893"/>
  <c r="AS12" i="2893"/>
  <c r="AT12" i="2893" s="1"/>
  <c r="AS11" i="2893"/>
  <c r="AT11" i="2893" s="1"/>
  <c r="AS10" i="2893"/>
  <c r="AS9" i="2893"/>
  <c r="AS8" i="2893"/>
  <c r="AT8" i="2893" s="1"/>
  <c r="AS7" i="2893"/>
  <c r="AT7" i="2893" s="1"/>
  <c r="AO22" i="2893"/>
  <c r="AO21" i="2893"/>
  <c r="AO18" i="2893"/>
  <c r="AO17" i="2893"/>
  <c r="AO14" i="2893"/>
  <c r="AO13" i="2893"/>
  <c r="AO10" i="2893"/>
  <c r="AO9" i="2893"/>
  <c r="AQ3" i="2893"/>
  <c r="AN22" i="2893"/>
  <c r="AN21" i="2893"/>
  <c r="AN20" i="2893"/>
  <c r="AO20" i="2893" s="1"/>
  <c r="T32" i="2893" s="1"/>
  <c r="AN19" i="2893"/>
  <c r="AO19" i="2893" s="1"/>
  <c r="AN18" i="2893"/>
  <c r="AN17" i="2893"/>
  <c r="AN16" i="2893"/>
  <c r="AO16" i="2893" s="1"/>
  <c r="AN15" i="2893"/>
  <c r="AO15" i="2893" s="1"/>
  <c r="AN14" i="2893"/>
  <c r="AN13" i="2893"/>
  <c r="AN12" i="2893"/>
  <c r="AO12" i="2893" s="1"/>
  <c r="AN11" i="2893"/>
  <c r="AO11" i="2893" s="1"/>
  <c r="AN10" i="2893"/>
  <c r="AN9" i="2893"/>
  <c r="AN8" i="2893"/>
  <c r="AO8" i="2893" s="1"/>
  <c r="AN7" i="2893"/>
  <c r="AO7" i="2893" s="1"/>
  <c r="AJ22" i="2893"/>
  <c r="AJ21" i="2893"/>
  <c r="AJ19" i="2893"/>
  <c r="AJ18" i="2893"/>
  <c r="AJ17" i="2893"/>
  <c r="AJ15" i="2893"/>
  <c r="AJ14" i="2893"/>
  <c r="AJ13" i="2893"/>
  <c r="AJ10" i="2893"/>
  <c r="AJ9" i="2893"/>
  <c r="AL3" i="2893"/>
  <c r="AI22" i="2893"/>
  <c r="AI21" i="2893"/>
  <c r="AI20" i="2893"/>
  <c r="AJ20" i="2893" s="1"/>
  <c r="S32" i="2893" s="1"/>
  <c r="AI19" i="2893"/>
  <c r="AI18" i="2893"/>
  <c r="AI17" i="2893"/>
  <c r="AI16" i="2893"/>
  <c r="AJ16" i="2893" s="1"/>
  <c r="AI15" i="2893"/>
  <c r="AI14" i="2893"/>
  <c r="AI13" i="2893"/>
  <c r="AI12" i="2893"/>
  <c r="AJ12" i="2893" s="1"/>
  <c r="AI11" i="2893"/>
  <c r="AJ11" i="2893" s="1"/>
  <c r="AI10" i="2893"/>
  <c r="AI9" i="2893"/>
  <c r="AI8" i="2893"/>
  <c r="AJ8" i="2893" s="1"/>
  <c r="AI7" i="2893"/>
  <c r="AJ7" i="2893" s="1"/>
  <c r="AE22" i="2893"/>
  <c r="AE21" i="2893"/>
  <c r="AE18" i="2893"/>
  <c r="AE17" i="2893"/>
  <c r="AE14" i="2893"/>
  <c r="AE13" i="2893"/>
  <c r="AE10" i="2893"/>
  <c r="AE9" i="2893"/>
  <c r="AG3" i="2893"/>
  <c r="AD22" i="2893"/>
  <c r="AD21" i="2893"/>
  <c r="AD20" i="2893"/>
  <c r="AE20" i="2893" s="1"/>
  <c r="R32" i="2893" s="1"/>
  <c r="AD19" i="2893"/>
  <c r="AE19" i="2893" s="1"/>
  <c r="AD18" i="2893"/>
  <c r="AD17" i="2893"/>
  <c r="AD16" i="2893"/>
  <c r="AE16" i="2893" s="1"/>
  <c r="AD15" i="2893"/>
  <c r="AE15" i="2893" s="1"/>
  <c r="AD14" i="2893"/>
  <c r="AD13" i="2893"/>
  <c r="AD12" i="2893"/>
  <c r="AE12" i="2893" s="1"/>
  <c r="AD11" i="2893"/>
  <c r="AE11" i="2893" s="1"/>
  <c r="AD10" i="2893"/>
  <c r="AD9" i="2893"/>
  <c r="AD8" i="2893"/>
  <c r="AE8" i="2893" s="1"/>
  <c r="AD7" i="2893"/>
  <c r="AE7" i="2893" s="1"/>
  <c r="Z22" i="2893"/>
  <c r="Z21" i="2893"/>
  <c r="Z19" i="2893"/>
  <c r="Z18" i="2893"/>
  <c r="Z17" i="2893"/>
  <c r="Z15" i="2893"/>
  <c r="Z14" i="2893"/>
  <c r="Z13" i="2893"/>
  <c r="Z10" i="2893"/>
  <c r="Z9" i="2893"/>
  <c r="AB3" i="2893"/>
  <c r="Y22" i="2893"/>
  <c r="Y21" i="2893"/>
  <c r="Y20" i="2893"/>
  <c r="Z20" i="2893" s="1"/>
  <c r="Q32" i="2893" s="1"/>
  <c r="Y19" i="2893"/>
  <c r="Y18" i="2893"/>
  <c r="Y17" i="2893"/>
  <c r="Y16" i="2893"/>
  <c r="Z16" i="2893" s="1"/>
  <c r="Y15" i="2893"/>
  <c r="Y14" i="2893"/>
  <c r="Y13" i="2893"/>
  <c r="Y12" i="2893"/>
  <c r="Z12" i="2893" s="1"/>
  <c r="Y11" i="2893"/>
  <c r="Z11" i="2893" s="1"/>
  <c r="Y10" i="2893"/>
  <c r="Y9" i="2893"/>
  <c r="Y8" i="2893"/>
  <c r="Z8" i="2893" s="1"/>
  <c r="Y7" i="2893"/>
  <c r="Z7" i="2893" s="1"/>
  <c r="U22" i="2893"/>
  <c r="U21" i="2893"/>
  <c r="U18" i="2893"/>
  <c r="U17" i="2893"/>
  <c r="U14" i="2893"/>
  <c r="U13" i="2893"/>
  <c r="U10" i="2893"/>
  <c r="U9" i="2893"/>
  <c r="U7" i="2893"/>
  <c r="W3" i="2893"/>
  <c r="T22" i="2893"/>
  <c r="T21" i="2893"/>
  <c r="T20" i="2893"/>
  <c r="U20" i="2893" s="1"/>
  <c r="P32" i="2893" s="1"/>
  <c r="T19" i="2893"/>
  <c r="U19" i="2893" s="1"/>
  <c r="T18" i="2893"/>
  <c r="T17" i="2893"/>
  <c r="T16" i="2893"/>
  <c r="U16" i="2893" s="1"/>
  <c r="T15" i="2893"/>
  <c r="U15" i="2893" s="1"/>
  <c r="T14" i="2893"/>
  <c r="T13" i="2893"/>
  <c r="T12" i="2893"/>
  <c r="U12" i="2893" s="1"/>
  <c r="T11" i="2893"/>
  <c r="U11" i="2893" s="1"/>
  <c r="T10" i="2893"/>
  <c r="T9" i="2893"/>
  <c r="T8" i="2893"/>
  <c r="U8" i="2893" s="1"/>
  <c r="T7" i="2893"/>
  <c r="S31" i="2893"/>
  <c r="R31" i="2893"/>
  <c r="N28" i="2893"/>
  <c r="O22" i="2893"/>
  <c r="O21" i="2893"/>
  <c r="O20" i="2893"/>
  <c r="O19" i="2893"/>
  <c r="O18" i="2893"/>
  <c r="O17" i="2893"/>
  <c r="O16" i="2893"/>
  <c r="O15" i="2893"/>
  <c r="O14" i="2893"/>
  <c r="O13" i="2893"/>
  <c r="O12" i="2893"/>
  <c r="O11" i="2893"/>
  <c r="O10" i="2893"/>
  <c r="O9" i="2893"/>
  <c r="O8" i="2893"/>
  <c r="O7" i="2893"/>
  <c r="Q3" i="2893"/>
  <c r="G3" i="2893"/>
  <c r="U31" i="2893" s="1"/>
  <c r="U36" i="2892"/>
  <c r="T36" i="2892"/>
  <c r="S36" i="2892"/>
  <c r="R36" i="2892"/>
  <c r="Q36" i="2892"/>
  <c r="P36" i="2892"/>
  <c r="AT22" i="2892"/>
  <c r="AT21" i="2892"/>
  <c r="AT20" i="2892"/>
  <c r="U32" i="2892" s="1"/>
  <c r="AT17" i="2892"/>
  <c r="AT16" i="2892"/>
  <c r="AT13" i="2892"/>
  <c r="AT12" i="2892"/>
  <c r="AT9" i="2892"/>
  <c r="AT8" i="2892"/>
  <c r="AV3" i="2892"/>
  <c r="AS22" i="2892"/>
  <c r="AS21" i="2892"/>
  <c r="AS20" i="2892"/>
  <c r="AS19" i="2892"/>
  <c r="AT19" i="2892" s="1"/>
  <c r="AS18" i="2892"/>
  <c r="AT18" i="2892" s="1"/>
  <c r="AS17" i="2892"/>
  <c r="AS16" i="2892"/>
  <c r="AS15" i="2892"/>
  <c r="AT15" i="2892" s="1"/>
  <c r="AS14" i="2892"/>
  <c r="AT14" i="2892" s="1"/>
  <c r="AS13" i="2892"/>
  <c r="AS12" i="2892"/>
  <c r="AS11" i="2892"/>
  <c r="AT11" i="2892" s="1"/>
  <c r="AS10" i="2892"/>
  <c r="AT10" i="2892" s="1"/>
  <c r="AS9" i="2892"/>
  <c r="AS8" i="2892"/>
  <c r="AS7" i="2892"/>
  <c r="AT7" i="2892" s="1"/>
  <c r="AO21" i="2892"/>
  <c r="AO20" i="2892"/>
  <c r="T32" i="2892" s="1"/>
  <c r="AO18" i="2892"/>
  <c r="AO17" i="2892"/>
  <c r="AO16" i="2892"/>
  <c r="AO14" i="2892"/>
  <c r="AO13" i="2892"/>
  <c r="AO12" i="2892"/>
  <c r="AO9" i="2892"/>
  <c r="AO8" i="2892"/>
  <c r="AQ3" i="2892"/>
  <c r="AN22" i="2892"/>
  <c r="AO22" i="2892" s="1"/>
  <c r="AN21" i="2892"/>
  <c r="AN20" i="2892"/>
  <c r="AN19" i="2892"/>
  <c r="AO19" i="2892" s="1"/>
  <c r="AN18" i="2892"/>
  <c r="AN17" i="2892"/>
  <c r="AN16" i="2892"/>
  <c r="AN15" i="2892"/>
  <c r="AO15" i="2892" s="1"/>
  <c r="AN14" i="2892"/>
  <c r="AN13" i="2892"/>
  <c r="AN12" i="2892"/>
  <c r="AN11" i="2892"/>
  <c r="AO11" i="2892" s="1"/>
  <c r="AN10" i="2892"/>
  <c r="AO10" i="2892" s="1"/>
  <c r="AN9" i="2892"/>
  <c r="AN8" i="2892"/>
  <c r="AN7" i="2892"/>
  <c r="AO7" i="2892" s="1"/>
  <c r="AJ21" i="2892"/>
  <c r="AJ20" i="2892"/>
  <c r="S32" i="2892" s="1"/>
  <c r="AJ17" i="2892"/>
  <c r="AJ16" i="2892"/>
  <c r="AJ13" i="2892"/>
  <c r="AJ12" i="2892"/>
  <c r="AJ9" i="2892"/>
  <c r="AJ8" i="2892"/>
  <c r="AL3" i="2892"/>
  <c r="AI22" i="2892"/>
  <c r="AJ22" i="2892" s="1"/>
  <c r="AI21" i="2892"/>
  <c r="AI20" i="2892"/>
  <c r="AI19" i="2892"/>
  <c r="AJ19" i="2892" s="1"/>
  <c r="AI18" i="2892"/>
  <c r="AJ18" i="2892" s="1"/>
  <c r="AI17" i="2892"/>
  <c r="AI16" i="2892"/>
  <c r="AI15" i="2892"/>
  <c r="AJ15" i="2892" s="1"/>
  <c r="AI14" i="2892"/>
  <c r="AJ14" i="2892" s="1"/>
  <c r="AI13" i="2892"/>
  <c r="AI12" i="2892"/>
  <c r="AI11" i="2892"/>
  <c r="AJ11" i="2892" s="1"/>
  <c r="AI10" i="2892"/>
  <c r="AJ10" i="2892" s="1"/>
  <c r="AI9" i="2892"/>
  <c r="AI8" i="2892"/>
  <c r="AI7" i="2892"/>
  <c r="AJ7" i="2892" s="1"/>
  <c r="AE21" i="2892"/>
  <c r="AE20" i="2892"/>
  <c r="R32" i="2892" s="1"/>
  <c r="AE18" i="2892"/>
  <c r="AE17" i="2892"/>
  <c r="AE16" i="2892"/>
  <c r="AE14" i="2892"/>
  <c r="AE13" i="2892"/>
  <c r="AE12" i="2892"/>
  <c r="AE9" i="2892"/>
  <c r="AE8" i="2892"/>
  <c r="AG3" i="2892"/>
  <c r="AD22" i="2892"/>
  <c r="AE22" i="2892" s="1"/>
  <c r="AD21" i="2892"/>
  <c r="AD20" i="2892"/>
  <c r="AD19" i="2892"/>
  <c r="AE19" i="2892" s="1"/>
  <c r="AD18" i="2892"/>
  <c r="AD17" i="2892"/>
  <c r="AD16" i="2892"/>
  <c r="AD15" i="2892"/>
  <c r="AE15" i="2892" s="1"/>
  <c r="AD14" i="2892"/>
  <c r="AD13" i="2892"/>
  <c r="AD12" i="2892"/>
  <c r="AD11" i="2892"/>
  <c r="AE11" i="2892" s="1"/>
  <c r="AD10" i="2892"/>
  <c r="AE10" i="2892" s="1"/>
  <c r="AD9" i="2892"/>
  <c r="AD8" i="2892"/>
  <c r="AD7" i="2892"/>
  <c r="AE7" i="2892" s="1"/>
  <c r="Z21" i="2892"/>
  <c r="Z20" i="2892"/>
  <c r="Q32" i="2892" s="1"/>
  <c r="Z17" i="2892"/>
  <c r="Z16" i="2892"/>
  <c r="Z13" i="2892"/>
  <c r="Z12" i="2892"/>
  <c r="Z9" i="2892"/>
  <c r="Z8" i="2892"/>
  <c r="AB3" i="2892"/>
  <c r="Y22" i="2892"/>
  <c r="Z22" i="2892" s="1"/>
  <c r="Y21" i="2892"/>
  <c r="Y20" i="2892"/>
  <c r="Y19" i="2892"/>
  <c r="Z19" i="2892" s="1"/>
  <c r="Y18" i="2892"/>
  <c r="Z18" i="2892" s="1"/>
  <c r="Y17" i="2892"/>
  <c r="Y16" i="2892"/>
  <c r="Y15" i="2892"/>
  <c r="Z15" i="2892" s="1"/>
  <c r="Y14" i="2892"/>
  <c r="Z14" i="2892" s="1"/>
  <c r="Y13" i="2892"/>
  <c r="Y12" i="2892"/>
  <c r="Y11" i="2892"/>
  <c r="Z11" i="2892" s="1"/>
  <c r="Y10" i="2892"/>
  <c r="Z10" i="2892" s="1"/>
  <c r="Y9" i="2892"/>
  <c r="Y8" i="2892"/>
  <c r="Y7" i="2892"/>
  <c r="Z7" i="2892" s="1"/>
  <c r="U21" i="2892"/>
  <c r="U20" i="2892"/>
  <c r="P32" i="2892" s="1"/>
  <c r="U18" i="2892"/>
  <c r="U17" i="2892"/>
  <c r="U16" i="2892"/>
  <c r="U14" i="2892"/>
  <c r="U13" i="2892"/>
  <c r="U12" i="2892"/>
  <c r="U9" i="2892"/>
  <c r="U8" i="2892"/>
  <c r="W3" i="2892"/>
  <c r="T22" i="2892"/>
  <c r="U22" i="2892" s="1"/>
  <c r="T21" i="2892"/>
  <c r="T20" i="2892"/>
  <c r="T19" i="2892"/>
  <c r="U19" i="2892" s="1"/>
  <c r="T18" i="2892"/>
  <c r="T17" i="2892"/>
  <c r="T16" i="2892"/>
  <c r="T15" i="2892"/>
  <c r="U15" i="2892" s="1"/>
  <c r="T14" i="2892"/>
  <c r="T13" i="2892"/>
  <c r="T12" i="2892"/>
  <c r="T11" i="2892"/>
  <c r="U11" i="2892" s="1"/>
  <c r="T10" i="2892"/>
  <c r="U10" i="2892" s="1"/>
  <c r="T9" i="2892"/>
  <c r="T8" i="2892"/>
  <c r="T7" i="2892"/>
  <c r="U7" i="2892" s="1"/>
  <c r="R31" i="2892"/>
  <c r="O22" i="2892"/>
  <c r="O21" i="2892"/>
  <c r="O20" i="2892"/>
  <c r="O19" i="2892"/>
  <c r="O18" i="2892"/>
  <c r="O17" i="2892"/>
  <c r="O16" i="2892"/>
  <c r="O15" i="2892"/>
  <c r="O14" i="2892"/>
  <c r="O13" i="2892"/>
  <c r="O12" i="2892"/>
  <c r="O11" i="2892"/>
  <c r="O10" i="2892"/>
  <c r="O9" i="2892"/>
  <c r="O8" i="2892"/>
  <c r="O7" i="2892"/>
  <c r="Q3" i="2892"/>
  <c r="G3" i="2892"/>
  <c r="U36" i="2891"/>
  <c r="T36" i="2891"/>
  <c r="S36" i="2891"/>
  <c r="R36" i="2891"/>
  <c r="Q36" i="2891"/>
  <c r="P36" i="2891"/>
  <c r="U32" i="2891"/>
  <c r="AT20" i="2891"/>
  <c r="AT19" i="2891"/>
  <c r="AT16" i="2891"/>
  <c r="AT15" i="2891"/>
  <c r="AT12" i="2891"/>
  <c r="AT11" i="2891"/>
  <c r="AT8" i="2891"/>
  <c r="AT7" i="2891"/>
  <c r="AV3" i="2891"/>
  <c r="AS22" i="2891"/>
  <c r="AT22" i="2891" s="1"/>
  <c r="AS21" i="2891"/>
  <c r="AT21" i="2891" s="1"/>
  <c r="AS20" i="2891"/>
  <c r="AS19" i="2891"/>
  <c r="AS18" i="2891"/>
  <c r="AT18" i="2891" s="1"/>
  <c r="AS17" i="2891"/>
  <c r="AT17" i="2891" s="1"/>
  <c r="AS16" i="2891"/>
  <c r="AS15" i="2891"/>
  <c r="AS14" i="2891"/>
  <c r="AT14" i="2891" s="1"/>
  <c r="AS13" i="2891"/>
  <c r="AT13" i="2891" s="1"/>
  <c r="AS12" i="2891"/>
  <c r="AS11" i="2891"/>
  <c r="AS10" i="2891"/>
  <c r="AT10" i="2891" s="1"/>
  <c r="AS9" i="2891"/>
  <c r="AT9" i="2891" s="1"/>
  <c r="AS8" i="2891"/>
  <c r="AS7" i="2891"/>
  <c r="T32" i="2891"/>
  <c r="AO21" i="2891"/>
  <c r="AO20" i="2891"/>
  <c r="AO19" i="2891"/>
  <c r="AO17" i="2891"/>
  <c r="AO16" i="2891"/>
  <c r="AO15" i="2891"/>
  <c r="AO12" i="2891"/>
  <c r="AO11" i="2891"/>
  <c r="AO8" i="2891"/>
  <c r="AO7" i="2891"/>
  <c r="AQ3" i="2891"/>
  <c r="AN22" i="2891"/>
  <c r="AO22" i="2891" s="1"/>
  <c r="AN21" i="2891"/>
  <c r="AN20" i="2891"/>
  <c r="AN19" i="2891"/>
  <c r="AN18" i="2891"/>
  <c r="AO18" i="2891" s="1"/>
  <c r="AN17" i="2891"/>
  <c r="AN16" i="2891"/>
  <c r="AN15" i="2891"/>
  <c r="AN14" i="2891"/>
  <c r="AO14" i="2891" s="1"/>
  <c r="AN13" i="2891"/>
  <c r="AO13" i="2891" s="1"/>
  <c r="AN12" i="2891"/>
  <c r="AN11" i="2891"/>
  <c r="AN10" i="2891"/>
  <c r="AO10" i="2891" s="1"/>
  <c r="AN9" i="2891"/>
  <c r="AO9" i="2891" s="1"/>
  <c r="AN8" i="2891"/>
  <c r="AN7" i="2891"/>
  <c r="AJ21" i="2891"/>
  <c r="AJ20" i="2891"/>
  <c r="S32" i="2891" s="1"/>
  <c r="AJ19" i="2891"/>
  <c r="AJ17" i="2891"/>
  <c r="AJ16" i="2891"/>
  <c r="AJ15" i="2891"/>
  <c r="AJ12" i="2891"/>
  <c r="AJ11" i="2891"/>
  <c r="AJ9" i="2891"/>
  <c r="AJ8" i="2891"/>
  <c r="AJ7" i="2891"/>
  <c r="AL3" i="2891"/>
  <c r="AI22" i="2891"/>
  <c r="AJ22" i="2891" s="1"/>
  <c r="AI21" i="2891"/>
  <c r="AI20" i="2891"/>
  <c r="AI19" i="2891"/>
  <c r="AI18" i="2891"/>
  <c r="AJ18" i="2891" s="1"/>
  <c r="AI17" i="2891"/>
  <c r="AI16" i="2891"/>
  <c r="AI15" i="2891"/>
  <c r="AI14" i="2891"/>
  <c r="AJ14" i="2891" s="1"/>
  <c r="AI13" i="2891"/>
  <c r="AJ13" i="2891" s="1"/>
  <c r="AI12" i="2891"/>
  <c r="AI11" i="2891"/>
  <c r="AI10" i="2891"/>
  <c r="AJ10" i="2891" s="1"/>
  <c r="AI9" i="2891"/>
  <c r="AI8" i="2891"/>
  <c r="AI7" i="2891"/>
  <c r="AE20" i="2891"/>
  <c r="R32" i="2891" s="1"/>
  <c r="AE19" i="2891"/>
  <c r="AE16" i="2891"/>
  <c r="AE15" i="2891"/>
  <c r="AE12" i="2891"/>
  <c r="AE11" i="2891"/>
  <c r="AE8" i="2891"/>
  <c r="AE7" i="2891"/>
  <c r="AG3" i="2891"/>
  <c r="AD22" i="2891"/>
  <c r="AE22" i="2891" s="1"/>
  <c r="AD21" i="2891"/>
  <c r="AE21" i="2891" s="1"/>
  <c r="AD20" i="2891"/>
  <c r="AD19" i="2891"/>
  <c r="AD18" i="2891"/>
  <c r="AE18" i="2891" s="1"/>
  <c r="AD17" i="2891"/>
  <c r="AE17" i="2891" s="1"/>
  <c r="AD16" i="2891"/>
  <c r="AD15" i="2891"/>
  <c r="AD14" i="2891"/>
  <c r="AE14" i="2891" s="1"/>
  <c r="AD13" i="2891"/>
  <c r="AE13" i="2891" s="1"/>
  <c r="AD12" i="2891"/>
  <c r="AD11" i="2891"/>
  <c r="AD10" i="2891"/>
  <c r="AE10" i="2891" s="1"/>
  <c r="AD9" i="2891"/>
  <c r="AE9" i="2891" s="1"/>
  <c r="AD8" i="2891"/>
  <c r="AD7" i="2891"/>
  <c r="Q32" i="2891"/>
  <c r="Z20" i="2891"/>
  <c r="Z19" i="2891"/>
  <c r="Z17" i="2891"/>
  <c r="Z16" i="2891"/>
  <c r="Z15" i="2891"/>
  <c r="Z12" i="2891"/>
  <c r="Z11" i="2891"/>
  <c r="Z8" i="2891"/>
  <c r="Z7" i="2891"/>
  <c r="AB3" i="2891"/>
  <c r="Y22" i="2891"/>
  <c r="Z22" i="2891" s="1"/>
  <c r="Y21" i="2891"/>
  <c r="Z21" i="2891" s="1"/>
  <c r="Y20" i="2891"/>
  <c r="Y19" i="2891"/>
  <c r="Y18" i="2891"/>
  <c r="Z18" i="2891" s="1"/>
  <c r="Y17" i="2891"/>
  <c r="Y16" i="2891"/>
  <c r="Y15" i="2891"/>
  <c r="Y14" i="2891"/>
  <c r="Z14" i="2891" s="1"/>
  <c r="Y13" i="2891"/>
  <c r="Z13" i="2891" s="1"/>
  <c r="Y12" i="2891"/>
  <c r="Y11" i="2891"/>
  <c r="Y10" i="2891"/>
  <c r="Z10" i="2891" s="1"/>
  <c r="Y9" i="2891"/>
  <c r="Z9" i="2891" s="1"/>
  <c r="Y8" i="2891"/>
  <c r="Y7" i="2891"/>
  <c r="P32" i="2891"/>
  <c r="U21" i="2891"/>
  <c r="U20" i="2891"/>
  <c r="U19" i="2891"/>
  <c r="U17" i="2891"/>
  <c r="U16" i="2891"/>
  <c r="U15" i="2891"/>
  <c r="U12" i="2891"/>
  <c r="U11" i="2891"/>
  <c r="U8" i="2891"/>
  <c r="U7" i="2891"/>
  <c r="W3" i="2891"/>
  <c r="T22" i="2891"/>
  <c r="U22" i="2891" s="1"/>
  <c r="T21" i="2891"/>
  <c r="T20" i="2891"/>
  <c r="T19" i="2891"/>
  <c r="T18" i="2891"/>
  <c r="U18" i="2891" s="1"/>
  <c r="T17" i="2891"/>
  <c r="T16" i="2891"/>
  <c r="T15" i="2891"/>
  <c r="T14" i="2891"/>
  <c r="U14" i="2891" s="1"/>
  <c r="T13" i="2891"/>
  <c r="U13" i="2891" s="1"/>
  <c r="T12" i="2891"/>
  <c r="T11" i="2891"/>
  <c r="T10" i="2891"/>
  <c r="U10" i="2891" s="1"/>
  <c r="T9" i="2891"/>
  <c r="U9" i="2891" s="1"/>
  <c r="T8" i="2891"/>
  <c r="T7" i="2891"/>
  <c r="Q31" i="2891"/>
  <c r="O22" i="2891"/>
  <c r="O21" i="2891"/>
  <c r="O20" i="2891"/>
  <c r="O19" i="2891"/>
  <c r="O18" i="2891"/>
  <c r="O17" i="2891"/>
  <c r="O16" i="2891"/>
  <c r="O15" i="2891"/>
  <c r="O14" i="2891"/>
  <c r="O13" i="2891"/>
  <c r="O12" i="2891"/>
  <c r="O11" i="2891"/>
  <c r="O10" i="2891"/>
  <c r="O9" i="2891"/>
  <c r="O8" i="2891"/>
  <c r="O7" i="2891"/>
  <c r="Q3" i="2891"/>
  <c r="G3" i="2891"/>
  <c r="U36" i="2890"/>
  <c r="T36" i="2890"/>
  <c r="S36" i="2890"/>
  <c r="R36" i="2890"/>
  <c r="Q36" i="2890"/>
  <c r="P36" i="2890"/>
  <c r="U32" i="2890"/>
  <c r="AV4" i="2890"/>
  <c r="AT22" i="2890"/>
  <c r="AT18" i="2890"/>
  <c r="AT16" i="2890"/>
  <c r="AT14" i="2890"/>
  <c r="AT10" i="2890"/>
  <c r="AT8" i="2890"/>
  <c r="AV3" i="2890"/>
  <c r="AS22" i="2890"/>
  <c r="AS21" i="2890"/>
  <c r="AT21" i="2890" s="1"/>
  <c r="AS20" i="2890"/>
  <c r="AT20" i="2890" s="1"/>
  <c r="AS19" i="2890"/>
  <c r="AT19" i="2890" s="1"/>
  <c r="AS18" i="2890"/>
  <c r="AS17" i="2890"/>
  <c r="AT17" i="2890" s="1"/>
  <c r="AS16" i="2890"/>
  <c r="AS15" i="2890"/>
  <c r="AT15" i="2890" s="1"/>
  <c r="AS14" i="2890"/>
  <c r="AS13" i="2890"/>
  <c r="AT13" i="2890" s="1"/>
  <c r="AS12" i="2890"/>
  <c r="AT12" i="2890" s="1"/>
  <c r="AS11" i="2890"/>
  <c r="AT11" i="2890" s="1"/>
  <c r="AS10" i="2890"/>
  <c r="AS9" i="2890"/>
  <c r="AT9" i="2890" s="1"/>
  <c r="AS8" i="2890"/>
  <c r="AS7" i="2890"/>
  <c r="AT7" i="2890" s="1"/>
  <c r="AO22" i="2890"/>
  <c r="AO18" i="2890"/>
  <c r="AO15" i="2890"/>
  <c r="AO14" i="2890"/>
  <c r="AO10" i="2890"/>
  <c r="AO7" i="2890"/>
  <c r="AQ3" i="2890"/>
  <c r="AN22" i="2890"/>
  <c r="AN21" i="2890"/>
  <c r="AO21" i="2890" s="1"/>
  <c r="AN20" i="2890"/>
  <c r="AO20" i="2890" s="1"/>
  <c r="T32" i="2890" s="1"/>
  <c r="AN19" i="2890"/>
  <c r="AO19" i="2890" s="1"/>
  <c r="AN18" i="2890"/>
  <c r="AN17" i="2890"/>
  <c r="AO17" i="2890" s="1"/>
  <c r="AN16" i="2890"/>
  <c r="AO16" i="2890" s="1"/>
  <c r="AN15" i="2890"/>
  <c r="AN14" i="2890"/>
  <c r="AN13" i="2890"/>
  <c r="AO13" i="2890" s="1"/>
  <c r="AN12" i="2890"/>
  <c r="AO12" i="2890" s="1"/>
  <c r="AN11" i="2890"/>
  <c r="AO11" i="2890" s="1"/>
  <c r="AN10" i="2890"/>
  <c r="AN9" i="2890"/>
  <c r="AO9" i="2890" s="1"/>
  <c r="AN8" i="2890"/>
  <c r="AO8" i="2890" s="1"/>
  <c r="AN7" i="2890"/>
  <c r="S32" i="2890"/>
  <c r="AJ22" i="2890"/>
  <c r="AJ20" i="2890"/>
  <c r="AJ18" i="2890"/>
  <c r="AJ16" i="2890"/>
  <c r="AJ14" i="2890"/>
  <c r="AJ11" i="2890"/>
  <c r="AJ10" i="2890"/>
  <c r="AJ8" i="2890"/>
  <c r="AL3" i="2890"/>
  <c r="AI22" i="2890"/>
  <c r="AI21" i="2890"/>
  <c r="AJ21" i="2890" s="1"/>
  <c r="AI20" i="2890"/>
  <c r="AI19" i="2890"/>
  <c r="AJ19" i="2890" s="1"/>
  <c r="AI18" i="2890"/>
  <c r="AI17" i="2890"/>
  <c r="AJ17" i="2890" s="1"/>
  <c r="AI16" i="2890"/>
  <c r="AI15" i="2890"/>
  <c r="AJ15" i="2890" s="1"/>
  <c r="AI14" i="2890"/>
  <c r="AI13" i="2890"/>
  <c r="AJ13" i="2890" s="1"/>
  <c r="AI12" i="2890"/>
  <c r="AJ12" i="2890" s="1"/>
  <c r="AI11" i="2890"/>
  <c r="AI10" i="2890"/>
  <c r="AI9" i="2890"/>
  <c r="AJ9" i="2890" s="1"/>
  <c r="AI8" i="2890"/>
  <c r="AI7" i="2890"/>
  <c r="AJ7" i="2890" s="1"/>
  <c r="AE22" i="2890"/>
  <c r="AE19" i="2890"/>
  <c r="AE18" i="2890"/>
  <c r="AE15" i="2890"/>
  <c r="AE14" i="2890"/>
  <c r="AE10" i="2890"/>
  <c r="AE8" i="2890"/>
  <c r="AE7" i="2890"/>
  <c r="AG3" i="2890"/>
  <c r="AD22" i="2890"/>
  <c r="AD21" i="2890"/>
  <c r="AE21" i="2890" s="1"/>
  <c r="AD20" i="2890"/>
  <c r="AE20" i="2890" s="1"/>
  <c r="R32" i="2890" s="1"/>
  <c r="AD19" i="2890"/>
  <c r="AD18" i="2890"/>
  <c r="AD17" i="2890"/>
  <c r="AE17" i="2890" s="1"/>
  <c r="AD16" i="2890"/>
  <c r="AE16" i="2890" s="1"/>
  <c r="AD15" i="2890"/>
  <c r="AD14" i="2890"/>
  <c r="AD13" i="2890"/>
  <c r="AE13" i="2890" s="1"/>
  <c r="AD12" i="2890"/>
  <c r="AE12" i="2890" s="1"/>
  <c r="AD11" i="2890"/>
  <c r="AE11" i="2890" s="1"/>
  <c r="AD10" i="2890"/>
  <c r="AD9" i="2890"/>
  <c r="AE9" i="2890" s="1"/>
  <c r="AD8" i="2890"/>
  <c r="AD7" i="2890"/>
  <c r="Z22" i="2890"/>
  <c r="Z19" i="2890"/>
  <c r="Z18" i="2890"/>
  <c r="Z14" i="2890"/>
  <c r="Z10" i="2890"/>
  <c r="Z7" i="2890"/>
  <c r="AB3" i="2890"/>
  <c r="Y22" i="2890"/>
  <c r="Y21" i="2890"/>
  <c r="Z21" i="2890" s="1"/>
  <c r="Y20" i="2890"/>
  <c r="Z20" i="2890" s="1"/>
  <c r="Q32" i="2890" s="1"/>
  <c r="Y19" i="2890"/>
  <c r="Y18" i="2890"/>
  <c r="Y17" i="2890"/>
  <c r="Z17" i="2890" s="1"/>
  <c r="Y16" i="2890"/>
  <c r="Z16" i="2890" s="1"/>
  <c r="Y15" i="2890"/>
  <c r="Z15" i="2890" s="1"/>
  <c r="Y14" i="2890"/>
  <c r="Y13" i="2890"/>
  <c r="Z13" i="2890" s="1"/>
  <c r="Y12" i="2890"/>
  <c r="Z12" i="2890" s="1"/>
  <c r="Y11" i="2890"/>
  <c r="Z11" i="2890" s="1"/>
  <c r="Y10" i="2890"/>
  <c r="Y9" i="2890"/>
  <c r="Z9" i="2890" s="1"/>
  <c r="Y8" i="2890"/>
  <c r="Z8" i="2890" s="1"/>
  <c r="Y7" i="2890"/>
  <c r="U22" i="2890"/>
  <c r="U18" i="2890"/>
  <c r="U16" i="2890"/>
  <c r="U14" i="2890"/>
  <c r="U12" i="2890"/>
  <c r="U11" i="2890"/>
  <c r="U10" i="2890"/>
  <c r="W3" i="2890"/>
  <c r="T22" i="2890"/>
  <c r="T21" i="2890"/>
  <c r="U21" i="2890" s="1"/>
  <c r="T20" i="2890"/>
  <c r="U20" i="2890" s="1"/>
  <c r="P32" i="2890" s="1"/>
  <c r="T19" i="2890"/>
  <c r="U19" i="2890" s="1"/>
  <c r="T18" i="2890"/>
  <c r="T17" i="2890"/>
  <c r="U17" i="2890" s="1"/>
  <c r="T16" i="2890"/>
  <c r="T15" i="2890"/>
  <c r="U15" i="2890" s="1"/>
  <c r="T14" i="2890"/>
  <c r="T13" i="2890"/>
  <c r="U13" i="2890" s="1"/>
  <c r="T12" i="2890"/>
  <c r="T11" i="2890"/>
  <c r="T10" i="2890"/>
  <c r="T9" i="2890"/>
  <c r="U9" i="2890" s="1"/>
  <c r="T8" i="2890"/>
  <c r="U8" i="2890" s="1"/>
  <c r="T7" i="2890"/>
  <c r="U7" i="2890" s="1"/>
  <c r="T31" i="2890"/>
  <c r="S31" i="2890"/>
  <c r="R31" i="2890"/>
  <c r="P31" i="2890"/>
  <c r="N28" i="2890"/>
  <c r="O22" i="2890"/>
  <c r="O21" i="2890"/>
  <c r="O20" i="2890"/>
  <c r="O19" i="2890"/>
  <c r="O18" i="2890"/>
  <c r="O17" i="2890"/>
  <c r="O16" i="2890"/>
  <c r="O15" i="2890"/>
  <c r="O14" i="2890"/>
  <c r="O13" i="2890"/>
  <c r="O12" i="2890"/>
  <c r="O11" i="2890"/>
  <c r="O10" i="2890"/>
  <c r="O9" i="2890"/>
  <c r="O8" i="2890"/>
  <c r="O7" i="2890"/>
  <c r="Q4" i="2890" s="1"/>
  <c r="Q3" i="2890"/>
  <c r="G3" i="2890"/>
  <c r="U31" i="2890" s="1"/>
  <c r="U36" i="2889"/>
  <c r="T36" i="2889"/>
  <c r="S36" i="2889"/>
  <c r="R36" i="2889"/>
  <c r="Q36" i="2889"/>
  <c r="P36" i="2889"/>
  <c r="AT21" i="2889"/>
  <c r="AT17" i="2889"/>
  <c r="AT14" i="2889"/>
  <c r="AT13" i="2889"/>
  <c r="AT9" i="2889"/>
  <c r="AV3" i="2889"/>
  <c r="AS22" i="2889"/>
  <c r="AT22" i="2889" s="1"/>
  <c r="AS21" i="2889"/>
  <c r="AS20" i="2889"/>
  <c r="AT20" i="2889" s="1"/>
  <c r="U32" i="2889" s="1"/>
  <c r="AS19" i="2889"/>
  <c r="AT19" i="2889" s="1"/>
  <c r="AS18" i="2889"/>
  <c r="AT18" i="2889" s="1"/>
  <c r="AS17" i="2889"/>
  <c r="AS16" i="2889"/>
  <c r="AT16" i="2889" s="1"/>
  <c r="AS15" i="2889"/>
  <c r="AT15" i="2889" s="1"/>
  <c r="AS14" i="2889"/>
  <c r="AS13" i="2889"/>
  <c r="AS12" i="2889"/>
  <c r="AT12" i="2889" s="1"/>
  <c r="AS11" i="2889"/>
  <c r="AT11" i="2889" s="1"/>
  <c r="AS10" i="2889"/>
  <c r="AT10" i="2889" s="1"/>
  <c r="AS9" i="2889"/>
  <c r="AS8" i="2889"/>
  <c r="AT8" i="2889" s="1"/>
  <c r="AS7" i="2889"/>
  <c r="AT7" i="2889" s="1"/>
  <c r="AP12" i="2889"/>
  <c r="AQ12" i="2889" s="1"/>
  <c r="AQ4" i="2889"/>
  <c r="AO21" i="2889"/>
  <c r="AO19" i="2889"/>
  <c r="AO17" i="2889"/>
  <c r="AO15" i="2889"/>
  <c r="AO13" i="2889"/>
  <c r="AO9" i="2889"/>
  <c r="AO7" i="2889"/>
  <c r="AQ3" i="2889"/>
  <c r="AN22" i="2889"/>
  <c r="AO22" i="2889" s="1"/>
  <c r="AN21" i="2889"/>
  <c r="AN20" i="2889"/>
  <c r="AO20" i="2889" s="1"/>
  <c r="T32" i="2889" s="1"/>
  <c r="AN19" i="2889"/>
  <c r="AN18" i="2889"/>
  <c r="AO18" i="2889" s="1"/>
  <c r="AN17" i="2889"/>
  <c r="AN16" i="2889"/>
  <c r="AO16" i="2889" s="1"/>
  <c r="AP16" i="2889" s="1"/>
  <c r="AQ16" i="2889" s="1"/>
  <c r="AN15" i="2889"/>
  <c r="AN14" i="2889"/>
  <c r="AO14" i="2889" s="1"/>
  <c r="AN13" i="2889"/>
  <c r="AN12" i="2889"/>
  <c r="AO12" i="2889" s="1"/>
  <c r="AN11" i="2889"/>
  <c r="AO11" i="2889" s="1"/>
  <c r="AN10" i="2889"/>
  <c r="AO10" i="2889" s="1"/>
  <c r="AN9" i="2889"/>
  <c r="AN8" i="2889"/>
  <c r="AO8" i="2889" s="1"/>
  <c r="AP8" i="2889" s="1"/>
  <c r="AQ8" i="2889" s="1"/>
  <c r="AN7" i="2889"/>
  <c r="AJ22" i="2889"/>
  <c r="AJ21" i="2889"/>
  <c r="AJ18" i="2889"/>
  <c r="AJ17" i="2889"/>
  <c r="AJ14" i="2889"/>
  <c r="AJ13" i="2889"/>
  <c r="AJ11" i="2889"/>
  <c r="AJ9" i="2889"/>
  <c r="AJ7" i="2889"/>
  <c r="AL3" i="2889"/>
  <c r="AI22" i="2889"/>
  <c r="AI21" i="2889"/>
  <c r="AI20" i="2889"/>
  <c r="AJ20" i="2889" s="1"/>
  <c r="S32" i="2889" s="1"/>
  <c r="AI19" i="2889"/>
  <c r="AJ19" i="2889" s="1"/>
  <c r="AI18" i="2889"/>
  <c r="AI17" i="2889"/>
  <c r="AI16" i="2889"/>
  <c r="AJ16" i="2889" s="1"/>
  <c r="AI15" i="2889"/>
  <c r="AJ15" i="2889" s="1"/>
  <c r="AI14" i="2889"/>
  <c r="AI13" i="2889"/>
  <c r="AI12" i="2889"/>
  <c r="AJ12" i="2889" s="1"/>
  <c r="AI11" i="2889"/>
  <c r="AI10" i="2889"/>
  <c r="AJ10" i="2889" s="1"/>
  <c r="AI9" i="2889"/>
  <c r="AI8" i="2889"/>
  <c r="AJ8" i="2889" s="1"/>
  <c r="AI7" i="2889"/>
  <c r="AE21" i="2889"/>
  <c r="AE18" i="2889"/>
  <c r="AE17" i="2889"/>
  <c r="AE13" i="2889"/>
  <c r="AE9" i="2889"/>
  <c r="AG3" i="2889"/>
  <c r="AD22" i="2889"/>
  <c r="AE22" i="2889" s="1"/>
  <c r="AD21" i="2889"/>
  <c r="AD20" i="2889"/>
  <c r="AE20" i="2889" s="1"/>
  <c r="R32" i="2889" s="1"/>
  <c r="AD19" i="2889"/>
  <c r="AE19" i="2889" s="1"/>
  <c r="AD18" i="2889"/>
  <c r="AD17" i="2889"/>
  <c r="AD16" i="2889"/>
  <c r="AE16" i="2889" s="1"/>
  <c r="AD15" i="2889"/>
  <c r="AE15" i="2889" s="1"/>
  <c r="AD14" i="2889"/>
  <c r="AE14" i="2889" s="1"/>
  <c r="AD13" i="2889"/>
  <c r="AD12" i="2889"/>
  <c r="AE12" i="2889" s="1"/>
  <c r="AD11" i="2889"/>
  <c r="AE11" i="2889" s="1"/>
  <c r="AD10" i="2889"/>
  <c r="AE10" i="2889" s="1"/>
  <c r="AD9" i="2889"/>
  <c r="AD8" i="2889"/>
  <c r="AE8" i="2889" s="1"/>
  <c r="AD7" i="2889"/>
  <c r="AE7" i="2889" s="1"/>
  <c r="Z22" i="2889"/>
  <c r="Z21" i="2889"/>
  <c r="Z17" i="2889"/>
  <c r="Z15" i="2889"/>
  <c r="Z13" i="2889"/>
  <c r="Z11" i="2889"/>
  <c r="Z10" i="2889"/>
  <c r="Z9" i="2889"/>
  <c r="AB3" i="2889"/>
  <c r="Y22" i="2889"/>
  <c r="Y21" i="2889"/>
  <c r="Y20" i="2889"/>
  <c r="Z20" i="2889" s="1"/>
  <c r="Q32" i="2889" s="1"/>
  <c r="Y19" i="2889"/>
  <c r="Z19" i="2889" s="1"/>
  <c r="Y18" i="2889"/>
  <c r="Z18" i="2889" s="1"/>
  <c r="Y17" i="2889"/>
  <c r="Y16" i="2889"/>
  <c r="Z16" i="2889" s="1"/>
  <c r="Y15" i="2889"/>
  <c r="Y14" i="2889"/>
  <c r="Z14" i="2889" s="1"/>
  <c r="Y13" i="2889"/>
  <c r="Y12" i="2889"/>
  <c r="Z12" i="2889" s="1"/>
  <c r="Y11" i="2889"/>
  <c r="Y10" i="2889"/>
  <c r="Y9" i="2889"/>
  <c r="Y8" i="2889"/>
  <c r="Z8" i="2889" s="1"/>
  <c r="Y7" i="2889"/>
  <c r="Z7" i="2889" s="1"/>
  <c r="U21" i="2889"/>
  <c r="U19" i="2889"/>
  <c r="U18" i="2889"/>
  <c r="U17" i="2889"/>
  <c r="U15" i="2889"/>
  <c r="U14" i="2889"/>
  <c r="U13" i="2889"/>
  <c r="U9" i="2889"/>
  <c r="U7" i="2889"/>
  <c r="W3" i="2889"/>
  <c r="T22" i="2889"/>
  <c r="U22" i="2889" s="1"/>
  <c r="T21" i="2889"/>
  <c r="T20" i="2889"/>
  <c r="U20" i="2889" s="1"/>
  <c r="P32" i="2889" s="1"/>
  <c r="T19" i="2889"/>
  <c r="T18" i="2889"/>
  <c r="T17" i="2889"/>
  <c r="T16" i="2889"/>
  <c r="U16" i="2889" s="1"/>
  <c r="T15" i="2889"/>
  <c r="T14" i="2889"/>
  <c r="T13" i="2889"/>
  <c r="T12" i="2889"/>
  <c r="U12" i="2889" s="1"/>
  <c r="T11" i="2889"/>
  <c r="U11" i="2889" s="1"/>
  <c r="T10" i="2889"/>
  <c r="U10" i="2889" s="1"/>
  <c r="T9" i="2889"/>
  <c r="T8" i="2889"/>
  <c r="U8" i="2889" s="1"/>
  <c r="T7" i="2889"/>
  <c r="S31" i="2889"/>
  <c r="R31" i="2889"/>
  <c r="O22" i="2889"/>
  <c r="O21" i="2889"/>
  <c r="O20" i="2889"/>
  <c r="O19" i="2889"/>
  <c r="O18" i="2889"/>
  <c r="O17" i="2889"/>
  <c r="O16" i="2889"/>
  <c r="O15" i="2889"/>
  <c r="O14" i="2889"/>
  <c r="O13" i="2889"/>
  <c r="O12" i="2889"/>
  <c r="O11" i="2889"/>
  <c r="O10" i="2889"/>
  <c r="O9" i="2889"/>
  <c r="O8" i="2889"/>
  <c r="O7" i="2889"/>
  <c r="Q3" i="2889"/>
  <c r="G3" i="2889"/>
  <c r="U31" i="2889" s="1"/>
  <c r="U36" i="2888"/>
  <c r="T36" i="2888"/>
  <c r="S36" i="2888"/>
  <c r="R36" i="2888"/>
  <c r="Q36" i="2888"/>
  <c r="P36" i="2888"/>
  <c r="U32" i="2888"/>
  <c r="AT22" i="2888"/>
  <c r="AT20" i="2888"/>
  <c r="AT18" i="2888"/>
  <c r="AT16" i="2888"/>
  <c r="AT14" i="2888"/>
  <c r="AT12" i="2888"/>
  <c r="AT8" i="2888"/>
  <c r="AV3" i="2888"/>
  <c r="AS22" i="2888"/>
  <c r="AS21" i="2888"/>
  <c r="AT21" i="2888" s="1"/>
  <c r="AS20" i="2888"/>
  <c r="AS19" i="2888"/>
  <c r="AT19" i="2888" s="1"/>
  <c r="AS18" i="2888"/>
  <c r="AS17" i="2888"/>
  <c r="AT17" i="2888" s="1"/>
  <c r="AS16" i="2888"/>
  <c r="AS15" i="2888"/>
  <c r="AT15" i="2888" s="1"/>
  <c r="AS14" i="2888"/>
  <c r="AS13" i="2888"/>
  <c r="AT13" i="2888" s="1"/>
  <c r="AS12" i="2888"/>
  <c r="AS11" i="2888"/>
  <c r="AT11" i="2888" s="1"/>
  <c r="AS10" i="2888"/>
  <c r="AT10" i="2888" s="1"/>
  <c r="AS9" i="2888"/>
  <c r="AT9" i="2888" s="1"/>
  <c r="AS8" i="2888"/>
  <c r="AS7" i="2888"/>
  <c r="AT7" i="2888" s="1"/>
  <c r="T32" i="2888"/>
  <c r="AO21" i="2888"/>
  <c r="AO20" i="2888"/>
  <c r="AO17" i="2888"/>
  <c r="AO16" i="2888"/>
  <c r="AO13" i="2888"/>
  <c r="AO12" i="2888"/>
  <c r="AO8" i="2888"/>
  <c r="AQ3" i="2888"/>
  <c r="AN22" i="2888"/>
  <c r="AO22" i="2888" s="1"/>
  <c r="AN21" i="2888"/>
  <c r="AN20" i="2888"/>
  <c r="AN19" i="2888"/>
  <c r="AO19" i="2888" s="1"/>
  <c r="AN18" i="2888"/>
  <c r="AO18" i="2888" s="1"/>
  <c r="AN17" i="2888"/>
  <c r="AN16" i="2888"/>
  <c r="AN15" i="2888"/>
  <c r="AO15" i="2888" s="1"/>
  <c r="AN14" i="2888"/>
  <c r="AO14" i="2888" s="1"/>
  <c r="AN13" i="2888"/>
  <c r="AN12" i="2888"/>
  <c r="AN11" i="2888"/>
  <c r="AO11" i="2888" s="1"/>
  <c r="AN10" i="2888"/>
  <c r="AO10" i="2888" s="1"/>
  <c r="AN9" i="2888"/>
  <c r="AO9" i="2888" s="1"/>
  <c r="AN8" i="2888"/>
  <c r="AN7" i="2888"/>
  <c r="AO7" i="2888" s="1"/>
  <c r="AJ22" i="2888"/>
  <c r="AJ20" i="2888"/>
  <c r="S32" i="2888" s="1"/>
  <c r="AJ16" i="2888"/>
  <c r="AJ12" i="2888"/>
  <c r="AJ8" i="2888"/>
  <c r="AL3" i="2888"/>
  <c r="AI22" i="2888"/>
  <c r="AI21" i="2888"/>
  <c r="AJ21" i="2888" s="1"/>
  <c r="AI20" i="2888"/>
  <c r="AI19" i="2888"/>
  <c r="AJ19" i="2888" s="1"/>
  <c r="AI18" i="2888"/>
  <c r="AJ18" i="2888" s="1"/>
  <c r="AI17" i="2888"/>
  <c r="AJ17" i="2888" s="1"/>
  <c r="AI16" i="2888"/>
  <c r="AI15" i="2888"/>
  <c r="AJ15" i="2888" s="1"/>
  <c r="AI14" i="2888"/>
  <c r="AJ14" i="2888" s="1"/>
  <c r="AI13" i="2888"/>
  <c r="AJ13" i="2888" s="1"/>
  <c r="AI12" i="2888"/>
  <c r="AI11" i="2888"/>
  <c r="AJ11" i="2888" s="1"/>
  <c r="AI10" i="2888"/>
  <c r="AJ10" i="2888" s="1"/>
  <c r="AI9" i="2888"/>
  <c r="AJ9" i="2888" s="1"/>
  <c r="AI8" i="2888"/>
  <c r="AI7" i="2888"/>
  <c r="AJ7" i="2888" s="1"/>
  <c r="AE20" i="2888"/>
  <c r="R32" i="2888" s="1"/>
  <c r="AE18" i="2888"/>
  <c r="AE16" i="2888"/>
  <c r="AE14" i="2888"/>
  <c r="AE13" i="2888"/>
  <c r="AE12" i="2888"/>
  <c r="AE8" i="2888"/>
  <c r="AG3" i="2888"/>
  <c r="AD22" i="2888"/>
  <c r="AE22" i="2888" s="1"/>
  <c r="AD21" i="2888"/>
  <c r="AE21" i="2888" s="1"/>
  <c r="AD20" i="2888"/>
  <c r="AD19" i="2888"/>
  <c r="AE19" i="2888" s="1"/>
  <c r="AD18" i="2888"/>
  <c r="AD17" i="2888"/>
  <c r="AE17" i="2888" s="1"/>
  <c r="AD16" i="2888"/>
  <c r="AD15" i="2888"/>
  <c r="AE15" i="2888" s="1"/>
  <c r="AD14" i="2888"/>
  <c r="AD13" i="2888"/>
  <c r="AD12" i="2888"/>
  <c r="AD11" i="2888"/>
  <c r="AE11" i="2888" s="1"/>
  <c r="AD10" i="2888"/>
  <c r="AE10" i="2888" s="1"/>
  <c r="AD9" i="2888"/>
  <c r="AE9" i="2888" s="1"/>
  <c r="AD8" i="2888"/>
  <c r="AD7" i="2888"/>
  <c r="AE7" i="2888" s="1"/>
  <c r="Z22" i="2888"/>
  <c r="Z20" i="2888"/>
  <c r="Q32" i="2888" s="1"/>
  <c r="Z18" i="2888"/>
  <c r="Z17" i="2888"/>
  <c r="Z16" i="2888"/>
  <c r="Z14" i="2888"/>
  <c r="Z13" i="2888"/>
  <c r="Z12" i="2888"/>
  <c r="Z8" i="2888"/>
  <c r="AB3" i="2888"/>
  <c r="Y22" i="2888"/>
  <c r="Y21" i="2888"/>
  <c r="Z21" i="2888" s="1"/>
  <c r="Y20" i="2888"/>
  <c r="Y19" i="2888"/>
  <c r="Z19" i="2888" s="1"/>
  <c r="Y18" i="2888"/>
  <c r="Y17" i="2888"/>
  <c r="Y16" i="2888"/>
  <c r="Y15" i="2888"/>
  <c r="Z15" i="2888" s="1"/>
  <c r="Y14" i="2888"/>
  <c r="Y13" i="2888"/>
  <c r="Y12" i="2888"/>
  <c r="Y11" i="2888"/>
  <c r="Z11" i="2888" s="1"/>
  <c r="Y10" i="2888"/>
  <c r="Z10" i="2888" s="1"/>
  <c r="Y9" i="2888"/>
  <c r="Z9" i="2888" s="1"/>
  <c r="Y8" i="2888"/>
  <c r="Y7" i="2888"/>
  <c r="Z7" i="2888" s="1"/>
  <c r="P32" i="2888"/>
  <c r="U22" i="2888"/>
  <c r="U21" i="2888"/>
  <c r="U20" i="2888"/>
  <c r="U17" i="2888"/>
  <c r="U16" i="2888"/>
  <c r="U13" i="2888"/>
  <c r="U12" i="2888"/>
  <c r="U10" i="2888"/>
  <c r="U8" i="2888"/>
  <c r="W3" i="2888"/>
  <c r="T22" i="2888"/>
  <c r="T21" i="2888"/>
  <c r="T20" i="2888"/>
  <c r="T19" i="2888"/>
  <c r="U19" i="2888" s="1"/>
  <c r="T18" i="2888"/>
  <c r="U18" i="2888" s="1"/>
  <c r="T17" i="2888"/>
  <c r="T16" i="2888"/>
  <c r="T15" i="2888"/>
  <c r="U15" i="2888" s="1"/>
  <c r="T14" i="2888"/>
  <c r="U14" i="2888" s="1"/>
  <c r="T13" i="2888"/>
  <c r="T12" i="2888"/>
  <c r="T11" i="2888"/>
  <c r="U11" i="2888" s="1"/>
  <c r="T10" i="2888"/>
  <c r="T9" i="2888"/>
  <c r="U9" i="2888" s="1"/>
  <c r="T8" i="2888"/>
  <c r="T7" i="2888"/>
  <c r="U7" i="2888" s="1"/>
  <c r="U31" i="2888"/>
  <c r="R31" i="2888"/>
  <c r="Q31" i="2888"/>
  <c r="P31" i="2888"/>
  <c r="O22" i="2888"/>
  <c r="O21" i="2888"/>
  <c r="O20" i="2888"/>
  <c r="O19" i="2888"/>
  <c r="O18" i="2888"/>
  <c r="O17" i="2888"/>
  <c r="O16" i="2888"/>
  <c r="O15" i="2888"/>
  <c r="O14" i="2888"/>
  <c r="O13" i="2888"/>
  <c r="O12" i="2888"/>
  <c r="O11" i="2888"/>
  <c r="O10" i="2888"/>
  <c r="O9" i="2888"/>
  <c r="O8" i="2888"/>
  <c r="O7" i="2888"/>
  <c r="Q3" i="2888"/>
  <c r="G3" i="2888"/>
  <c r="U36" i="2887"/>
  <c r="T36" i="2887"/>
  <c r="S36" i="2887"/>
  <c r="R36" i="2887"/>
  <c r="Q36" i="2887"/>
  <c r="P36" i="2887"/>
  <c r="AT21" i="2887"/>
  <c r="AT19" i="2887"/>
  <c r="AT17" i="2887"/>
  <c r="AT16" i="2887"/>
  <c r="AT15" i="2887"/>
  <c r="AT12" i="2887"/>
  <c r="AT11" i="2887"/>
  <c r="AT9" i="2887"/>
  <c r="AT7" i="2887"/>
  <c r="AV3" i="2887"/>
  <c r="AS22" i="2887"/>
  <c r="AT22" i="2887" s="1"/>
  <c r="AS21" i="2887"/>
  <c r="AS20" i="2887"/>
  <c r="AT20" i="2887" s="1"/>
  <c r="U32" i="2887" s="1"/>
  <c r="AS19" i="2887"/>
  <c r="AS18" i="2887"/>
  <c r="AT18" i="2887" s="1"/>
  <c r="AS17" i="2887"/>
  <c r="AS16" i="2887"/>
  <c r="AS15" i="2887"/>
  <c r="AS14" i="2887"/>
  <c r="AT14" i="2887" s="1"/>
  <c r="AS13" i="2887"/>
  <c r="AT13" i="2887" s="1"/>
  <c r="AS12" i="2887"/>
  <c r="AS11" i="2887"/>
  <c r="AS10" i="2887"/>
  <c r="AT10" i="2887" s="1"/>
  <c r="AS9" i="2887"/>
  <c r="AS8" i="2887"/>
  <c r="AT8" i="2887" s="1"/>
  <c r="AS7" i="2887"/>
  <c r="AO21" i="2887"/>
  <c r="AO19" i="2887"/>
  <c r="AO17" i="2887"/>
  <c r="AO16" i="2887"/>
  <c r="AO15" i="2887"/>
  <c r="AO11" i="2887"/>
  <c r="AO9" i="2887"/>
  <c r="AO7" i="2887"/>
  <c r="AQ3" i="2887"/>
  <c r="AN22" i="2887"/>
  <c r="AO22" i="2887" s="1"/>
  <c r="AN21" i="2887"/>
  <c r="AN20" i="2887"/>
  <c r="AO20" i="2887" s="1"/>
  <c r="T32" i="2887" s="1"/>
  <c r="AN19" i="2887"/>
  <c r="AN18" i="2887"/>
  <c r="AO18" i="2887" s="1"/>
  <c r="AN17" i="2887"/>
  <c r="AN16" i="2887"/>
  <c r="AN15" i="2887"/>
  <c r="AN14" i="2887"/>
  <c r="AO14" i="2887" s="1"/>
  <c r="AN13" i="2887"/>
  <c r="AO13" i="2887" s="1"/>
  <c r="AN12" i="2887"/>
  <c r="AO12" i="2887" s="1"/>
  <c r="AN11" i="2887"/>
  <c r="AN10" i="2887"/>
  <c r="AO10" i="2887" s="1"/>
  <c r="AN9" i="2887"/>
  <c r="AN8" i="2887"/>
  <c r="AO8" i="2887" s="1"/>
  <c r="AN7" i="2887"/>
  <c r="AJ21" i="2887"/>
  <c r="AJ20" i="2887"/>
  <c r="S32" i="2887" s="1"/>
  <c r="AJ19" i="2887"/>
  <c r="AJ17" i="2887"/>
  <c r="AJ15" i="2887"/>
  <c r="AJ11" i="2887"/>
  <c r="AJ9" i="2887"/>
  <c r="AJ7" i="2887"/>
  <c r="AL3" i="2887"/>
  <c r="AI22" i="2887"/>
  <c r="AJ22" i="2887" s="1"/>
  <c r="AI21" i="2887"/>
  <c r="AI20" i="2887"/>
  <c r="AI19" i="2887"/>
  <c r="AI18" i="2887"/>
  <c r="AJ18" i="2887" s="1"/>
  <c r="AI17" i="2887"/>
  <c r="AI16" i="2887"/>
  <c r="AJ16" i="2887" s="1"/>
  <c r="AI15" i="2887"/>
  <c r="AI14" i="2887"/>
  <c r="AJ14" i="2887" s="1"/>
  <c r="AI13" i="2887"/>
  <c r="AJ13" i="2887" s="1"/>
  <c r="AI12" i="2887"/>
  <c r="AJ12" i="2887" s="1"/>
  <c r="AI11" i="2887"/>
  <c r="AI10" i="2887"/>
  <c r="AJ10" i="2887" s="1"/>
  <c r="AI9" i="2887"/>
  <c r="AI8" i="2887"/>
  <c r="AJ8" i="2887" s="1"/>
  <c r="AI7" i="2887"/>
  <c r="AE20" i="2887"/>
  <c r="R32" i="2887" s="1"/>
  <c r="AE19" i="2887"/>
  <c r="AE15" i="2887"/>
  <c r="AE13" i="2887"/>
  <c r="AE11" i="2887"/>
  <c r="AE8" i="2887"/>
  <c r="AE7" i="2887"/>
  <c r="AG3" i="2887"/>
  <c r="AD22" i="2887"/>
  <c r="AE22" i="2887" s="1"/>
  <c r="AD21" i="2887"/>
  <c r="AE21" i="2887" s="1"/>
  <c r="AD20" i="2887"/>
  <c r="AD19" i="2887"/>
  <c r="AD18" i="2887"/>
  <c r="AE18" i="2887" s="1"/>
  <c r="AD17" i="2887"/>
  <c r="AE17" i="2887" s="1"/>
  <c r="AD16" i="2887"/>
  <c r="AE16" i="2887" s="1"/>
  <c r="AD15" i="2887"/>
  <c r="AD14" i="2887"/>
  <c r="AE14" i="2887" s="1"/>
  <c r="AD13" i="2887"/>
  <c r="AD12" i="2887"/>
  <c r="AE12" i="2887" s="1"/>
  <c r="AD11" i="2887"/>
  <c r="AD10" i="2887"/>
  <c r="AE10" i="2887" s="1"/>
  <c r="AD9" i="2887"/>
  <c r="AE9" i="2887" s="1"/>
  <c r="AD8" i="2887"/>
  <c r="AD7" i="2887"/>
  <c r="Q32" i="2887"/>
  <c r="Z20" i="2887"/>
  <c r="Z19" i="2887"/>
  <c r="Z15" i="2887"/>
  <c r="Z13" i="2887"/>
  <c r="Z11" i="2887"/>
  <c r="Z8" i="2887"/>
  <c r="Z7" i="2887"/>
  <c r="AB3" i="2887"/>
  <c r="Y22" i="2887"/>
  <c r="Z22" i="2887" s="1"/>
  <c r="Y21" i="2887"/>
  <c r="Z21" i="2887" s="1"/>
  <c r="Y20" i="2887"/>
  <c r="Y19" i="2887"/>
  <c r="Y18" i="2887"/>
  <c r="Z18" i="2887" s="1"/>
  <c r="Y17" i="2887"/>
  <c r="Z17" i="2887" s="1"/>
  <c r="Y16" i="2887"/>
  <c r="Z16" i="2887" s="1"/>
  <c r="Y15" i="2887"/>
  <c r="Y14" i="2887"/>
  <c r="Z14" i="2887" s="1"/>
  <c r="Y13" i="2887"/>
  <c r="Y12" i="2887"/>
  <c r="Z12" i="2887" s="1"/>
  <c r="Y11" i="2887"/>
  <c r="Y10" i="2887"/>
  <c r="Z10" i="2887" s="1"/>
  <c r="Y9" i="2887"/>
  <c r="Z9" i="2887" s="1"/>
  <c r="Y8" i="2887"/>
  <c r="Y7" i="2887"/>
  <c r="P32" i="2887"/>
  <c r="U20" i="2887"/>
  <c r="U19" i="2887"/>
  <c r="U15" i="2887"/>
  <c r="U11" i="2887"/>
  <c r="U8" i="2887"/>
  <c r="U7" i="2887"/>
  <c r="W3" i="2887"/>
  <c r="T22" i="2887"/>
  <c r="U22" i="2887" s="1"/>
  <c r="T21" i="2887"/>
  <c r="U21" i="2887" s="1"/>
  <c r="T20" i="2887"/>
  <c r="T19" i="2887"/>
  <c r="T18" i="2887"/>
  <c r="U18" i="2887" s="1"/>
  <c r="T17" i="2887"/>
  <c r="U17" i="2887" s="1"/>
  <c r="T16" i="2887"/>
  <c r="U16" i="2887" s="1"/>
  <c r="T15" i="2887"/>
  <c r="T14" i="2887"/>
  <c r="U14" i="2887" s="1"/>
  <c r="T13" i="2887"/>
  <c r="U13" i="2887" s="1"/>
  <c r="T12" i="2887"/>
  <c r="U12" i="2887" s="1"/>
  <c r="T11" i="2887"/>
  <c r="T10" i="2887"/>
  <c r="U10" i="2887" s="1"/>
  <c r="T9" i="2887"/>
  <c r="U9" i="2887" s="1"/>
  <c r="T8" i="2887"/>
  <c r="T7" i="2887"/>
  <c r="U31" i="2887"/>
  <c r="T31" i="2887"/>
  <c r="P31" i="2887"/>
  <c r="N28" i="2887"/>
  <c r="O22" i="2887"/>
  <c r="O21" i="2887"/>
  <c r="O20" i="2887"/>
  <c r="O19" i="2887"/>
  <c r="O18" i="2887"/>
  <c r="O17" i="2887"/>
  <c r="O16" i="2887"/>
  <c r="O15" i="2887"/>
  <c r="O14" i="2887"/>
  <c r="O13" i="2887"/>
  <c r="O12" i="2887"/>
  <c r="O11" i="2887"/>
  <c r="O10" i="2887"/>
  <c r="O9" i="2887"/>
  <c r="O8" i="2887"/>
  <c r="O7" i="2887"/>
  <c r="Q3" i="2887"/>
  <c r="G3" i="2887"/>
  <c r="R31" i="2887" s="1"/>
  <c r="U36" i="2886"/>
  <c r="T36" i="2886"/>
  <c r="S36" i="2886"/>
  <c r="R36" i="2886"/>
  <c r="Q36" i="2886"/>
  <c r="P36" i="2886"/>
  <c r="U32" i="2886"/>
  <c r="AT22" i="2886"/>
  <c r="AT20" i="2886"/>
  <c r="AT19" i="2886"/>
  <c r="AT18" i="2886"/>
  <c r="AT15" i="2886"/>
  <c r="AT14" i="2886"/>
  <c r="AT10" i="2886"/>
  <c r="AT8" i="2886"/>
  <c r="AT7" i="2886"/>
  <c r="AV3" i="2886"/>
  <c r="AS22" i="2886"/>
  <c r="AS21" i="2886"/>
  <c r="AT21" i="2886" s="1"/>
  <c r="AS20" i="2886"/>
  <c r="AS19" i="2886"/>
  <c r="AS18" i="2886"/>
  <c r="AS17" i="2886"/>
  <c r="AT17" i="2886" s="1"/>
  <c r="AS16" i="2886"/>
  <c r="AT16" i="2886" s="1"/>
  <c r="AS15" i="2886"/>
  <c r="AS14" i="2886"/>
  <c r="AS13" i="2886"/>
  <c r="AT13" i="2886" s="1"/>
  <c r="AS12" i="2886"/>
  <c r="AT12" i="2886" s="1"/>
  <c r="AS11" i="2886"/>
  <c r="AT11" i="2886" s="1"/>
  <c r="AS10" i="2886"/>
  <c r="AS9" i="2886"/>
  <c r="AT9" i="2886" s="1"/>
  <c r="AS8" i="2886"/>
  <c r="AS7" i="2886"/>
  <c r="AO22" i="2886"/>
  <c r="AO19" i="2886"/>
  <c r="AO18" i="2886"/>
  <c r="AO14" i="2886"/>
  <c r="AO12" i="2886"/>
  <c r="AO10" i="2886"/>
  <c r="AO7" i="2886"/>
  <c r="AQ3" i="2886"/>
  <c r="AN22" i="2886"/>
  <c r="AN21" i="2886"/>
  <c r="AO21" i="2886" s="1"/>
  <c r="AN20" i="2886"/>
  <c r="AO20" i="2886" s="1"/>
  <c r="T32" i="2886" s="1"/>
  <c r="AN19" i="2886"/>
  <c r="AN18" i="2886"/>
  <c r="AN17" i="2886"/>
  <c r="AO17" i="2886" s="1"/>
  <c r="AN16" i="2886"/>
  <c r="AO16" i="2886" s="1"/>
  <c r="AN15" i="2886"/>
  <c r="AO15" i="2886" s="1"/>
  <c r="AN14" i="2886"/>
  <c r="AN13" i="2886"/>
  <c r="AO13" i="2886" s="1"/>
  <c r="AN12" i="2886"/>
  <c r="AN11" i="2886"/>
  <c r="AO11" i="2886" s="1"/>
  <c r="AN10" i="2886"/>
  <c r="AN9" i="2886"/>
  <c r="AO9" i="2886" s="1"/>
  <c r="AN8" i="2886"/>
  <c r="AO8" i="2886" s="1"/>
  <c r="AN7" i="2886"/>
  <c r="AJ22" i="2886"/>
  <c r="AJ18" i="2886"/>
  <c r="AJ16" i="2886"/>
  <c r="AJ14" i="2886"/>
  <c r="AJ10" i="2886"/>
  <c r="AL3" i="2886"/>
  <c r="AI22" i="2886"/>
  <c r="AI21" i="2886"/>
  <c r="AJ21" i="2886" s="1"/>
  <c r="AI20" i="2886"/>
  <c r="AJ20" i="2886" s="1"/>
  <c r="S32" i="2886" s="1"/>
  <c r="AI19" i="2886"/>
  <c r="AJ19" i="2886" s="1"/>
  <c r="AI18" i="2886"/>
  <c r="AI17" i="2886"/>
  <c r="AJ17" i="2886" s="1"/>
  <c r="AI16" i="2886"/>
  <c r="AI15" i="2886"/>
  <c r="AJ15" i="2886" s="1"/>
  <c r="AI14" i="2886"/>
  <c r="AI13" i="2886"/>
  <c r="AJ13" i="2886" s="1"/>
  <c r="AI12" i="2886"/>
  <c r="AJ12" i="2886" s="1"/>
  <c r="AI11" i="2886"/>
  <c r="AJ11" i="2886" s="1"/>
  <c r="AI10" i="2886"/>
  <c r="AI9" i="2886"/>
  <c r="AJ9" i="2886" s="1"/>
  <c r="AI8" i="2886"/>
  <c r="AJ8" i="2886" s="1"/>
  <c r="AI7" i="2886"/>
  <c r="AJ7" i="2886" s="1"/>
  <c r="AE22" i="2886"/>
  <c r="AE20" i="2886"/>
  <c r="R32" i="2886" s="1"/>
  <c r="AE18" i="2886"/>
  <c r="AE16" i="2886"/>
  <c r="AE15" i="2886"/>
  <c r="AE14" i="2886"/>
  <c r="AE10" i="2886"/>
  <c r="AE8" i="2886"/>
  <c r="AG3" i="2886"/>
  <c r="AD22" i="2886"/>
  <c r="AD21" i="2886"/>
  <c r="AE21" i="2886" s="1"/>
  <c r="AD20" i="2886"/>
  <c r="AD19" i="2886"/>
  <c r="AE19" i="2886" s="1"/>
  <c r="AD18" i="2886"/>
  <c r="AD17" i="2886"/>
  <c r="AE17" i="2886" s="1"/>
  <c r="AD16" i="2886"/>
  <c r="AD15" i="2886"/>
  <c r="AD14" i="2886"/>
  <c r="AD13" i="2886"/>
  <c r="AE13" i="2886" s="1"/>
  <c r="AD12" i="2886"/>
  <c r="AE12" i="2886" s="1"/>
  <c r="AD11" i="2886"/>
  <c r="AE11" i="2886" s="1"/>
  <c r="AD10" i="2886"/>
  <c r="AD9" i="2886"/>
  <c r="AE9" i="2886" s="1"/>
  <c r="AD8" i="2886"/>
  <c r="AD7" i="2886"/>
  <c r="AE7" i="2886" s="1"/>
  <c r="Q32" i="2886"/>
  <c r="Z22" i="2886"/>
  <c r="Z20" i="2886"/>
  <c r="Z19" i="2886"/>
  <c r="Z18" i="2886"/>
  <c r="Z15" i="2886"/>
  <c r="Z14" i="2886"/>
  <c r="Z10" i="2886"/>
  <c r="Z8" i="2886"/>
  <c r="Z7" i="2886"/>
  <c r="AB3" i="2886"/>
  <c r="Y22" i="2886"/>
  <c r="Y21" i="2886"/>
  <c r="Z21" i="2886" s="1"/>
  <c r="Y20" i="2886"/>
  <c r="Y19" i="2886"/>
  <c r="Y18" i="2886"/>
  <c r="Y17" i="2886"/>
  <c r="Z17" i="2886" s="1"/>
  <c r="Y16" i="2886"/>
  <c r="Z16" i="2886" s="1"/>
  <c r="Y15" i="2886"/>
  <c r="Y14" i="2886"/>
  <c r="Y13" i="2886"/>
  <c r="Z13" i="2886" s="1"/>
  <c r="Y12" i="2886"/>
  <c r="Z12" i="2886" s="1"/>
  <c r="Y11" i="2886"/>
  <c r="Z11" i="2886" s="1"/>
  <c r="Y10" i="2886"/>
  <c r="Y9" i="2886"/>
  <c r="Z9" i="2886" s="1"/>
  <c r="Y8" i="2886"/>
  <c r="Y7" i="2886"/>
  <c r="U22" i="2886"/>
  <c r="U19" i="2886"/>
  <c r="U18" i="2886"/>
  <c r="U14" i="2886"/>
  <c r="U12" i="2886"/>
  <c r="U10" i="2886"/>
  <c r="U7" i="2886"/>
  <c r="W3" i="2886"/>
  <c r="T22" i="2886"/>
  <c r="T21" i="2886"/>
  <c r="U21" i="2886" s="1"/>
  <c r="T20" i="2886"/>
  <c r="U20" i="2886" s="1"/>
  <c r="P32" i="2886" s="1"/>
  <c r="T19" i="2886"/>
  <c r="T18" i="2886"/>
  <c r="T17" i="2886"/>
  <c r="U17" i="2886" s="1"/>
  <c r="T16" i="2886"/>
  <c r="U16" i="2886" s="1"/>
  <c r="T15" i="2886"/>
  <c r="U15" i="2886" s="1"/>
  <c r="T14" i="2886"/>
  <c r="T13" i="2886"/>
  <c r="U13" i="2886" s="1"/>
  <c r="T12" i="2886"/>
  <c r="T11" i="2886"/>
  <c r="U11" i="2886" s="1"/>
  <c r="T10" i="2886"/>
  <c r="T9" i="2886"/>
  <c r="U9" i="2886" s="1"/>
  <c r="T8" i="2886"/>
  <c r="U8" i="2886" s="1"/>
  <c r="T7" i="2886"/>
  <c r="S31" i="2886"/>
  <c r="R31" i="2886"/>
  <c r="O22" i="2886"/>
  <c r="O21" i="2886"/>
  <c r="O20" i="2886"/>
  <c r="O19" i="2886"/>
  <c r="O18" i="2886"/>
  <c r="O17" i="2886"/>
  <c r="O16" i="2886"/>
  <c r="O15" i="2886"/>
  <c r="O14" i="2886"/>
  <c r="O13" i="2886"/>
  <c r="O12" i="2886"/>
  <c r="O11" i="2886"/>
  <c r="O10" i="2886"/>
  <c r="O9" i="2886"/>
  <c r="O8" i="2886"/>
  <c r="O7" i="2886"/>
  <c r="Q3" i="2886"/>
  <c r="G3" i="2886"/>
  <c r="T31" i="2886" s="1"/>
  <c r="U36" i="2885"/>
  <c r="T36" i="2885"/>
  <c r="S36" i="2885"/>
  <c r="R36" i="2885"/>
  <c r="Q36" i="2885"/>
  <c r="P36" i="2885"/>
  <c r="AT21" i="2885"/>
  <c r="AT17" i="2885"/>
  <c r="AT13" i="2885"/>
  <c r="AT9" i="2885"/>
  <c r="AV3" i="2885"/>
  <c r="AS22" i="2885"/>
  <c r="AT22" i="2885" s="1"/>
  <c r="AS21" i="2885"/>
  <c r="AS20" i="2885"/>
  <c r="AT20" i="2885" s="1"/>
  <c r="U32" i="2885" s="1"/>
  <c r="AS19" i="2885"/>
  <c r="AT19" i="2885" s="1"/>
  <c r="AS18" i="2885"/>
  <c r="AT18" i="2885" s="1"/>
  <c r="AS17" i="2885"/>
  <c r="AS16" i="2885"/>
  <c r="AT16" i="2885" s="1"/>
  <c r="AS15" i="2885"/>
  <c r="AT15" i="2885" s="1"/>
  <c r="AS14" i="2885"/>
  <c r="AT14" i="2885" s="1"/>
  <c r="AS13" i="2885"/>
  <c r="AS12" i="2885"/>
  <c r="AT12" i="2885" s="1"/>
  <c r="AS11" i="2885"/>
  <c r="AT11" i="2885" s="1"/>
  <c r="AS10" i="2885"/>
  <c r="AT10" i="2885" s="1"/>
  <c r="AS9" i="2885"/>
  <c r="AS8" i="2885"/>
  <c r="AT8" i="2885" s="1"/>
  <c r="AS7" i="2885"/>
  <c r="AT7" i="2885" s="1"/>
  <c r="AO21" i="2885"/>
  <c r="AO17" i="2885"/>
  <c r="AO13" i="2885"/>
  <c r="AO9" i="2885"/>
  <c r="AQ3" i="2885"/>
  <c r="AN22" i="2885"/>
  <c r="AO22" i="2885" s="1"/>
  <c r="AN21" i="2885"/>
  <c r="AN20" i="2885"/>
  <c r="AO20" i="2885" s="1"/>
  <c r="T32" i="2885" s="1"/>
  <c r="AN19" i="2885"/>
  <c r="AO19" i="2885" s="1"/>
  <c r="AN18" i="2885"/>
  <c r="AO18" i="2885" s="1"/>
  <c r="AN17" i="2885"/>
  <c r="AN16" i="2885"/>
  <c r="AO16" i="2885" s="1"/>
  <c r="AN15" i="2885"/>
  <c r="AO15" i="2885" s="1"/>
  <c r="AN14" i="2885"/>
  <c r="AO14" i="2885" s="1"/>
  <c r="AN13" i="2885"/>
  <c r="AN12" i="2885"/>
  <c r="AO12" i="2885" s="1"/>
  <c r="AN11" i="2885"/>
  <c r="AO11" i="2885" s="1"/>
  <c r="AN10" i="2885"/>
  <c r="AO10" i="2885" s="1"/>
  <c r="AN9" i="2885"/>
  <c r="AN8" i="2885"/>
  <c r="AO8" i="2885" s="1"/>
  <c r="AN7" i="2885"/>
  <c r="AO7" i="2885" s="1"/>
  <c r="AJ21" i="2885"/>
  <c r="AJ17" i="2885"/>
  <c r="AJ13" i="2885"/>
  <c r="AJ9" i="2885"/>
  <c r="AL3" i="2885"/>
  <c r="AI22" i="2885"/>
  <c r="AJ22" i="2885" s="1"/>
  <c r="AI21" i="2885"/>
  <c r="AI20" i="2885"/>
  <c r="AJ20" i="2885" s="1"/>
  <c r="S32" i="2885" s="1"/>
  <c r="AI19" i="2885"/>
  <c r="AJ19" i="2885" s="1"/>
  <c r="AI18" i="2885"/>
  <c r="AJ18" i="2885" s="1"/>
  <c r="AI17" i="2885"/>
  <c r="AI16" i="2885"/>
  <c r="AJ16" i="2885" s="1"/>
  <c r="AI15" i="2885"/>
  <c r="AJ15" i="2885" s="1"/>
  <c r="AI14" i="2885"/>
  <c r="AJ14" i="2885" s="1"/>
  <c r="AI13" i="2885"/>
  <c r="AI12" i="2885"/>
  <c r="AJ12" i="2885" s="1"/>
  <c r="AI11" i="2885"/>
  <c r="AJ11" i="2885" s="1"/>
  <c r="AI10" i="2885"/>
  <c r="AJ10" i="2885" s="1"/>
  <c r="AI9" i="2885"/>
  <c r="AI8" i="2885"/>
  <c r="AJ8" i="2885" s="1"/>
  <c r="AI7" i="2885"/>
  <c r="AJ7" i="2885" s="1"/>
  <c r="AE21" i="2885"/>
  <c r="AE17" i="2885"/>
  <c r="AE13" i="2885"/>
  <c r="AE9" i="2885"/>
  <c r="AG3" i="2885"/>
  <c r="AD22" i="2885"/>
  <c r="AE22" i="2885" s="1"/>
  <c r="AD21" i="2885"/>
  <c r="AD20" i="2885"/>
  <c r="AE20" i="2885" s="1"/>
  <c r="R32" i="2885" s="1"/>
  <c r="AD19" i="2885"/>
  <c r="AE19" i="2885" s="1"/>
  <c r="AD18" i="2885"/>
  <c r="AE18" i="2885" s="1"/>
  <c r="AD17" i="2885"/>
  <c r="AD16" i="2885"/>
  <c r="AE16" i="2885" s="1"/>
  <c r="AD15" i="2885"/>
  <c r="AE15" i="2885" s="1"/>
  <c r="AD14" i="2885"/>
  <c r="AE14" i="2885" s="1"/>
  <c r="AD13" i="2885"/>
  <c r="AD12" i="2885"/>
  <c r="AE12" i="2885" s="1"/>
  <c r="AD11" i="2885"/>
  <c r="AE11" i="2885" s="1"/>
  <c r="AD10" i="2885"/>
  <c r="AE10" i="2885" s="1"/>
  <c r="AD9" i="2885"/>
  <c r="AD8" i="2885"/>
  <c r="AE8" i="2885" s="1"/>
  <c r="AD7" i="2885"/>
  <c r="AE7" i="2885" s="1"/>
  <c r="Z21" i="2885"/>
  <c r="Z17" i="2885"/>
  <c r="Z13" i="2885"/>
  <c r="Z9" i="2885"/>
  <c r="AB3" i="2885"/>
  <c r="Y22" i="2885"/>
  <c r="Z22" i="2885" s="1"/>
  <c r="Y21" i="2885"/>
  <c r="Y20" i="2885"/>
  <c r="Z20" i="2885" s="1"/>
  <c r="Q32" i="2885" s="1"/>
  <c r="Y19" i="2885"/>
  <c r="Z19" i="2885" s="1"/>
  <c r="Y18" i="2885"/>
  <c r="Z18" i="2885" s="1"/>
  <c r="Y17" i="2885"/>
  <c r="Y16" i="2885"/>
  <c r="Z16" i="2885" s="1"/>
  <c r="Y15" i="2885"/>
  <c r="Z15" i="2885" s="1"/>
  <c r="Y14" i="2885"/>
  <c r="Z14" i="2885" s="1"/>
  <c r="Y13" i="2885"/>
  <c r="Y12" i="2885"/>
  <c r="Z12" i="2885" s="1"/>
  <c r="Y11" i="2885"/>
  <c r="Z11" i="2885" s="1"/>
  <c r="Y10" i="2885"/>
  <c r="Z10" i="2885" s="1"/>
  <c r="Y9" i="2885"/>
  <c r="Y8" i="2885"/>
  <c r="Z8" i="2885" s="1"/>
  <c r="Y7" i="2885"/>
  <c r="Z7" i="2885" s="1"/>
  <c r="U21" i="2885"/>
  <c r="U17" i="2885"/>
  <c r="U13" i="2885"/>
  <c r="U9" i="2885"/>
  <c r="W3" i="2885"/>
  <c r="T22" i="2885"/>
  <c r="U22" i="2885" s="1"/>
  <c r="T21" i="2885"/>
  <c r="T20" i="2885"/>
  <c r="U20" i="2885" s="1"/>
  <c r="P32" i="2885" s="1"/>
  <c r="T19" i="2885"/>
  <c r="U19" i="2885" s="1"/>
  <c r="T18" i="2885"/>
  <c r="U18" i="2885" s="1"/>
  <c r="T17" i="2885"/>
  <c r="T16" i="2885"/>
  <c r="U16" i="2885" s="1"/>
  <c r="T15" i="2885"/>
  <c r="U15" i="2885" s="1"/>
  <c r="T14" i="2885"/>
  <c r="U14" i="2885" s="1"/>
  <c r="T13" i="2885"/>
  <c r="T12" i="2885"/>
  <c r="U12" i="2885" s="1"/>
  <c r="T11" i="2885"/>
  <c r="U11" i="2885" s="1"/>
  <c r="T10" i="2885"/>
  <c r="U10" i="2885" s="1"/>
  <c r="T9" i="2885"/>
  <c r="T8" i="2885"/>
  <c r="U8" i="2885" s="1"/>
  <c r="T7" i="2885"/>
  <c r="U7" i="2885" s="1"/>
  <c r="U31" i="2885"/>
  <c r="O22" i="2885"/>
  <c r="O21" i="2885"/>
  <c r="O20" i="2885"/>
  <c r="O19" i="2885"/>
  <c r="O18" i="2885"/>
  <c r="O17" i="2885"/>
  <c r="O16" i="2885"/>
  <c r="O15" i="2885"/>
  <c r="O14" i="2885"/>
  <c r="O13" i="2885"/>
  <c r="O12" i="2885"/>
  <c r="O11" i="2885"/>
  <c r="O10" i="2885"/>
  <c r="O9" i="2885"/>
  <c r="O8" i="2885"/>
  <c r="O7" i="2885"/>
  <c r="Q3" i="2885"/>
  <c r="G3" i="2885"/>
  <c r="U36" i="2884"/>
  <c r="T36" i="2884"/>
  <c r="S36" i="2884"/>
  <c r="R36" i="2884"/>
  <c r="Q36" i="2884"/>
  <c r="P36" i="2884"/>
  <c r="U32" i="2884"/>
  <c r="AT20" i="2884"/>
  <c r="AT16" i="2884"/>
  <c r="AT12" i="2884"/>
  <c r="AT8" i="2884"/>
  <c r="AV3" i="2884"/>
  <c r="AS22" i="2884"/>
  <c r="AT22" i="2884" s="1"/>
  <c r="AS21" i="2884"/>
  <c r="AT21" i="2884" s="1"/>
  <c r="AS20" i="2884"/>
  <c r="AS19" i="2884"/>
  <c r="AT19" i="2884" s="1"/>
  <c r="AS18" i="2884"/>
  <c r="AT18" i="2884" s="1"/>
  <c r="AS17" i="2884"/>
  <c r="AT17" i="2884" s="1"/>
  <c r="AS16" i="2884"/>
  <c r="AS15" i="2884"/>
  <c r="AT15" i="2884" s="1"/>
  <c r="AS14" i="2884"/>
  <c r="AT14" i="2884" s="1"/>
  <c r="AS13" i="2884"/>
  <c r="AT13" i="2884" s="1"/>
  <c r="AS12" i="2884"/>
  <c r="AS11" i="2884"/>
  <c r="AT11" i="2884" s="1"/>
  <c r="AS10" i="2884"/>
  <c r="AT10" i="2884" s="1"/>
  <c r="AS9" i="2884"/>
  <c r="AT9" i="2884" s="1"/>
  <c r="AS8" i="2884"/>
  <c r="AS7" i="2884"/>
  <c r="AT7" i="2884" s="1"/>
  <c r="T32" i="2884"/>
  <c r="AO20" i="2884"/>
  <c r="AO16" i="2884"/>
  <c r="AO13" i="2884"/>
  <c r="AO12" i="2884"/>
  <c r="AO8" i="2884"/>
  <c r="AQ3" i="2884"/>
  <c r="AN22" i="2884"/>
  <c r="AO22" i="2884" s="1"/>
  <c r="AN21" i="2884"/>
  <c r="AO21" i="2884" s="1"/>
  <c r="AN20" i="2884"/>
  <c r="AN19" i="2884"/>
  <c r="AO19" i="2884" s="1"/>
  <c r="AN18" i="2884"/>
  <c r="AO18" i="2884" s="1"/>
  <c r="AN17" i="2884"/>
  <c r="AO17" i="2884" s="1"/>
  <c r="AN16" i="2884"/>
  <c r="AN15" i="2884"/>
  <c r="AO15" i="2884" s="1"/>
  <c r="AN14" i="2884"/>
  <c r="AO14" i="2884" s="1"/>
  <c r="AN13" i="2884"/>
  <c r="AN12" i="2884"/>
  <c r="AN11" i="2884"/>
  <c r="AO11" i="2884" s="1"/>
  <c r="AN10" i="2884"/>
  <c r="AO10" i="2884" s="1"/>
  <c r="AN9" i="2884"/>
  <c r="AO9" i="2884" s="1"/>
  <c r="AN8" i="2884"/>
  <c r="AN7" i="2884"/>
  <c r="AO7" i="2884" s="1"/>
  <c r="AJ21" i="2884"/>
  <c r="AJ20" i="2884"/>
  <c r="S32" i="2884" s="1"/>
  <c r="AJ16" i="2884"/>
  <c r="AJ13" i="2884"/>
  <c r="AJ12" i="2884"/>
  <c r="AJ8" i="2884"/>
  <c r="AL3" i="2884"/>
  <c r="AI22" i="2884"/>
  <c r="AJ22" i="2884" s="1"/>
  <c r="AI21" i="2884"/>
  <c r="AI20" i="2884"/>
  <c r="AI19" i="2884"/>
  <c r="AJ19" i="2884" s="1"/>
  <c r="AI18" i="2884"/>
  <c r="AJ18" i="2884" s="1"/>
  <c r="AI17" i="2884"/>
  <c r="AJ17" i="2884" s="1"/>
  <c r="AI16" i="2884"/>
  <c r="AI15" i="2884"/>
  <c r="AJ15" i="2884" s="1"/>
  <c r="AI14" i="2884"/>
  <c r="AJ14" i="2884" s="1"/>
  <c r="AI13" i="2884"/>
  <c r="AI12" i="2884"/>
  <c r="AI11" i="2884"/>
  <c r="AJ11" i="2884" s="1"/>
  <c r="AI10" i="2884"/>
  <c r="AJ10" i="2884" s="1"/>
  <c r="AI9" i="2884"/>
  <c r="AJ9" i="2884" s="1"/>
  <c r="AI8" i="2884"/>
  <c r="AI7" i="2884"/>
  <c r="AJ7" i="2884" s="1"/>
  <c r="AE20" i="2884"/>
  <c r="R32" i="2884" s="1"/>
  <c r="AE16" i="2884"/>
  <c r="AE12" i="2884"/>
  <c r="AE8" i="2884"/>
  <c r="AG3" i="2884"/>
  <c r="AD22" i="2884"/>
  <c r="AE22" i="2884" s="1"/>
  <c r="AD21" i="2884"/>
  <c r="AE21" i="2884" s="1"/>
  <c r="AD20" i="2884"/>
  <c r="AD19" i="2884"/>
  <c r="AE19" i="2884" s="1"/>
  <c r="AD18" i="2884"/>
  <c r="AE18" i="2884" s="1"/>
  <c r="AD17" i="2884"/>
  <c r="AE17" i="2884" s="1"/>
  <c r="AD16" i="2884"/>
  <c r="AD15" i="2884"/>
  <c r="AE15" i="2884" s="1"/>
  <c r="AD14" i="2884"/>
  <c r="AE14" i="2884" s="1"/>
  <c r="AD13" i="2884"/>
  <c r="AE13" i="2884" s="1"/>
  <c r="AD12" i="2884"/>
  <c r="AD11" i="2884"/>
  <c r="AE11" i="2884" s="1"/>
  <c r="AD10" i="2884"/>
  <c r="AE10" i="2884" s="1"/>
  <c r="AD9" i="2884"/>
  <c r="AE9" i="2884" s="1"/>
  <c r="AD8" i="2884"/>
  <c r="AD7" i="2884"/>
  <c r="AE7" i="2884" s="1"/>
  <c r="Q32" i="2884"/>
  <c r="Z20" i="2884"/>
  <c r="Z17" i="2884"/>
  <c r="Z16" i="2884"/>
  <c r="Z12" i="2884"/>
  <c r="Z8" i="2884"/>
  <c r="AB3" i="2884"/>
  <c r="Y22" i="2884"/>
  <c r="Z22" i="2884" s="1"/>
  <c r="Y21" i="2884"/>
  <c r="Z21" i="2884" s="1"/>
  <c r="Y20" i="2884"/>
  <c r="Y19" i="2884"/>
  <c r="Z19" i="2884" s="1"/>
  <c r="Y18" i="2884"/>
  <c r="Z18" i="2884" s="1"/>
  <c r="Y17" i="2884"/>
  <c r="Y16" i="2884"/>
  <c r="Y15" i="2884"/>
  <c r="Z15" i="2884" s="1"/>
  <c r="Y14" i="2884"/>
  <c r="Z14" i="2884" s="1"/>
  <c r="Y13" i="2884"/>
  <c r="Z13" i="2884" s="1"/>
  <c r="Y12" i="2884"/>
  <c r="Y11" i="2884"/>
  <c r="Z11" i="2884" s="1"/>
  <c r="Y10" i="2884"/>
  <c r="Z10" i="2884" s="1"/>
  <c r="Y9" i="2884"/>
  <c r="Z9" i="2884" s="1"/>
  <c r="Y8" i="2884"/>
  <c r="Y7" i="2884"/>
  <c r="Z7" i="2884" s="1"/>
  <c r="P32" i="2884"/>
  <c r="U21" i="2884"/>
  <c r="U20" i="2884"/>
  <c r="U16" i="2884"/>
  <c r="U13" i="2884"/>
  <c r="U12" i="2884"/>
  <c r="U8" i="2884"/>
  <c r="W3" i="2884"/>
  <c r="T22" i="2884"/>
  <c r="U22" i="2884" s="1"/>
  <c r="T21" i="2884"/>
  <c r="T20" i="2884"/>
  <c r="T19" i="2884"/>
  <c r="U19" i="2884" s="1"/>
  <c r="T18" i="2884"/>
  <c r="U18" i="2884" s="1"/>
  <c r="T17" i="2884"/>
  <c r="U17" i="2884" s="1"/>
  <c r="T16" i="2884"/>
  <c r="T15" i="2884"/>
  <c r="U15" i="2884" s="1"/>
  <c r="T14" i="2884"/>
  <c r="U14" i="2884" s="1"/>
  <c r="T13" i="2884"/>
  <c r="T12" i="2884"/>
  <c r="T11" i="2884"/>
  <c r="U11" i="2884" s="1"/>
  <c r="T10" i="2884"/>
  <c r="U10" i="2884" s="1"/>
  <c r="T9" i="2884"/>
  <c r="U9" i="2884" s="1"/>
  <c r="T8" i="2884"/>
  <c r="T7" i="2884"/>
  <c r="U7" i="2884" s="1"/>
  <c r="O22" i="2884"/>
  <c r="O21" i="2884"/>
  <c r="O20" i="2884"/>
  <c r="O19" i="2884"/>
  <c r="O18" i="2884"/>
  <c r="O17" i="2884"/>
  <c r="O16" i="2884"/>
  <c r="O15" i="2884"/>
  <c r="O14" i="2884"/>
  <c r="O13" i="2884"/>
  <c r="O12" i="2884"/>
  <c r="O11" i="2884"/>
  <c r="O10" i="2884"/>
  <c r="O9" i="2884"/>
  <c r="O8" i="2884"/>
  <c r="O7" i="2884"/>
  <c r="Q3" i="2884"/>
  <c r="G3" i="2884"/>
  <c r="Q31" i="2884" s="1"/>
  <c r="U36" i="2883"/>
  <c r="T36" i="2883"/>
  <c r="S36" i="2883"/>
  <c r="R36" i="2883"/>
  <c r="Q36" i="2883"/>
  <c r="P36" i="2883"/>
  <c r="U32" i="2883"/>
  <c r="AT19" i="2883"/>
  <c r="AT15" i="2883"/>
  <c r="AT11" i="2883"/>
  <c r="AT8" i="2883"/>
  <c r="AT7" i="2883"/>
  <c r="AV3" i="2883"/>
  <c r="AS22" i="2883"/>
  <c r="AT22" i="2883" s="1"/>
  <c r="AS21" i="2883"/>
  <c r="AT21" i="2883" s="1"/>
  <c r="AS20" i="2883"/>
  <c r="AT20" i="2883" s="1"/>
  <c r="AS19" i="2883"/>
  <c r="AS18" i="2883"/>
  <c r="AT18" i="2883" s="1"/>
  <c r="AS17" i="2883"/>
  <c r="AT17" i="2883" s="1"/>
  <c r="AS16" i="2883"/>
  <c r="AT16" i="2883" s="1"/>
  <c r="AS15" i="2883"/>
  <c r="AS14" i="2883"/>
  <c r="AT14" i="2883" s="1"/>
  <c r="AS13" i="2883"/>
  <c r="AT13" i="2883" s="1"/>
  <c r="AS12" i="2883"/>
  <c r="AT12" i="2883" s="1"/>
  <c r="AS11" i="2883"/>
  <c r="AS10" i="2883"/>
  <c r="AT10" i="2883" s="1"/>
  <c r="AS9" i="2883"/>
  <c r="AT9" i="2883" s="1"/>
  <c r="AS8" i="2883"/>
  <c r="AS7" i="2883"/>
  <c r="AO20" i="2883"/>
  <c r="T32" i="2883" s="1"/>
  <c r="AO19" i="2883"/>
  <c r="AO15" i="2883"/>
  <c r="AO12" i="2883"/>
  <c r="AQ4" i="2883" s="1"/>
  <c r="AO11" i="2883"/>
  <c r="AO7" i="2883"/>
  <c r="AQ3" i="2883"/>
  <c r="AN22" i="2883"/>
  <c r="AO22" i="2883" s="1"/>
  <c r="AN21" i="2883"/>
  <c r="AO21" i="2883" s="1"/>
  <c r="AN20" i="2883"/>
  <c r="AN19" i="2883"/>
  <c r="AN18" i="2883"/>
  <c r="AO18" i="2883" s="1"/>
  <c r="AN17" i="2883"/>
  <c r="AO17" i="2883" s="1"/>
  <c r="AN16" i="2883"/>
  <c r="AO16" i="2883" s="1"/>
  <c r="AN15" i="2883"/>
  <c r="AN14" i="2883"/>
  <c r="AO14" i="2883" s="1"/>
  <c r="AN13" i="2883"/>
  <c r="AO13" i="2883" s="1"/>
  <c r="AN12" i="2883"/>
  <c r="AN11" i="2883"/>
  <c r="AN10" i="2883"/>
  <c r="AO10" i="2883" s="1"/>
  <c r="AN9" i="2883"/>
  <c r="AO9" i="2883" s="1"/>
  <c r="AN8" i="2883"/>
  <c r="AO8" i="2883" s="1"/>
  <c r="AN7" i="2883"/>
  <c r="AJ20" i="2883"/>
  <c r="S32" i="2883" s="1"/>
  <c r="AJ19" i="2883"/>
  <c r="AJ15" i="2883"/>
  <c r="AJ12" i="2883"/>
  <c r="AJ11" i="2883"/>
  <c r="AJ7" i="2883"/>
  <c r="AL3" i="2883"/>
  <c r="AI22" i="2883"/>
  <c r="AJ22" i="2883" s="1"/>
  <c r="AI21" i="2883"/>
  <c r="AJ21" i="2883" s="1"/>
  <c r="AI20" i="2883"/>
  <c r="AI19" i="2883"/>
  <c r="AI18" i="2883"/>
  <c r="AJ18" i="2883" s="1"/>
  <c r="AI17" i="2883"/>
  <c r="AJ17" i="2883" s="1"/>
  <c r="AI16" i="2883"/>
  <c r="AJ16" i="2883" s="1"/>
  <c r="AI15" i="2883"/>
  <c r="AI14" i="2883"/>
  <c r="AJ14" i="2883" s="1"/>
  <c r="AI13" i="2883"/>
  <c r="AJ13" i="2883" s="1"/>
  <c r="AI12" i="2883"/>
  <c r="AI11" i="2883"/>
  <c r="AI10" i="2883"/>
  <c r="AJ10" i="2883" s="1"/>
  <c r="AI9" i="2883"/>
  <c r="AJ9" i="2883" s="1"/>
  <c r="AI8" i="2883"/>
  <c r="AJ8" i="2883" s="1"/>
  <c r="AI7" i="2883"/>
  <c r="R32" i="2883"/>
  <c r="AE19" i="2883"/>
  <c r="AE16" i="2883"/>
  <c r="AE15" i="2883"/>
  <c r="AE11" i="2883"/>
  <c r="AE8" i="2883"/>
  <c r="AE7" i="2883"/>
  <c r="AG3" i="2883"/>
  <c r="AD22" i="2883"/>
  <c r="AE22" i="2883" s="1"/>
  <c r="AD21" i="2883"/>
  <c r="AE21" i="2883" s="1"/>
  <c r="AD20" i="2883"/>
  <c r="AE20" i="2883" s="1"/>
  <c r="AD19" i="2883"/>
  <c r="AD18" i="2883"/>
  <c r="AE18" i="2883" s="1"/>
  <c r="AD17" i="2883"/>
  <c r="AE17" i="2883" s="1"/>
  <c r="AD16" i="2883"/>
  <c r="AD15" i="2883"/>
  <c r="AD14" i="2883"/>
  <c r="AE14" i="2883" s="1"/>
  <c r="AD13" i="2883"/>
  <c r="AE13" i="2883" s="1"/>
  <c r="AD12" i="2883"/>
  <c r="AE12" i="2883" s="1"/>
  <c r="AD11" i="2883"/>
  <c r="AD10" i="2883"/>
  <c r="AE10" i="2883" s="1"/>
  <c r="AD9" i="2883"/>
  <c r="AE9" i="2883" s="1"/>
  <c r="AD8" i="2883"/>
  <c r="AD7" i="2883"/>
  <c r="Q32" i="2883"/>
  <c r="Z22" i="2883"/>
  <c r="Z19" i="2883"/>
  <c r="Z18" i="2883"/>
  <c r="Z15" i="2883"/>
  <c r="Z14" i="2883"/>
  <c r="Z11" i="2883"/>
  <c r="Z10" i="2883"/>
  <c r="Z8" i="2883"/>
  <c r="Z7" i="2883"/>
  <c r="AB3" i="2883"/>
  <c r="Y22" i="2883"/>
  <c r="Y21" i="2883"/>
  <c r="Z21" i="2883" s="1"/>
  <c r="Y20" i="2883"/>
  <c r="Z20" i="2883" s="1"/>
  <c r="Y19" i="2883"/>
  <c r="Y18" i="2883"/>
  <c r="Y17" i="2883"/>
  <c r="Z17" i="2883" s="1"/>
  <c r="Y16" i="2883"/>
  <c r="Z16" i="2883" s="1"/>
  <c r="Y15" i="2883"/>
  <c r="Y14" i="2883"/>
  <c r="Y13" i="2883"/>
  <c r="Z13" i="2883" s="1"/>
  <c r="Y12" i="2883"/>
  <c r="Z12" i="2883" s="1"/>
  <c r="Y11" i="2883"/>
  <c r="Y10" i="2883"/>
  <c r="Y9" i="2883"/>
  <c r="Z9" i="2883" s="1"/>
  <c r="Y8" i="2883"/>
  <c r="Y7" i="2883"/>
  <c r="U22" i="2883"/>
  <c r="U19" i="2883"/>
  <c r="U18" i="2883"/>
  <c r="U16" i="2883"/>
  <c r="U15" i="2883"/>
  <c r="U14" i="2883"/>
  <c r="U12" i="2883"/>
  <c r="U11" i="2883"/>
  <c r="U10" i="2883"/>
  <c r="U7" i="2883"/>
  <c r="W3" i="2883"/>
  <c r="T22" i="2883"/>
  <c r="T21" i="2883"/>
  <c r="U21" i="2883" s="1"/>
  <c r="T20" i="2883"/>
  <c r="U20" i="2883" s="1"/>
  <c r="P32" i="2883" s="1"/>
  <c r="T19" i="2883"/>
  <c r="T18" i="2883"/>
  <c r="T17" i="2883"/>
  <c r="U17" i="2883" s="1"/>
  <c r="T16" i="2883"/>
  <c r="T15" i="2883"/>
  <c r="T14" i="2883"/>
  <c r="T13" i="2883"/>
  <c r="U13" i="2883" s="1"/>
  <c r="T12" i="2883"/>
  <c r="T11" i="2883"/>
  <c r="T10" i="2883"/>
  <c r="T9" i="2883"/>
  <c r="U9" i="2883" s="1"/>
  <c r="T8" i="2883"/>
  <c r="U8" i="2883" s="1"/>
  <c r="T7" i="2883"/>
  <c r="T31" i="2883"/>
  <c r="S31" i="2883"/>
  <c r="P31" i="2883"/>
  <c r="N28" i="2883"/>
  <c r="O22" i="2883"/>
  <c r="O21" i="2883"/>
  <c r="O20" i="2883"/>
  <c r="O19" i="2883"/>
  <c r="O18" i="2883"/>
  <c r="O17" i="2883"/>
  <c r="O16" i="2883"/>
  <c r="O15" i="2883"/>
  <c r="O14" i="2883"/>
  <c r="O13" i="2883"/>
  <c r="O12" i="2883"/>
  <c r="O11" i="2883"/>
  <c r="O10" i="2883"/>
  <c r="O9" i="2883"/>
  <c r="O8" i="2883"/>
  <c r="O7" i="2883"/>
  <c r="Q3" i="2883"/>
  <c r="G3" i="2883"/>
  <c r="R31" i="2883" s="1"/>
  <c r="U36" i="2882"/>
  <c r="T36" i="2882"/>
  <c r="S36" i="2882"/>
  <c r="R36" i="2882"/>
  <c r="Q36" i="2882"/>
  <c r="P36" i="2882"/>
  <c r="AT22" i="2882"/>
  <c r="AT21" i="2882"/>
  <c r="AT18" i="2882"/>
  <c r="AT17" i="2882"/>
  <c r="AT14" i="2882"/>
  <c r="AT13" i="2882"/>
  <c r="AT10" i="2882"/>
  <c r="AT9" i="2882"/>
  <c r="AV3" i="2882"/>
  <c r="AS22" i="2882"/>
  <c r="AS21" i="2882"/>
  <c r="AS20" i="2882"/>
  <c r="AT20" i="2882" s="1"/>
  <c r="U32" i="2882" s="1"/>
  <c r="AS19" i="2882"/>
  <c r="AT19" i="2882" s="1"/>
  <c r="AS18" i="2882"/>
  <c r="AS17" i="2882"/>
  <c r="AS16" i="2882"/>
  <c r="AT16" i="2882" s="1"/>
  <c r="AS15" i="2882"/>
  <c r="AT15" i="2882" s="1"/>
  <c r="AS14" i="2882"/>
  <c r="AS13" i="2882"/>
  <c r="AS12" i="2882"/>
  <c r="AT12" i="2882" s="1"/>
  <c r="AS11" i="2882"/>
  <c r="AT11" i="2882" s="1"/>
  <c r="AS10" i="2882"/>
  <c r="AS9" i="2882"/>
  <c r="AS8" i="2882"/>
  <c r="AT8" i="2882" s="1"/>
  <c r="AS7" i="2882"/>
  <c r="AT7" i="2882" s="1"/>
  <c r="AO22" i="2882"/>
  <c r="AO21" i="2882"/>
  <c r="AO19" i="2882"/>
  <c r="AO18" i="2882"/>
  <c r="AO17" i="2882"/>
  <c r="AO15" i="2882"/>
  <c r="AO14" i="2882"/>
  <c r="AO13" i="2882"/>
  <c r="AO10" i="2882"/>
  <c r="AO9" i="2882"/>
  <c r="AO7" i="2882"/>
  <c r="AQ3" i="2882"/>
  <c r="AN22" i="2882"/>
  <c r="AN21" i="2882"/>
  <c r="AN20" i="2882"/>
  <c r="AO20" i="2882" s="1"/>
  <c r="T32" i="2882" s="1"/>
  <c r="AN19" i="2882"/>
  <c r="AN18" i="2882"/>
  <c r="AN17" i="2882"/>
  <c r="AN16" i="2882"/>
  <c r="AO16" i="2882" s="1"/>
  <c r="AN15" i="2882"/>
  <c r="AN14" i="2882"/>
  <c r="AN13" i="2882"/>
  <c r="AN12" i="2882"/>
  <c r="AO12" i="2882" s="1"/>
  <c r="AN11" i="2882"/>
  <c r="AO11" i="2882" s="1"/>
  <c r="AN10" i="2882"/>
  <c r="AN9" i="2882"/>
  <c r="AN8" i="2882"/>
  <c r="AO8" i="2882" s="1"/>
  <c r="AN7" i="2882"/>
  <c r="AJ22" i="2882"/>
  <c r="AJ21" i="2882"/>
  <c r="AJ18" i="2882"/>
  <c r="AJ17" i="2882"/>
  <c r="AJ14" i="2882"/>
  <c r="AJ13" i="2882"/>
  <c r="AJ10" i="2882"/>
  <c r="AJ9" i="2882"/>
  <c r="AL3" i="2882"/>
  <c r="AI22" i="2882"/>
  <c r="AI21" i="2882"/>
  <c r="AI20" i="2882"/>
  <c r="AJ20" i="2882" s="1"/>
  <c r="S32" i="2882" s="1"/>
  <c r="AI19" i="2882"/>
  <c r="AJ19" i="2882" s="1"/>
  <c r="AI18" i="2882"/>
  <c r="AI17" i="2882"/>
  <c r="AI16" i="2882"/>
  <c r="AJ16" i="2882" s="1"/>
  <c r="AI15" i="2882"/>
  <c r="AJ15" i="2882" s="1"/>
  <c r="AI14" i="2882"/>
  <c r="AI13" i="2882"/>
  <c r="AI12" i="2882"/>
  <c r="AJ12" i="2882" s="1"/>
  <c r="AI11" i="2882"/>
  <c r="AJ11" i="2882" s="1"/>
  <c r="AI10" i="2882"/>
  <c r="AI9" i="2882"/>
  <c r="AI8" i="2882"/>
  <c r="AJ8" i="2882" s="1"/>
  <c r="AI7" i="2882"/>
  <c r="AJ7" i="2882" s="1"/>
  <c r="AE22" i="2882"/>
  <c r="AE21" i="2882"/>
  <c r="AE19" i="2882"/>
  <c r="AE18" i="2882"/>
  <c r="AE17" i="2882"/>
  <c r="AE15" i="2882"/>
  <c r="AE14" i="2882"/>
  <c r="AE13" i="2882"/>
  <c r="AE10" i="2882"/>
  <c r="AE9" i="2882"/>
  <c r="AE7" i="2882"/>
  <c r="AG3" i="2882"/>
  <c r="AD22" i="2882"/>
  <c r="AD21" i="2882"/>
  <c r="AD20" i="2882"/>
  <c r="AE20" i="2882" s="1"/>
  <c r="R32" i="2882" s="1"/>
  <c r="AD19" i="2882"/>
  <c r="AD18" i="2882"/>
  <c r="AD17" i="2882"/>
  <c r="AD16" i="2882"/>
  <c r="AE16" i="2882" s="1"/>
  <c r="AD15" i="2882"/>
  <c r="AD14" i="2882"/>
  <c r="AD13" i="2882"/>
  <c r="AD12" i="2882"/>
  <c r="AE12" i="2882" s="1"/>
  <c r="AD11" i="2882"/>
  <c r="AE11" i="2882" s="1"/>
  <c r="AD10" i="2882"/>
  <c r="AD9" i="2882"/>
  <c r="AD8" i="2882"/>
  <c r="AE8" i="2882" s="1"/>
  <c r="AD7" i="2882"/>
  <c r="Z22" i="2882"/>
  <c r="Z21" i="2882"/>
  <c r="Z18" i="2882"/>
  <c r="Z17" i="2882"/>
  <c r="Z14" i="2882"/>
  <c r="Z13" i="2882"/>
  <c r="Z10" i="2882"/>
  <c r="Z9" i="2882"/>
  <c r="AB3" i="2882"/>
  <c r="Y22" i="2882"/>
  <c r="Y21" i="2882"/>
  <c r="Y20" i="2882"/>
  <c r="Z20" i="2882" s="1"/>
  <c r="Q32" i="2882" s="1"/>
  <c r="Y19" i="2882"/>
  <c r="Z19" i="2882" s="1"/>
  <c r="Y18" i="2882"/>
  <c r="Y17" i="2882"/>
  <c r="Y16" i="2882"/>
  <c r="Z16" i="2882" s="1"/>
  <c r="Y15" i="2882"/>
  <c r="Z15" i="2882" s="1"/>
  <c r="Y14" i="2882"/>
  <c r="Y13" i="2882"/>
  <c r="Y12" i="2882"/>
  <c r="Z12" i="2882" s="1"/>
  <c r="Y11" i="2882"/>
  <c r="Z11" i="2882" s="1"/>
  <c r="Y10" i="2882"/>
  <c r="Y9" i="2882"/>
  <c r="Y8" i="2882"/>
  <c r="Z8" i="2882" s="1"/>
  <c r="Y7" i="2882"/>
  <c r="Z7" i="2882" s="1"/>
  <c r="U22" i="2882"/>
  <c r="U21" i="2882"/>
  <c r="U19" i="2882"/>
  <c r="U18" i="2882"/>
  <c r="U17" i="2882"/>
  <c r="U15" i="2882"/>
  <c r="U14" i="2882"/>
  <c r="U13" i="2882"/>
  <c r="U10" i="2882"/>
  <c r="U9" i="2882"/>
  <c r="U7" i="2882"/>
  <c r="W3" i="2882"/>
  <c r="T22" i="2882"/>
  <c r="T21" i="2882"/>
  <c r="T20" i="2882"/>
  <c r="U20" i="2882" s="1"/>
  <c r="P32" i="2882" s="1"/>
  <c r="T19" i="2882"/>
  <c r="T18" i="2882"/>
  <c r="T17" i="2882"/>
  <c r="T16" i="2882"/>
  <c r="U16" i="2882" s="1"/>
  <c r="T15" i="2882"/>
  <c r="T14" i="2882"/>
  <c r="T13" i="2882"/>
  <c r="T12" i="2882"/>
  <c r="U12" i="2882" s="1"/>
  <c r="T11" i="2882"/>
  <c r="U11" i="2882" s="1"/>
  <c r="T10" i="2882"/>
  <c r="T9" i="2882"/>
  <c r="T8" i="2882"/>
  <c r="U8" i="2882" s="1"/>
  <c r="T7" i="2882"/>
  <c r="S31" i="2882"/>
  <c r="R31" i="2882"/>
  <c r="N28" i="2882"/>
  <c r="O22" i="2882"/>
  <c r="O21" i="2882"/>
  <c r="O20" i="2882"/>
  <c r="O19" i="2882"/>
  <c r="O18" i="2882"/>
  <c r="O17" i="2882"/>
  <c r="O16" i="2882"/>
  <c r="O15" i="2882"/>
  <c r="O14" i="2882"/>
  <c r="O13" i="2882"/>
  <c r="O12" i="2882"/>
  <c r="O11" i="2882"/>
  <c r="O10" i="2882"/>
  <c r="O9" i="2882"/>
  <c r="O8" i="2882"/>
  <c r="O7" i="2882"/>
  <c r="Q3" i="2882"/>
  <c r="G3" i="2882"/>
  <c r="U31" i="2882" s="1"/>
  <c r="U36" i="2881"/>
  <c r="T36" i="2881"/>
  <c r="S36" i="2881"/>
  <c r="R36" i="2881"/>
  <c r="Q36" i="2881"/>
  <c r="P36" i="2881"/>
  <c r="AT22" i="2881"/>
  <c r="AT21" i="2881"/>
  <c r="AT20" i="2881"/>
  <c r="U32" i="2881" s="1"/>
  <c r="AT18" i="2881"/>
  <c r="AT17" i="2881"/>
  <c r="AT16" i="2881"/>
  <c r="AT14" i="2881"/>
  <c r="AT13" i="2881"/>
  <c r="AT12" i="2881"/>
  <c r="AT9" i="2881"/>
  <c r="AT8" i="2881"/>
  <c r="AV3" i="2881"/>
  <c r="AS22" i="2881"/>
  <c r="AS21" i="2881"/>
  <c r="AS20" i="2881"/>
  <c r="AS19" i="2881"/>
  <c r="AT19" i="2881" s="1"/>
  <c r="AS18" i="2881"/>
  <c r="AS17" i="2881"/>
  <c r="AS16" i="2881"/>
  <c r="AS15" i="2881"/>
  <c r="AT15" i="2881" s="1"/>
  <c r="AS14" i="2881"/>
  <c r="AS13" i="2881"/>
  <c r="AS12" i="2881"/>
  <c r="AS11" i="2881"/>
  <c r="AT11" i="2881" s="1"/>
  <c r="AS10" i="2881"/>
  <c r="AT10" i="2881" s="1"/>
  <c r="AS9" i="2881"/>
  <c r="AS8" i="2881"/>
  <c r="AS7" i="2881"/>
  <c r="AT7" i="2881" s="1"/>
  <c r="AO21" i="2881"/>
  <c r="AO20" i="2881"/>
  <c r="T32" i="2881" s="1"/>
  <c r="AO17" i="2881"/>
  <c r="AO16" i="2881"/>
  <c r="AO13" i="2881"/>
  <c r="AO12" i="2881"/>
  <c r="AO9" i="2881"/>
  <c r="AO8" i="2881"/>
  <c r="AQ3" i="2881"/>
  <c r="AN22" i="2881"/>
  <c r="AO22" i="2881" s="1"/>
  <c r="AN21" i="2881"/>
  <c r="AN20" i="2881"/>
  <c r="AN19" i="2881"/>
  <c r="AO19" i="2881" s="1"/>
  <c r="AN18" i="2881"/>
  <c r="AO18" i="2881" s="1"/>
  <c r="AN17" i="2881"/>
  <c r="AN16" i="2881"/>
  <c r="AN15" i="2881"/>
  <c r="AO15" i="2881" s="1"/>
  <c r="AN14" i="2881"/>
  <c r="AO14" i="2881" s="1"/>
  <c r="AN13" i="2881"/>
  <c r="AN12" i="2881"/>
  <c r="AN11" i="2881"/>
  <c r="AO11" i="2881" s="1"/>
  <c r="AN10" i="2881"/>
  <c r="AO10" i="2881" s="1"/>
  <c r="AN9" i="2881"/>
  <c r="AN8" i="2881"/>
  <c r="AN7" i="2881"/>
  <c r="AO7" i="2881" s="1"/>
  <c r="AJ22" i="2881"/>
  <c r="AJ21" i="2881"/>
  <c r="AJ20" i="2881"/>
  <c r="S32" i="2881" s="1"/>
  <c r="AJ18" i="2881"/>
  <c r="AJ17" i="2881"/>
  <c r="AJ16" i="2881"/>
  <c r="AJ14" i="2881"/>
  <c r="AJ13" i="2881"/>
  <c r="AJ12" i="2881"/>
  <c r="AJ9" i="2881"/>
  <c r="AJ8" i="2881"/>
  <c r="AL3" i="2881"/>
  <c r="AI22" i="2881"/>
  <c r="AI21" i="2881"/>
  <c r="AI20" i="2881"/>
  <c r="AI19" i="2881"/>
  <c r="AJ19" i="2881" s="1"/>
  <c r="AI18" i="2881"/>
  <c r="AI17" i="2881"/>
  <c r="AI16" i="2881"/>
  <c r="AI15" i="2881"/>
  <c r="AJ15" i="2881" s="1"/>
  <c r="AI14" i="2881"/>
  <c r="AI13" i="2881"/>
  <c r="AI12" i="2881"/>
  <c r="AI11" i="2881"/>
  <c r="AJ11" i="2881" s="1"/>
  <c r="AI10" i="2881"/>
  <c r="AJ10" i="2881" s="1"/>
  <c r="AI9" i="2881"/>
  <c r="AI8" i="2881"/>
  <c r="AI7" i="2881"/>
  <c r="AJ7" i="2881" s="1"/>
  <c r="AE21" i="2881"/>
  <c r="AE20" i="2881"/>
  <c r="R32" i="2881" s="1"/>
  <c r="AE17" i="2881"/>
  <c r="AE16" i="2881"/>
  <c r="AE13" i="2881"/>
  <c r="AE12" i="2881"/>
  <c r="AE9" i="2881"/>
  <c r="AE8" i="2881"/>
  <c r="AG3" i="2881"/>
  <c r="AD22" i="2881"/>
  <c r="AE22" i="2881" s="1"/>
  <c r="AD21" i="2881"/>
  <c r="AD20" i="2881"/>
  <c r="AD19" i="2881"/>
  <c r="AE19" i="2881" s="1"/>
  <c r="AD18" i="2881"/>
  <c r="AE18" i="2881" s="1"/>
  <c r="AD17" i="2881"/>
  <c r="AD16" i="2881"/>
  <c r="AD15" i="2881"/>
  <c r="AE15" i="2881" s="1"/>
  <c r="AD14" i="2881"/>
  <c r="AE14" i="2881" s="1"/>
  <c r="AD13" i="2881"/>
  <c r="AD12" i="2881"/>
  <c r="AD11" i="2881"/>
  <c r="AE11" i="2881" s="1"/>
  <c r="AD10" i="2881"/>
  <c r="AE10" i="2881" s="1"/>
  <c r="AD9" i="2881"/>
  <c r="AD8" i="2881"/>
  <c r="AD7" i="2881"/>
  <c r="AE7" i="2881" s="1"/>
  <c r="Z22" i="2881"/>
  <c r="Z21" i="2881"/>
  <c r="Z20" i="2881"/>
  <c r="Q32" i="2881" s="1"/>
  <c r="Z18" i="2881"/>
  <c r="Z17" i="2881"/>
  <c r="Z16" i="2881"/>
  <c r="Z14" i="2881"/>
  <c r="Z13" i="2881"/>
  <c r="Z12" i="2881"/>
  <c r="Z9" i="2881"/>
  <c r="Z8" i="2881"/>
  <c r="AB3" i="2881"/>
  <c r="Y22" i="2881"/>
  <c r="Y21" i="2881"/>
  <c r="Y20" i="2881"/>
  <c r="Y19" i="2881"/>
  <c r="Z19" i="2881" s="1"/>
  <c r="Y18" i="2881"/>
  <c r="Y17" i="2881"/>
  <c r="Y16" i="2881"/>
  <c r="Y15" i="2881"/>
  <c r="Z15" i="2881" s="1"/>
  <c r="Y14" i="2881"/>
  <c r="Y13" i="2881"/>
  <c r="Y12" i="2881"/>
  <c r="Y11" i="2881"/>
  <c r="Z11" i="2881" s="1"/>
  <c r="Y10" i="2881"/>
  <c r="Z10" i="2881" s="1"/>
  <c r="Y9" i="2881"/>
  <c r="Y8" i="2881"/>
  <c r="Y7" i="2881"/>
  <c r="Z7" i="2881" s="1"/>
  <c r="U21" i="2881"/>
  <c r="U20" i="2881"/>
  <c r="P32" i="2881" s="1"/>
  <c r="U17" i="2881"/>
  <c r="U16" i="2881"/>
  <c r="U13" i="2881"/>
  <c r="U12" i="2881"/>
  <c r="U9" i="2881"/>
  <c r="U8" i="2881"/>
  <c r="W3" i="2881"/>
  <c r="T22" i="2881"/>
  <c r="U22" i="2881" s="1"/>
  <c r="T21" i="2881"/>
  <c r="T20" i="2881"/>
  <c r="T19" i="2881"/>
  <c r="U19" i="2881" s="1"/>
  <c r="T18" i="2881"/>
  <c r="U18" i="2881" s="1"/>
  <c r="T17" i="2881"/>
  <c r="T16" i="2881"/>
  <c r="T15" i="2881"/>
  <c r="U15" i="2881" s="1"/>
  <c r="T14" i="2881"/>
  <c r="U14" i="2881" s="1"/>
  <c r="T13" i="2881"/>
  <c r="T12" i="2881"/>
  <c r="T11" i="2881"/>
  <c r="U11" i="2881" s="1"/>
  <c r="T10" i="2881"/>
  <c r="U10" i="2881" s="1"/>
  <c r="T9" i="2881"/>
  <c r="T8" i="2881"/>
  <c r="T7" i="2881"/>
  <c r="U7" i="2881" s="1"/>
  <c r="U31" i="2881"/>
  <c r="R31" i="2881"/>
  <c r="O22" i="2881"/>
  <c r="O21" i="2881"/>
  <c r="O20" i="2881"/>
  <c r="O19" i="2881"/>
  <c r="O18" i="2881"/>
  <c r="O17" i="2881"/>
  <c r="O16" i="2881"/>
  <c r="O15" i="2881"/>
  <c r="O14" i="2881"/>
  <c r="O13" i="2881"/>
  <c r="O12" i="2881"/>
  <c r="O11" i="2881"/>
  <c r="O10" i="2881"/>
  <c r="O9" i="2881"/>
  <c r="O8" i="2881"/>
  <c r="O7" i="2881"/>
  <c r="Q3" i="2881"/>
  <c r="G3" i="2881"/>
  <c r="U36" i="2880"/>
  <c r="T36" i="2880"/>
  <c r="S36" i="2880"/>
  <c r="R36" i="2880"/>
  <c r="Q36" i="2880"/>
  <c r="P36" i="2880"/>
  <c r="AT21" i="2880"/>
  <c r="AT20" i="2880"/>
  <c r="U32" i="2880" s="1"/>
  <c r="AT19" i="2880"/>
  <c r="AT16" i="2880"/>
  <c r="AT15" i="2880"/>
  <c r="AT12" i="2880"/>
  <c r="AT11" i="2880"/>
  <c r="AT9" i="2880"/>
  <c r="AT8" i="2880"/>
  <c r="AT7" i="2880"/>
  <c r="AV3" i="2880"/>
  <c r="AS22" i="2880"/>
  <c r="AT22" i="2880" s="1"/>
  <c r="AS21" i="2880"/>
  <c r="AS20" i="2880"/>
  <c r="AS19" i="2880"/>
  <c r="AS18" i="2880"/>
  <c r="AT18" i="2880" s="1"/>
  <c r="AS17" i="2880"/>
  <c r="AT17" i="2880" s="1"/>
  <c r="AS16" i="2880"/>
  <c r="AS15" i="2880"/>
  <c r="AS14" i="2880"/>
  <c r="AT14" i="2880" s="1"/>
  <c r="AS13" i="2880"/>
  <c r="AT13" i="2880" s="1"/>
  <c r="AS12" i="2880"/>
  <c r="AS11" i="2880"/>
  <c r="AS10" i="2880"/>
  <c r="AT10" i="2880" s="1"/>
  <c r="AS9" i="2880"/>
  <c r="AS8" i="2880"/>
  <c r="AS7" i="2880"/>
  <c r="AO20" i="2880"/>
  <c r="T32" i="2880" s="1"/>
  <c r="AO19" i="2880"/>
  <c r="AO16" i="2880"/>
  <c r="AO15" i="2880"/>
  <c r="AO12" i="2880"/>
  <c r="AO11" i="2880"/>
  <c r="AO8" i="2880"/>
  <c r="AO7" i="2880"/>
  <c r="AQ3" i="2880"/>
  <c r="AN22" i="2880"/>
  <c r="AO22" i="2880" s="1"/>
  <c r="AN21" i="2880"/>
  <c r="AO21" i="2880" s="1"/>
  <c r="AN20" i="2880"/>
  <c r="AN19" i="2880"/>
  <c r="AN18" i="2880"/>
  <c r="AO18" i="2880" s="1"/>
  <c r="AN17" i="2880"/>
  <c r="AO17" i="2880" s="1"/>
  <c r="AN16" i="2880"/>
  <c r="AN15" i="2880"/>
  <c r="AN14" i="2880"/>
  <c r="AO14" i="2880" s="1"/>
  <c r="AN13" i="2880"/>
  <c r="AO13" i="2880" s="1"/>
  <c r="AN12" i="2880"/>
  <c r="AN11" i="2880"/>
  <c r="AN10" i="2880"/>
  <c r="AO10" i="2880" s="1"/>
  <c r="AN9" i="2880"/>
  <c r="AO9" i="2880" s="1"/>
  <c r="AN8" i="2880"/>
  <c r="AN7" i="2880"/>
  <c r="S32" i="2880"/>
  <c r="AJ20" i="2880"/>
  <c r="AJ19" i="2880"/>
  <c r="AJ16" i="2880"/>
  <c r="AJ15" i="2880"/>
  <c r="AJ12" i="2880"/>
  <c r="AJ11" i="2880"/>
  <c r="AJ8" i="2880"/>
  <c r="AJ7" i="2880"/>
  <c r="AL3" i="2880"/>
  <c r="AI22" i="2880"/>
  <c r="AJ22" i="2880" s="1"/>
  <c r="AI21" i="2880"/>
  <c r="AJ21" i="2880" s="1"/>
  <c r="AI20" i="2880"/>
  <c r="AI19" i="2880"/>
  <c r="AI18" i="2880"/>
  <c r="AJ18" i="2880" s="1"/>
  <c r="AI17" i="2880"/>
  <c r="AJ17" i="2880" s="1"/>
  <c r="AI16" i="2880"/>
  <c r="AI15" i="2880"/>
  <c r="AI14" i="2880"/>
  <c r="AJ14" i="2880" s="1"/>
  <c r="AI13" i="2880"/>
  <c r="AJ13" i="2880" s="1"/>
  <c r="AI12" i="2880"/>
  <c r="AI11" i="2880"/>
  <c r="AI10" i="2880"/>
  <c r="AJ10" i="2880" s="1"/>
  <c r="AI9" i="2880"/>
  <c r="AJ9" i="2880" s="1"/>
  <c r="AI8" i="2880"/>
  <c r="AI7" i="2880"/>
  <c r="R32" i="2880"/>
  <c r="AE21" i="2880"/>
  <c r="AE20" i="2880"/>
  <c r="AE19" i="2880"/>
  <c r="AE17" i="2880"/>
  <c r="AE16" i="2880"/>
  <c r="AE15" i="2880"/>
  <c r="AE12" i="2880"/>
  <c r="AE11" i="2880"/>
  <c r="AE9" i="2880"/>
  <c r="AE8" i="2880"/>
  <c r="AE7" i="2880"/>
  <c r="AG3" i="2880"/>
  <c r="AD22" i="2880"/>
  <c r="AE22" i="2880" s="1"/>
  <c r="AD21" i="2880"/>
  <c r="AD20" i="2880"/>
  <c r="AD19" i="2880"/>
  <c r="AD18" i="2880"/>
  <c r="AE18" i="2880" s="1"/>
  <c r="AD17" i="2880"/>
  <c r="AD16" i="2880"/>
  <c r="AD15" i="2880"/>
  <c r="AD14" i="2880"/>
  <c r="AE14" i="2880" s="1"/>
  <c r="AD13" i="2880"/>
  <c r="AE13" i="2880" s="1"/>
  <c r="AD12" i="2880"/>
  <c r="AD11" i="2880"/>
  <c r="AD10" i="2880"/>
  <c r="AE10" i="2880" s="1"/>
  <c r="AD9" i="2880"/>
  <c r="AD8" i="2880"/>
  <c r="AD7" i="2880"/>
  <c r="Z21" i="2880"/>
  <c r="Z20" i="2880"/>
  <c r="Q32" i="2880" s="1"/>
  <c r="Z19" i="2880"/>
  <c r="Z16" i="2880"/>
  <c r="Z15" i="2880"/>
  <c r="Z12" i="2880"/>
  <c r="Z11" i="2880"/>
  <c r="Z9" i="2880"/>
  <c r="Z8" i="2880"/>
  <c r="Z7" i="2880"/>
  <c r="AB3" i="2880"/>
  <c r="Y22" i="2880"/>
  <c r="Z22" i="2880" s="1"/>
  <c r="Y21" i="2880"/>
  <c r="Y20" i="2880"/>
  <c r="Y19" i="2880"/>
  <c r="Y18" i="2880"/>
  <c r="Z18" i="2880" s="1"/>
  <c r="Y17" i="2880"/>
  <c r="Z17" i="2880" s="1"/>
  <c r="Y16" i="2880"/>
  <c r="Y15" i="2880"/>
  <c r="Y14" i="2880"/>
  <c r="Z14" i="2880" s="1"/>
  <c r="Y13" i="2880"/>
  <c r="Z13" i="2880" s="1"/>
  <c r="Y12" i="2880"/>
  <c r="Y11" i="2880"/>
  <c r="Y10" i="2880"/>
  <c r="Z10" i="2880" s="1"/>
  <c r="Y9" i="2880"/>
  <c r="Y8" i="2880"/>
  <c r="Y7" i="2880"/>
  <c r="U20" i="2880"/>
  <c r="P32" i="2880" s="1"/>
  <c r="U19" i="2880"/>
  <c r="U16" i="2880"/>
  <c r="U15" i="2880"/>
  <c r="U12" i="2880"/>
  <c r="U11" i="2880"/>
  <c r="U8" i="2880"/>
  <c r="U7" i="2880"/>
  <c r="W3" i="2880"/>
  <c r="T22" i="2880"/>
  <c r="U22" i="2880" s="1"/>
  <c r="T21" i="2880"/>
  <c r="U21" i="2880" s="1"/>
  <c r="T20" i="2880"/>
  <c r="T19" i="2880"/>
  <c r="T18" i="2880"/>
  <c r="U18" i="2880" s="1"/>
  <c r="T17" i="2880"/>
  <c r="U17" i="2880" s="1"/>
  <c r="T16" i="2880"/>
  <c r="T15" i="2880"/>
  <c r="T14" i="2880"/>
  <c r="U14" i="2880" s="1"/>
  <c r="T13" i="2880"/>
  <c r="U13" i="2880" s="1"/>
  <c r="T12" i="2880"/>
  <c r="T11" i="2880"/>
  <c r="T10" i="2880"/>
  <c r="U10" i="2880" s="1"/>
  <c r="T9" i="2880"/>
  <c r="U9" i="2880" s="1"/>
  <c r="T8" i="2880"/>
  <c r="T7" i="2880"/>
  <c r="U31" i="2880"/>
  <c r="T31" i="2880"/>
  <c r="Q31" i="2880"/>
  <c r="O22" i="2880"/>
  <c r="O21" i="2880"/>
  <c r="O20" i="2880"/>
  <c r="O19" i="2880"/>
  <c r="O18" i="2880"/>
  <c r="O17" i="2880"/>
  <c r="O16" i="2880"/>
  <c r="O15" i="2880"/>
  <c r="O14" i="2880"/>
  <c r="O13" i="2880"/>
  <c r="O12" i="2880"/>
  <c r="O11" i="2880"/>
  <c r="O10" i="2880"/>
  <c r="O9" i="2880"/>
  <c r="O8" i="2880"/>
  <c r="O7" i="2880"/>
  <c r="Q3" i="2880"/>
  <c r="G3" i="2880"/>
  <c r="AF22" i="2881" l="1"/>
  <c r="AG22" i="2881" s="1"/>
  <c r="AU11" i="2882"/>
  <c r="AV11" i="2882" s="1"/>
  <c r="AP22" i="2881"/>
  <c r="AQ22" i="2881" s="1"/>
  <c r="AA12" i="2883"/>
  <c r="AB12" i="2883" s="1"/>
  <c r="AB4" i="2883"/>
  <c r="AP13" i="2883"/>
  <c r="AQ13" i="2883" s="1"/>
  <c r="AP10" i="2883"/>
  <c r="AQ10" i="2883" s="1"/>
  <c r="AP18" i="2883"/>
  <c r="AQ18" i="2883" s="1"/>
  <c r="AP22" i="2883"/>
  <c r="AQ22" i="2883" s="1"/>
  <c r="AP15" i="2885"/>
  <c r="AQ15" i="2885" s="1"/>
  <c r="AP19" i="2885"/>
  <c r="AQ19" i="2885" s="1"/>
  <c r="AK13" i="2880"/>
  <c r="AL13" i="2880" s="1"/>
  <c r="AU10" i="2880"/>
  <c r="AV10" i="2880" s="1"/>
  <c r="AU18" i="2880"/>
  <c r="AV18" i="2880" s="1"/>
  <c r="AB4" i="2882"/>
  <c r="AA7" i="2882" s="1"/>
  <c r="AA11" i="2882"/>
  <c r="AB11" i="2882" s="1"/>
  <c r="AA13" i="2883"/>
  <c r="AB13" i="2883" s="1"/>
  <c r="AV4" i="2883"/>
  <c r="AU16" i="2883" s="1"/>
  <c r="AV16" i="2883" s="1"/>
  <c r="AA9" i="2884"/>
  <c r="AB9" i="2884" s="1"/>
  <c r="P11" i="2880"/>
  <c r="Q11" i="2880" s="1"/>
  <c r="AP13" i="2880"/>
  <c r="AQ13" i="2880" s="1"/>
  <c r="AV4" i="2882"/>
  <c r="AU7" i="2882" s="1"/>
  <c r="V11" i="2884"/>
  <c r="W11" i="2884" s="1"/>
  <c r="V10" i="2881"/>
  <c r="W10" i="2881" s="1"/>
  <c r="V22" i="2881"/>
  <c r="W22" i="2881" s="1"/>
  <c r="AK7" i="2882"/>
  <c r="AL4" i="2882"/>
  <c r="AK11" i="2882"/>
  <c r="AL11" i="2882" s="1"/>
  <c r="AU13" i="2883"/>
  <c r="AV13" i="2883" s="1"/>
  <c r="AF16" i="2880"/>
  <c r="AG16" i="2880" s="1"/>
  <c r="AP8" i="2880"/>
  <c r="AQ8" i="2880" s="1"/>
  <c r="AU13" i="2880"/>
  <c r="AV13" i="2880" s="1"/>
  <c r="AA11" i="2881"/>
  <c r="AB11" i="2881" s="1"/>
  <c r="AA19" i="2881"/>
  <c r="AB19" i="2881" s="1"/>
  <c r="AK13" i="2881"/>
  <c r="AL13" i="2881" s="1"/>
  <c r="AP14" i="2881"/>
  <c r="AQ14" i="2881" s="1"/>
  <c r="AU18" i="2881"/>
  <c r="AV18" i="2881" s="1"/>
  <c r="P9" i="2882"/>
  <c r="Q9" i="2882" s="1"/>
  <c r="W4" i="2883"/>
  <c r="AP14" i="2883"/>
  <c r="AQ14" i="2883" s="1"/>
  <c r="W4" i="2884"/>
  <c r="V14" i="2884" s="1"/>
  <c r="W14" i="2884" s="1"/>
  <c r="V7" i="2884"/>
  <c r="V15" i="2884"/>
  <c r="W15" i="2884" s="1"/>
  <c r="V16" i="2884"/>
  <c r="W16" i="2884" s="1"/>
  <c r="AA19" i="2884"/>
  <c r="AB19" i="2884" s="1"/>
  <c r="AF12" i="2884"/>
  <c r="AG12" i="2884" s="1"/>
  <c r="P22" i="2885"/>
  <c r="Q22" i="2885" s="1"/>
  <c r="AQ4" i="2885"/>
  <c r="AP7" i="2885" s="1"/>
  <c r="AP21" i="2885"/>
  <c r="AQ21" i="2885" s="1"/>
  <c r="AF17" i="2886"/>
  <c r="AG17" i="2886" s="1"/>
  <c r="AA18" i="2887"/>
  <c r="AB18" i="2887" s="1"/>
  <c r="AA22" i="2887"/>
  <c r="AB22" i="2887" s="1"/>
  <c r="AU10" i="2890"/>
  <c r="AV10" i="2890" s="1"/>
  <c r="AU22" i="2890"/>
  <c r="AV22" i="2890" s="1"/>
  <c r="AU14" i="2890"/>
  <c r="AV14" i="2890" s="1"/>
  <c r="AU21" i="2890"/>
  <c r="AV21" i="2890" s="1"/>
  <c r="AK8" i="2894"/>
  <c r="AL8" i="2894" s="1"/>
  <c r="AL4" i="2894"/>
  <c r="AF16" i="2898"/>
  <c r="AG16" i="2898" s="1"/>
  <c r="AK10" i="2880"/>
  <c r="AL10" i="2880" s="1"/>
  <c r="AU9" i="2880"/>
  <c r="AV9" i="2880" s="1"/>
  <c r="W4" i="2881"/>
  <c r="V19" i="2881" s="1"/>
  <c r="W19" i="2881" s="1"/>
  <c r="V15" i="2881"/>
  <c r="W15" i="2881" s="1"/>
  <c r="AA14" i="2881"/>
  <c r="AB14" i="2881" s="1"/>
  <c r="AQ4" i="2881"/>
  <c r="AP18" i="2881" s="1"/>
  <c r="AQ18" i="2881" s="1"/>
  <c r="AP7" i="2881"/>
  <c r="V11" i="2882"/>
  <c r="W11" i="2882" s="1"/>
  <c r="AA19" i="2882"/>
  <c r="AB19" i="2882" s="1"/>
  <c r="AK19" i="2882"/>
  <c r="AL19" i="2882" s="1"/>
  <c r="AP11" i="2882"/>
  <c r="AQ11" i="2882" s="1"/>
  <c r="AU15" i="2882"/>
  <c r="AV15" i="2882" s="1"/>
  <c r="AA8" i="2884"/>
  <c r="AB8" i="2884" s="1"/>
  <c r="V18" i="2885"/>
  <c r="W18" i="2885" s="1"/>
  <c r="V9" i="2886"/>
  <c r="W9" i="2886" s="1"/>
  <c r="V17" i="2886"/>
  <c r="W17" i="2886" s="1"/>
  <c r="AK7" i="2886"/>
  <c r="AL4" i="2886"/>
  <c r="AK15" i="2886"/>
  <c r="AL15" i="2886" s="1"/>
  <c r="AK18" i="2886"/>
  <c r="AL18" i="2886" s="1"/>
  <c r="P10" i="2880"/>
  <c r="Q10" i="2880" s="1"/>
  <c r="W4" i="2880"/>
  <c r="V14" i="2880" s="1"/>
  <c r="W14" i="2880" s="1"/>
  <c r="AL4" i="2880"/>
  <c r="AK10" i="2881"/>
  <c r="AL10" i="2881" s="1"/>
  <c r="AU10" i="2881"/>
  <c r="AV10" i="2881" s="1"/>
  <c r="V15" i="2882"/>
  <c r="W15" i="2882" s="1"/>
  <c r="AF15" i="2882"/>
  <c r="AG15" i="2882" s="1"/>
  <c r="AA9" i="2883"/>
  <c r="AB9" i="2883" s="1"/>
  <c r="AA17" i="2883"/>
  <c r="AB17" i="2883" s="1"/>
  <c r="AA21" i="2883"/>
  <c r="AB21" i="2883" s="1"/>
  <c r="AA8" i="2883"/>
  <c r="AB8" i="2883" s="1"/>
  <c r="AP9" i="2883"/>
  <c r="AQ9" i="2883" s="1"/>
  <c r="AP17" i="2883"/>
  <c r="AQ17" i="2883" s="1"/>
  <c r="AU21" i="2883"/>
  <c r="AV21" i="2883" s="1"/>
  <c r="AU8" i="2883"/>
  <c r="AV8" i="2883" s="1"/>
  <c r="V10" i="2884"/>
  <c r="W10" i="2884" s="1"/>
  <c r="V18" i="2884"/>
  <c r="W18" i="2884" s="1"/>
  <c r="V13" i="2884"/>
  <c r="W13" i="2884" s="1"/>
  <c r="AA18" i="2884"/>
  <c r="AB18" i="2884" s="1"/>
  <c r="AF13" i="2884"/>
  <c r="AG13" i="2884" s="1"/>
  <c r="AV4" i="2884"/>
  <c r="AU18" i="2884" s="1"/>
  <c r="AV18" i="2884" s="1"/>
  <c r="AU19" i="2884"/>
  <c r="AV19" i="2884" s="1"/>
  <c r="T31" i="2885"/>
  <c r="P31" i="2885"/>
  <c r="S31" i="2885"/>
  <c r="N28" i="2885"/>
  <c r="R31" i="2885"/>
  <c r="Q31" i="2885"/>
  <c r="P21" i="2885"/>
  <c r="Q21" i="2885" s="1"/>
  <c r="AK16" i="2885"/>
  <c r="AL16" i="2885" s="1"/>
  <c r="AP10" i="2885"/>
  <c r="AQ10" i="2885" s="1"/>
  <c r="AP14" i="2885"/>
  <c r="AQ14" i="2885" s="1"/>
  <c r="AP18" i="2885"/>
  <c r="AQ18" i="2885" s="1"/>
  <c r="AP22" i="2885"/>
  <c r="AQ22" i="2885" s="1"/>
  <c r="AP17" i="2885"/>
  <c r="AQ17" i="2885" s="1"/>
  <c r="AU13" i="2885"/>
  <c r="AV13" i="2885" s="1"/>
  <c r="P7" i="2886"/>
  <c r="AP21" i="2886"/>
  <c r="AQ21" i="2886" s="1"/>
  <c r="P22" i="2887"/>
  <c r="Q22" i="2887" s="1"/>
  <c r="V10" i="2887"/>
  <c r="W10" i="2887" s="1"/>
  <c r="V22" i="2887"/>
  <c r="W22" i="2887" s="1"/>
  <c r="AF12" i="2887"/>
  <c r="AG12" i="2887" s="1"/>
  <c r="AF16" i="2887"/>
  <c r="AG16" i="2887" s="1"/>
  <c r="AG4" i="2887"/>
  <c r="AF15" i="2887"/>
  <c r="AG15" i="2887" s="1"/>
  <c r="P22" i="2890"/>
  <c r="Q22" i="2890" s="1"/>
  <c r="P10" i="2890"/>
  <c r="Q10" i="2890" s="1"/>
  <c r="P18" i="2890"/>
  <c r="Q18" i="2890" s="1"/>
  <c r="P14" i="2890"/>
  <c r="Q14" i="2890" s="1"/>
  <c r="AK13" i="2891"/>
  <c r="AL13" i="2891" s="1"/>
  <c r="AF7" i="2893"/>
  <c r="AG4" i="2893"/>
  <c r="AF11" i="2893" s="1"/>
  <c r="AG11" i="2893" s="1"/>
  <c r="V12" i="2894"/>
  <c r="W12" i="2894" s="1"/>
  <c r="AA12" i="2897"/>
  <c r="AB12" i="2897" s="1"/>
  <c r="AA16" i="2897"/>
  <c r="AB16" i="2897" s="1"/>
  <c r="AA7" i="2897"/>
  <c r="AB4" i="2897"/>
  <c r="AK9" i="2897"/>
  <c r="AL9" i="2897" s="1"/>
  <c r="V14" i="2899"/>
  <c r="W14" i="2899" s="1"/>
  <c r="V18" i="2899"/>
  <c r="W18" i="2899" s="1"/>
  <c r="P22" i="2880"/>
  <c r="Q22" i="2880" s="1"/>
  <c r="V8" i="2880"/>
  <c r="W8" i="2880" s="1"/>
  <c r="AK8" i="2880"/>
  <c r="AL8" i="2880" s="1"/>
  <c r="AP21" i="2880"/>
  <c r="AQ21" i="2880" s="1"/>
  <c r="V14" i="2881"/>
  <c r="W14" i="2881" s="1"/>
  <c r="V17" i="2881"/>
  <c r="W17" i="2881" s="1"/>
  <c r="AA13" i="2881"/>
  <c r="AB13" i="2881" s="1"/>
  <c r="AF14" i="2881"/>
  <c r="AG14" i="2881" s="1"/>
  <c r="AK11" i="2881"/>
  <c r="AL11" i="2881" s="1"/>
  <c r="AK19" i="2881"/>
  <c r="AL19" i="2881" s="1"/>
  <c r="AU11" i="2881"/>
  <c r="AV11" i="2881" s="1"/>
  <c r="AU13" i="2881"/>
  <c r="AV13" i="2881" s="1"/>
  <c r="AP12" i="2883"/>
  <c r="AQ12" i="2883" s="1"/>
  <c r="S31" i="2884"/>
  <c r="N28" i="2884"/>
  <c r="R31" i="2884"/>
  <c r="T31" i="2884"/>
  <c r="U31" i="2884"/>
  <c r="AA16" i="2884"/>
  <c r="AB16" i="2884" s="1"/>
  <c r="AQ4" i="2884"/>
  <c r="AP18" i="2884" s="1"/>
  <c r="AQ18" i="2884" s="1"/>
  <c r="AP16" i="2884"/>
  <c r="AQ16" i="2884" s="1"/>
  <c r="AK13" i="2885"/>
  <c r="AL13" i="2885" s="1"/>
  <c r="AP11" i="2885"/>
  <c r="AQ11" i="2885" s="1"/>
  <c r="AA14" i="2887"/>
  <c r="AB14" i="2887" s="1"/>
  <c r="AU10" i="2888"/>
  <c r="AV10" i="2888" s="1"/>
  <c r="AK19" i="2889"/>
  <c r="AL19" i="2889" s="1"/>
  <c r="AK12" i="2894"/>
  <c r="AL12" i="2894" s="1"/>
  <c r="V9" i="2896"/>
  <c r="W9" i="2896" s="1"/>
  <c r="Q4" i="2880"/>
  <c r="AK16" i="2880"/>
  <c r="AL16" i="2880" s="1"/>
  <c r="AP14" i="2880"/>
  <c r="AQ14" i="2880" s="1"/>
  <c r="AU16" i="2880"/>
  <c r="AV16" i="2880" s="1"/>
  <c r="Q4" i="2881"/>
  <c r="AG4" i="2881"/>
  <c r="AF7" i="2881"/>
  <c r="AU14" i="2881"/>
  <c r="AV14" i="2881" s="1"/>
  <c r="Q4" i="2882"/>
  <c r="P12" i="2882" s="1"/>
  <c r="Q12" i="2882" s="1"/>
  <c r="AA15" i="2882"/>
  <c r="AB15" i="2882" s="1"/>
  <c r="AA18" i="2882"/>
  <c r="AB18" i="2882" s="1"/>
  <c r="AK15" i="2882"/>
  <c r="AL15" i="2882" s="1"/>
  <c r="AK18" i="2882"/>
  <c r="AL18" i="2882" s="1"/>
  <c r="AP15" i="2883"/>
  <c r="AQ15" i="2883" s="1"/>
  <c r="V8" i="2884"/>
  <c r="W8" i="2884" s="1"/>
  <c r="AA17" i="2884"/>
  <c r="AB17" i="2884" s="1"/>
  <c r="AL4" i="2884"/>
  <c r="AK11" i="2884" s="1"/>
  <c r="AL11" i="2884" s="1"/>
  <c r="P13" i="2885"/>
  <c r="Q13" i="2885" s="1"/>
  <c r="AG4" i="2885"/>
  <c r="AF7" i="2885" s="1"/>
  <c r="AU15" i="2885"/>
  <c r="AV15" i="2885" s="1"/>
  <c r="V13" i="2886"/>
  <c r="W13" i="2886" s="1"/>
  <c r="V21" i="2886"/>
  <c r="W21" i="2886" s="1"/>
  <c r="AK11" i="2886"/>
  <c r="AL11" i="2886" s="1"/>
  <c r="AK19" i="2886"/>
  <c r="AL19" i="2886" s="1"/>
  <c r="AA13" i="2887"/>
  <c r="AB13" i="2887" s="1"/>
  <c r="AP9" i="2887"/>
  <c r="AQ9" i="2887" s="1"/>
  <c r="AQ4" i="2887"/>
  <c r="AV4" i="2887"/>
  <c r="AU14" i="2887"/>
  <c r="AV14" i="2887" s="1"/>
  <c r="AU17" i="2887"/>
  <c r="AV17" i="2887" s="1"/>
  <c r="AK16" i="2889"/>
  <c r="AL16" i="2889" s="1"/>
  <c r="AK7" i="2889"/>
  <c r="AF15" i="2890"/>
  <c r="AG15" i="2890" s="1"/>
  <c r="AQ4" i="2890"/>
  <c r="AP12" i="2890" s="1"/>
  <c r="AQ12" i="2890" s="1"/>
  <c r="P7" i="2880"/>
  <c r="P14" i="2880"/>
  <c r="Q14" i="2880" s="1"/>
  <c r="AG4" i="2880"/>
  <c r="AF12" i="2880"/>
  <c r="AG12" i="2880" s="1"/>
  <c r="AK9" i="2881"/>
  <c r="AL9" i="2881" s="1"/>
  <c r="AU9" i="2881"/>
  <c r="AV9" i="2881" s="1"/>
  <c r="P13" i="2882"/>
  <c r="Q13" i="2882" s="1"/>
  <c r="V12" i="2882"/>
  <c r="W12" i="2882" s="1"/>
  <c r="V14" i="2882"/>
  <c r="W14" i="2882" s="1"/>
  <c r="V19" i="2882"/>
  <c r="W19" i="2882" s="1"/>
  <c r="AA16" i="2882"/>
  <c r="AB16" i="2882" s="1"/>
  <c r="AF12" i="2882"/>
  <c r="AG12" i="2882" s="1"/>
  <c r="AF14" i="2882"/>
  <c r="AG14" i="2882" s="1"/>
  <c r="AK8" i="2882"/>
  <c r="AL8" i="2882" s="1"/>
  <c r="AK16" i="2882"/>
  <c r="AL16" i="2882" s="1"/>
  <c r="AP12" i="2882"/>
  <c r="AQ12" i="2882" s="1"/>
  <c r="AP19" i="2882"/>
  <c r="AQ19" i="2882" s="1"/>
  <c r="AU8" i="2882"/>
  <c r="AV8" i="2882" s="1"/>
  <c r="AA16" i="2883"/>
  <c r="AB16" i="2883" s="1"/>
  <c r="AA7" i="2883"/>
  <c r="AA19" i="2883"/>
  <c r="AB19" i="2883" s="1"/>
  <c r="AP8" i="2883"/>
  <c r="AQ8" i="2883" s="1"/>
  <c r="AP16" i="2883"/>
  <c r="AQ16" i="2883" s="1"/>
  <c r="AP7" i="2883"/>
  <c r="AU7" i="2883"/>
  <c r="P31" i="2884"/>
  <c r="V9" i="2884"/>
  <c r="W9" i="2884" s="1"/>
  <c r="V17" i="2884"/>
  <c r="W17" i="2884" s="1"/>
  <c r="V21" i="2884"/>
  <c r="W21" i="2884" s="1"/>
  <c r="AA13" i="2884"/>
  <c r="AB13" i="2884" s="1"/>
  <c r="AA21" i="2884"/>
  <c r="AB21" i="2884" s="1"/>
  <c r="AU14" i="2884"/>
  <c r="AV14" i="2884" s="1"/>
  <c r="W4" i="2885"/>
  <c r="V7" i="2885"/>
  <c r="AK19" i="2885"/>
  <c r="AL19" i="2885" s="1"/>
  <c r="AU8" i="2885"/>
  <c r="AV8" i="2885" s="1"/>
  <c r="AU16" i="2885"/>
  <c r="AV16" i="2885" s="1"/>
  <c r="AU9" i="2885"/>
  <c r="AV9" i="2885" s="1"/>
  <c r="AA16" i="2886"/>
  <c r="AB16" i="2886" s="1"/>
  <c r="AK8" i="2886"/>
  <c r="AL8" i="2886" s="1"/>
  <c r="AK12" i="2886"/>
  <c r="AL12" i="2886" s="1"/>
  <c r="V13" i="2887"/>
  <c r="W13" i="2887" s="1"/>
  <c r="V17" i="2887"/>
  <c r="W17" i="2887" s="1"/>
  <c r="AF13" i="2887"/>
  <c r="AG13" i="2887" s="1"/>
  <c r="AG4" i="2889"/>
  <c r="AF15" i="2889" s="1"/>
  <c r="AG15" i="2889" s="1"/>
  <c r="AF18" i="2889"/>
  <c r="AG18" i="2889" s="1"/>
  <c r="AP17" i="2889"/>
  <c r="AQ17" i="2889" s="1"/>
  <c r="AP7" i="2889"/>
  <c r="AP19" i="2889"/>
  <c r="AQ19" i="2889" s="1"/>
  <c r="AB4" i="2890"/>
  <c r="P18" i="2891"/>
  <c r="Q18" i="2891" s="1"/>
  <c r="V12" i="2893"/>
  <c r="W12" i="2893" s="1"/>
  <c r="AP12" i="2894"/>
  <c r="AQ12" i="2894" s="1"/>
  <c r="AF18" i="2899"/>
  <c r="AG18" i="2899" s="1"/>
  <c r="AF17" i="2899"/>
  <c r="AG17" i="2899" s="1"/>
  <c r="AQ4" i="2880"/>
  <c r="AP17" i="2880" s="1"/>
  <c r="AQ17" i="2880" s="1"/>
  <c r="AU8" i="2880"/>
  <c r="AV8" i="2880" s="1"/>
  <c r="V9" i="2881"/>
  <c r="W9" i="2881" s="1"/>
  <c r="AB4" i="2881"/>
  <c r="AA10" i="2881" s="1"/>
  <c r="AB10" i="2881" s="1"/>
  <c r="AA22" i="2881"/>
  <c r="AB22" i="2881" s="1"/>
  <c r="AF9" i="2881"/>
  <c r="AG9" i="2881" s="1"/>
  <c r="AL4" i="2881"/>
  <c r="AK14" i="2881" s="1"/>
  <c r="AL14" i="2881" s="1"/>
  <c r="AK22" i="2881"/>
  <c r="AL22" i="2881" s="1"/>
  <c r="AP9" i="2881"/>
  <c r="AQ9" i="2881" s="1"/>
  <c r="AV4" i="2881"/>
  <c r="AU19" i="2881" s="1"/>
  <c r="AV19" i="2881" s="1"/>
  <c r="AU22" i="2881"/>
  <c r="AV22" i="2881" s="1"/>
  <c r="V7" i="2882"/>
  <c r="V18" i="2882"/>
  <c r="W18" i="2882" s="1"/>
  <c r="W4" i="2882"/>
  <c r="AA10" i="2882"/>
  <c r="AB10" i="2882" s="1"/>
  <c r="AF7" i="2882"/>
  <c r="AF18" i="2882"/>
  <c r="AG18" i="2882" s="1"/>
  <c r="AG4" i="2882"/>
  <c r="AK10" i="2882"/>
  <c r="AL10" i="2882" s="1"/>
  <c r="AP7" i="2882"/>
  <c r="AP18" i="2882"/>
  <c r="AQ18" i="2882" s="1"/>
  <c r="AQ4" i="2882"/>
  <c r="AU10" i="2882"/>
  <c r="AV10" i="2882" s="1"/>
  <c r="P7" i="2883"/>
  <c r="P19" i="2883"/>
  <c r="Q19" i="2883" s="1"/>
  <c r="V15" i="2883"/>
  <c r="W15" i="2883" s="1"/>
  <c r="AA11" i="2883"/>
  <c r="AB11" i="2883" s="1"/>
  <c r="AG4" i="2883"/>
  <c r="AF13" i="2883" s="1"/>
  <c r="AG13" i="2883" s="1"/>
  <c r="AP11" i="2883"/>
  <c r="AQ11" i="2883" s="1"/>
  <c r="AP19" i="2883"/>
  <c r="AQ19" i="2883" s="1"/>
  <c r="V22" i="2884"/>
  <c r="W22" i="2884" s="1"/>
  <c r="V12" i="2884"/>
  <c r="W12" i="2884" s="1"/>
  <c r="AB4" i="2884"/>
  <c r="AF16" i="2884"/>
  <c r="AG16" i="2884" s="1"/>
  <c r="AU16" i="2884"/>
  <c r="AV16" i="2884" s="1"/>
  <c r="V13" i="2885"/>
  <c r="W13" i="2885" s="1"/>
  <c r="AB4" i="2885"/>
  <c r="AA10" i="2885" s="1"/>
  <c r="AB10" i="2885" s="1"/>
  <c r="AL4" i="2885"/>
  <c r="AK8" i="2885" s="1"/>
  <c r="AL8" i="2885" s="1"/>
  <c r="AK21" i="2885"/>
  <c r="AL21" i="2885" s="1"/>
  <c r="AP13" i="2885"/>
  <c r="AQ13" i="2885" s="1"/>
  <c r="AV4" i="2885"/>
  <c r="AU21" i="2885"/>
  <c r="AV21" i="2885" s="1"/>
  <c r="P8" i="2886"/>
  <c r="Q8" i="2886" s="1"/>
  <c r="AA11" i="2886"/>
  <c r="AB11" i="2886" s="1"/>
  <c r="AA14" i="2886"/>
  <c r="AB14" i="2886" s="1"/>
  <c r="AF7" i="2886"/>
  <c r="AG4" i="2886"/>
  <c r="AF11" i="2886"/>
  <c r="AG11" i="2886" s="1"/>
  <c r="AF19" i="2886"/>
  <c r="AG19" i="2886" s="1"/>
  <c r="AF15" i="2886"/>
  <c r="AG15" i="2886" s="1"/>
  <c r="AF22" i="2886"/>
  <c r="AG22" i="2886" s="1"/>
  <c r="AK16" i="2886"/>
  <c r="AL16" i="2886" s="1"/>
  <c r="AP11" i="2886"/>
  <c r="AQ11" i="2886" s="1"/>
  <c r="AQ4" i="2886"/>
  <c r="AP13" i="2886" s="1"/>
  <c r="AQ13" i="2886" s="1"/>
  <c r="V19" i="2887"/>
  <c r="W19" i="2887" s="1"/>
  <c r="AA17" i="2887"/>
  <c r="AB17" i="2887" s="1"/>
  <c r="AP12" i="2887"/>
  <c r="AQ12" i="2887" s="1"/>
  <c r="AP7" i="2887"/>
  <c r="AP16" i="2887"/>
  <c r="AQ16" i="2887" s="1"/>
  <c r="AB4" i="2888"/>
  <c r="AA7" i="2888" s="1"/>
  <c r="AA11" i="2888"/>
  <c r="AB11" i="2888" s="1"/>
  <c r="AA15" i="2888"/>
  <c r="AB15" i="2888" s="1"/>
  <c r="AA19" i="2888"/>
  <c r="AB19" i="2888" s="1"/>
  <c r="AU9" i="2888"/>
  <c r="AV9" i="2888" s="1"/>
  <c r="AU12" i="2888"/>
  <c r="AV12" i="2888" s="1"/>
  <c r="AP10" i="2889"/>
  <c r="AQ10" i="2889" s="1"/>
  <c r="AV4" i="2889"/>
  <c r="AU11" i="2889" s="1"/>
  <c r="AV11" i="2889" s="1"/>
  <c r="V11" i="2890"/>
  <c r="W11" i="2890" s="1"/>
  <c r="AU12" i="2890"/>
  <c r="AV12" i="2890" s="1"/>
  <c r="AF10" i="2891"/>
  <c r="AG10" i="2891" s="1"/>
  <c r="AU17" i="2891"/>
  <c r="AV17" i="2891" s="1"/>
  <c r="AU21" i="2891"/>
  <c r="AV21" i="2891" s="1"/>
  <c r="AA18" i="2892"/>
  <c r="AB18" i="2892" s="1"/>
  <c r="AA22" i="2892"/>
  <c r="AB22" i="2892" s="1"/>
  <c r="AF18" i="2892"/>
  <c r="AG18" i="2892" s="1"/>
  <c r="AK10" i="2892"/>
  <c r="AL10" i="2892" s="1"/>
  <c r="AQ4" i="2893"/>
  <c r="AP7" i="2893" s="1"/>
  <c r="AP15" i="2893"/>
  <c r="AQ15" i="2893" s="1"/>
  <c r="AA19" i="2894"/>
  <c r="AB19" i="2894" s="1"/>
  <c r="AG4" i="2896"/>
  <c r="AF7" i="2896"/>
  <c r="AF11" i="2896"/>
  <c r="AG11" i="2896" s="1"/>
  <c r="AF15" i="2896"/>
  <c r="AG15" i="2896" s="1"/>
  <c r="AF19" i="2896"/>
  <c r="AG19" i="2896" s="1"/>
  <c r="AA22" i="2897"/>
  <c r="AB22" i="2897" s="1"/>
  <c r="AF9" i="2897"/>
  <c r="AG9" i="2897" s="1"/>
  <c r="AG4" i="2897"/>
  <c r="AA10" i="2899"/>
  <c r="AB10" i="2899" s="1"/>
  <c r="AA22" i="2899"/>
  <c r="AB22" i="2899" s="1"/>
  <c r="AA9" i="2899"/>
  <c r="AB9" i="2899" s="1"/>
  <c r="S31" i="2880"/>
  <c r="N28" i="2880"/>
  <c r="R31" i="2880"/>
  <c r="P31" i="2880"/>
  <c r="AB4" i="2880"/>
  <c r="AA16" i="2880" s="1"/>
  <c r="AB16" i="2880" s="1"/>
  <c r="AK22" i="2880"/>
  <c r="AL22" i="2880" s="1"/>
  <c r="AP16" i="2880"/>
  <c r="AQ16" i="2880" s="1"/>
  <c r="AV4" i="2880"/>
  <c r="AU22" i="2880" s="1"/>
  <c r="AV22" i="2880" s="1"/>
  <c r="T31" i="2881"/>
  <c r="P31" i="2881"/>
  <c r="S31" i="2881"/>
  <c r="N28" i="2881"/>
  <c r="Q31" i="2881"/>
  <c r="V13" i="2881"/>
  <c r="W13" i="2881" s="1"/>
  <c r="AF13" i="2881"/>
  <c r="AG13" i="2881" s="1"/>
  <c r="AA14" i="2882"/>
  <c r="AB14" i="2882" s="1"/>
  <c r="AK14" i="2882"/>
  <c r="AL14" i="2882" s="1"/>
  <c r="Q4" i="2883"/>
  <c r="V19" i="2883"/>
  <c r="W19" i="2883" s="1"/>
  <c r="AA15" i="2883"/>
  <c r="AB15" i="2883" s="1"/>
  <c r="AL4" i="2883"/>
  <c r="AK19" i="2883" s="1"/>
  <c r="AL19" i="2883" s="1"/>
  <c r="AP21" i="2883"/>
  <c r="AQ21" i="2883" s="1"/>
  <c r="AU19" i="2883"/>
  <c r="AV19" i="2883" s="1"/>
  <c r="Q4" i="2884"/>
  <c r="P18" i="2884" s="1"/>
  <c r="Q18" i="2884" s="1"/>
  <c r="AA22" i="2884"/>
  <c r="AB22" i="2884" s="1"/>
  <c r="AA12" i="2884"/>
  <c r="AB12" i="2884" s="1"/>
  <c r="AG4" i="2884"/>
  <c r="AK8" i="2884"/>
  <c r="AL8" i="2884" s="1"/>
  <c r="AU9" i="2884"/>
  <c r="AV9" i="2884" s="1"/>
  <c r="AU12" i="2884"/>
  <c r="AV12" i="2884" s="1"/>
  <c r="Q4" i="2885"/>
  <c r="P16" i="2885" s="1"/>
  <c r="Q16" i="2885" s="1"/>
  <c r="P12" i="2885"/>
  <c r="Q12" i="2885" s="1"/>
  <c r="P17" i="2885"/>
  <c r="Q17" i="2885" s="1"/>
  <c r="P20" i="2885"/>
  <c r="Q20" i="2885" s="1"/>
  <c r="V12" i="2885"/>
  <c r="W12" i="2885" s="1"/>
  <c r="V16" i="2885"/>
  <c r="W16" i="2885" s="1"/>
  <c r="AA18" i="2885"/>
  <c r="AB18" i="2885" s="1"/>
  <c r="AF12" i="2885"/>
  <c r="AG12" i="2885" s="1"/>
  <c r="AK10" i="2885"/>
  <c r="AL10" i="2885" s="1"/>
  <c r="AK14" i="2885"/>
  <c r="AL14" i="2885" s="1"/>
  <c r="AK17" i="2885"/>
  <c r="AL17" i="2885" s="1"/>
  <c r="AP8" i="2885"/>
  <c r="AQ8" i="2885" s="1"/>
  <c r="AP12" i="2885"/>
  <c r="AQ12" i="2885" s="1"/>
  <c r="AP16" i="2885"/>
  <c r="AQ16" i="2885" s="1"/>
  <c r="AP9" i="2885"/>
  <c r="AQ9" i="2885" s="1"/>
  <c r="AU10" i="2885"/>
  <c r="AV10" i="2885" s="1"/>
  <c r="AU14" i="2885"/>
  <c r="AV14" i="2885" s="1"/>
  <c r="AU18" i="2885"/>
  <c r="AV18" i="2885" s="1"/>
  <c r="AU22" i="2885"/>
  <c r="AV22" i="2885" s="1"/>
  <c r="AU17" i="2885"/>
  <c r="AV17" i="2885" s="1"/>
  <c r="V15" i="2886"/>
  <c r="W15" i="2886" s="1"/>
  <c r="V14" i="2886"/>
  <c r="W14" i="2886" s="1"/>
  <c r="W4" i="2886"/>
  <c r="V11" i="2886" s="1"/>
  <c r="W11" i="2886" s="1"/>
  <c r="AA19" i="2886"/>
  <c r="AB19" i="2886" s="1"/>
  <c r="AP12" i="2886"/>
  <c r="AQ12" i="2886" s="1"/>
  <c r="Q4" i="2888"/>
  <c r="P7" i="2888"/>
  <c r="V16" i="2889"/>
  <c r="W16" i="2889" s="1"/>
  <c r="V7" i="2889"/>
  <c r="W4" i="2889"/>
  <c r="V19" i="2889" s="1"/>
  <c r="W19" i="2889" s="1"/>
  <c r="AA15" i="2889"/>
  <c r="AB15" i="2889" s="1"/>
  <c r="AK17" i="2889"/>
  <c r="AL17" i="2889" s="1"/>
  <c r="AK9" i="2890"/>
  <c r="AL9" i="2890" s="1"/>
  <c r="AU7" i="2890"/>
  <c r="AU11" i="2890"/>
  <c r="AV11" i="2890" s="1"/>
  <c r="AU19" i="2890"/>
  <c r="AV19" i="2890" s="1"/>
  <c r="AU16" i="2890"/>
  <c r="AV16" i="2890" s="1"/>
  <c r="AF9" i="2891"/>
  <c r="AG9" i="2891" s="1"/>
  <c r="AF21" i="2891"/>
  <c r="AG21" i="2891" s="1"/>
  <c r="AF8" i="2891"/>
  <c r="AG8" i="2891" s="1"/>
  <c r="AP18" i="2893"/>
  <c r="AQ18" i="2893" s="1"/>
  <c r="AU7" i="2893"/>
  <c r="AV4" i="2893"/>
  <c r="AU11" i="2893"/>
  <c r="AV11" i="2893" s="1"/>
  <c r="AU14" i="2893"/>
  <c r="AV14" i="2893" s="1"/>
  <c r="AU19" i="2893"/>
  <c r="AV19" i="2893" s="1"/>
  <c r="S31" i="2896"/>
  <c r="N28" i="2896"/>
  <c r="Q31" i="2896"/>
  <c r="U31" i="2896"/>
  <c r="P31" i="2896"/>
  <c r="T31" i="2896"/>
  <c r="R31" i="2896"/>
  <c r="AF22" i="2896"/>
  <c r="AG22" i="2896" s="1"/>
  <c r="AP18" i="2896"/>
  <c r="AQ18" i="2896" s="1"/>
  <c r="AF16" i="2897"/>
  <c r="AG16" i="2897" s="1"/>
  <c r="V16" i="2898"/>
  <c r="W16" i="2898" s="1"/>
  <c r="V7" i="2898"/>
  <c r="W4" i="2898"/>
  <c r="V12" i="2898" s="1"/>
  <c r="W12" i="2898" s="1"/>
  <c r="V12" i="2902"/>
  <c r="W12" i="2902" s="1"/>
  <c r="P17" i="2886"/>
  <c r="Q17" i="2886" s="1"/>
  <c r="V7" i="2886"/>
  <c r="V18" i="2886"/>
  <c r="W18" i="2886" s="1"/>
  <c r="AA21" i="2886"/>
  <c r="AB21" i="2886" s="1"/>
  <c r="AA8" i="2886"/>
  <c r="AB8" i="2886" s="1"/>
  <c r="AF12" i="2886"/>
  <c r="AG12" i="2886" s="1"/>
  <c r="AF16" i="2886"/>
  <c r="AG16" i="2886" s="1"/>
  <c r="AK17" i="2886"/>
  <c r="AL17" i="2886" s="1"/>
  <c r="AK22" i="2886"/>
  <c r="AL22" i="2886" s="1"/>
  <c r="AP18" i="2886"/>
  <c r="AQ18" i="2886" s="1"/>
  <c r="P8" i="2887"/>
  <c r="Q8" i="2887" s="1"/>
  <c r="Q4" i="2887"/>
  <c r="P16" i="2887" s="1"/>
  <c r="Q16" i="2887" s="1"/>
  <c r="P14" i="2887"/>
  <c r="Q14" i="2887" s="1"/>
  <c r="V12" i="2887"/>
  <c r="W12" i="2887" s="1"/>
  <c r="V16" i="2887"/>
  <c r="W16" i="2887" s="1"/>
  <c r="W4" i="2887"/>
  <c r="V15" i="2887"/>
  <c r="W15" i="2887" s="1"/>
  <c r="AA9" i="2887"/>
  <c r="AB9" i="2887" s="1"/>
  <c r="AA21" i="2887"/>
  <c r="AB21" i="2887" s="1"/>
  <c r="AA19" i="2887"/>
  <c r="AB19" i="2887" s="1"/>
  <c r="AF10" i="2887"/>
  <c r="AG10" i="2887" s="1"/>
  <c r="AF18" i="2887"/>
  <c r="AG18" i="2887" s="1"/>
  <c r="AP15" i="2887"/>
  <c r="AQ15" i="2887" s="1"/>
  <c r="AP21" i="2887"/>
  <c r="AQ21" i="2887" s="1"/>
  <c r="AA13" i="2888"/>
  <c r="AB13" i="2888" s="1"/>
  <c r="AA18" i="2888"/>
  <c r="AB18" i="2888" s="1"/>
  <c r="AK10" i="2888"/>
  <c r="AL10" i="2888" s="1"/>
  <c r="AQ4" i="2888"/>
  <c r="AP19" i="2888" s="1"/>
  <c r="AQ19" i="2888" s="1"/>
  <c r="AP7" i="2888"/>
  <c r="AU13" i="2888"/>
  <c r="AV13" i="2888" s="1"/>
  <c r="V10" i="2889"/>
  <c r="W10" i="2889" s="1"/>
  <c r="V13" i="2889"/>
  <c r="W13" i="2889" s="1"/>
  <c r="AP11" i="2889"/>
  <c r="AQ11" i="2889" s="1"/>
  <c r="AP13" i="2889"/>
  <c r="AQ13" i="2889" s="1"/>
  <c r="P13" i="2890"/>
  <c r="Q13" i="2890" s="1"/>
  <c r="P21" i="2890"/>
  <c r="Q21" i="2890" s="1"/>
  <c r="AA14" i="2890"/>
  <c r="AB14" i="2890" s="1"/>
  <c r="AU9" i="2890"/>
  <c r="AV9" i="2890" s="1"/>
  <c r="AU17" i="2890"/>
  <c r="AV17" i="2890" s="1"/>
  <c r="W4" i="2893"/>
  <c r="V11" i="2893" s="1"/>
  <c r="W11" i="2893" s="1"/>
  <c r="AP8" i="2894"/>
  <c r="AQ8" i="2894" s="1"/>
  <c r="AQ4" i="2894"/>
  <c r="V17" i="2896"/>
  <c r="W17" i="2896" s="1"/>
  <c r="AA13" i="2896"/>
  <c r="AB13" i="2896" s="1"/>
  <c r="AA17" i="2896"/>
  <c r="AB17" i="2896" s="1"/>
  <c r="V13" i="2899"/>
  <c r="W13" i="2899" s="1"/>
  <c r="AP13" i="2899"/>
  <c r="AQ13" i="2899" s="1"/>
  <c r="AA12" i="2887"/>
  <c r="AB12" i="2887" s="1"/>
  <c r="AA16" i="2887"/>
  <c r="AB16" i="2887" s="1"/>
  <c r="AB4" i="2887"/>
  <c r="AA15" i="2887"/>
  <c r="AB15" i="2887" s="1"/>
  <c r="AF9" i="2887"/>
  <c r="AG9" i="2887" s="1"/>
  <c r="AF17" i="2887"/>
  <c r="AG17" i="2887" s="1"/>
  <c r="AF21" i="2887"/>
  <c r="AG21" i="2887" s="1"/>
  <c r="AF8" i="2887"/>
  <c r="AG8" i="2887" s="1"/>
  <c r="AL4" i="2887"/>
  <c r="AP14" i="2887"/>
  <c r="AQ14" i="2887" s="1"/>
  <c r="AP22" i="2887"/>
  <c r="AQ22" i="2887" s="1"/>
  <c r="AU15" i="2887"/>
  <c r="AV15" i="2887" s="1"/>
  <c r="P18" i="2888"/>
  <c r="Q18" i="2888" s="1"/>
  <c r="P21" i="2888"/>
  <c r="Q21" i="2888" s="1"/>
  <c r="AA9" i="2888"/>
  <c r="AB9" i="2888" s="1"/>
  <c r="AA12" i="2888"/>
  <c r="AB12" i="2888" s="1"/>
  <c r="AK21" i="2888"/>
  <c r="AL21" i="2888" s="1"/>
  <c r="AK22" i="2888"/>
  <c r="AL22" i="2888" s="1"/>
  <c r="AP18" i="2888"/>
  <c r="AQ18" i="2888" s="1"/>
  <c r="AP22" i="2888"/>
  <c r="AQ22" i="2888" s="1"/>
  <c r="AA14" i="2889"/>
  <c r="AB14" i="2889" s="1"/>
  <c r="AF21" i="2889"/>
  <c r="AG21" i="2889" s="1"/>
  <c r="AK9" i="2889"/>
  <c r="AL9" i="2889" s="1"/>
  <c r="AL4" i="2889"/>
  <c r="AP14" i="2889"/>
  <c r="AQ14" i="2889" s="1"/>
  <c r="AP18" i="2889"/>
  <c r="AQ18" i="2889" s="1"/>
  <c r="AP22" i="2889"/>
  <c r="AQ22" i="2889" s="1"/>
  <c r="P8" i="2890"/>
  <c r="Q8" i="2890" s="1"/>
  <c r="P12" i="2890"/>
  <c r="Q12" i="2890" s="1"/>
  <c r="P16" i="2890"/>
  <c r="Q16" i="2890" s="1"/>
  <c r="P20" i="2890"/>
  <c r="Q20" i="2890" s="1"/>
  <c r="V7" i="2890"/>
  <c r="V15" i="2890"/>
  <c r="W15" i="2890" s="1"/>
  <c r="W4" i="2890"/>
  <c r="V16" i="2890" s="1"/>
  <c r="W16" i="2890" s="1"/>
  <c r="AF13" i="2890"/>
  <c r="AG13" i="2890" s="1"/>
  <c r="AG4" i="2890"/>
  <c r="AF12" i="2890" s="1"/>
  <c r="AG12" i="2890" s="1"/>
  <c r="AF18" i="2890"/>
  <c r="AG18" i="2890" s="1"/>
  <c r="AK14" i="2890"/>
  <c r="AL14" i="2890" s="1"/>
  <c r="AP10" i="2890"/>
  <c r="AQ10" i="2890" s="1"/>
  <c r="V10" i="2892"/>
  <c r="W10" i="2892" s="1"/>
  <c r="AL4" i="2892"/>
  <c r="AK7" i="2892"/>
  <c r="AK11" i="2892"/>
  <c r="AL11" i="2892" s="1"/>
  <c r="AK15" i="2892"/>
  <c r="AL15" i="2892" s="1"/>
  <c r="AK19" i="2892"/>
  <c r="AL19" i="2892" s="1"/>
  <c r="AK21" i="2892"/>
  <c r="AL21" i="2892" s="1"/>
  <c r="AP14" i="2892"/>
  <c r="AQ14" i="2892" s="1"/>
  <c r="Q4" i="2894"/>
  <c r="V17" i="2894"/>
  <c r="W17" i="2894" s="1"/>
  <c r="W4" i="2894"/>
  <c r="V9" i="2894" s="1"/>
  <c r="W9" i="2894" s="1"/>
  <c r="AA17" i="2894"/>
  <c r="AB17" i="2894" s="1"/>
  <c r="V22" i="2897"/>
  <c r="W22" i="2897" s="1"/>
  <c r="AU17" i="2897"/>
  <c r="AV17" i="2897" s="1"/>
  <c r="AV4" i="2897"/>
  <c r="AA9" i="2898"/>
  <c r="AB9" i="2898" s="1"/>
  <c r="AA21" i="2898"/>
  <c r="AB21" i="2898" s="1"/>
  <c r="AA8" i="2898"/>
  <c r="AB8" i="2898" s="1"/>
  <c r="S31" i="2901"/>
  <c r="N28" i="2901"/>
  <c r="R31" i="2901"/>
  <c r="T31" i="2901"/>
  <c r="Q31" i="2901"/>
  <c r="P31" i="2901"/>
  <c r="U31" i="2901"/>
  <c r="AK16" i="2906"/>
  <c r="AL16" i="2906" s="1"/>
  <c r="Q4" i="2886"/>
  <c r="P9" i="2886" s="1"/>
  <c r="Q9" i="2886" s="1"/>
  <c r="V19" i="2886"/>
  <c r="W19" i="2886" s="1"/>
  <c r="AA15" i="2886"/>
  <c r="AB15" i="2886" s="1"/>
  <c r="AP19" i="2886"/>
  <c r="AQ19" i="2886" s="1"/>
  <c r="AP11" i="2887"/>
  <c r="AQ11" i="2887" s="1"/>
  <c r="AP17" i="2887"/>
  <c r="AQ17" i="2887" s="1"/>
  <c r="AA8" i="2888"/>
  <c r="AB8" i="2888" s="1"/>
  <c r="V9" i="2889"/>
  <c r="W9" i="2889" s="1"/>
  <c r="V21" i="2889"/>
  <c r="W21" i="2889" s="1"/>
  <c r="AA11" i="2889"/>
  <c r="AB11" i="2889" s="1"/>
  <c r="AK10" i="2889"/>
  <c r="AL10" i="2889" s="1"/>
  <c r="AK18" i="2889"/>
  <c r="AL18" i="2889" s="1"/>
  <c r="V12" i="2890"/>
  <c r="W12" i="2890" s="1"/>
  <c r="AK7" i="2890"/>
  <c r="AL4" i="2890"/>
  <c r="AK11" i="2890" s="1"/>
  <c r="AL11" i="2890" s="1"/>
  <c r="AU18" i="2890"/>
  <c r="AV18" i="2890" s="1"/>
  <c r="AK16" i="2891"/>
  <c r="AL16" i="2891" s="1"/>
  <c r="AA15" i="2892"/>
  <c r="AB15" i="2892" s="1"/>
  <c r="AF15" i="2893"/>
  <c r="AG15" i="2893" s="1"/>
  <c r="AF18" i="2893"/>
  <c r="AG18" i="2893" s="1"/>
  <c r="AK11" i="2893"/>
  <c r="AL11" i="2893" s="1"/>
  <c r="AK19" i="2893"/>
  <c r="AL19" i="2893" s="1"/>
  <c r="AF12" i="2894"/>
  <c r="AG12" i="2894" s="1"/>
  <c r="AK9" i="2894"/>
  <c r="AL9" i="2894" s="1"/>
  <c r="AK13" i="2895"/>
  <c r="AL13" i="2895" s="1"/>
  <c r="AU16" i="2895"/>
  <c r="AV16" i="2895" s="1"/>
  <c r="AP9" i="2896"/>
  <c r="AQ9" i="2896" s="1"/>
  <c r="AU9" i="2896"/>
  <c r="AV9" i="2896" s="1"/>
  <c r="AF22" i="2897"/>
  <c r="AG22" i="2897" s="1"/>
  <c r="AP10" i="2897"/>
  <c r="AQ10" i="2897" s="1"/>
  <c r="V17" i="2898"/>
  <c r="W17" i="2898" s="1"/>
  <c r="AF17" i="2898"/>
  <c r="AG17" i="2898" s="1"/>
  <c r="AL4" i="2898"/>
  <c r="AK16" i="2898" s="1"/>
  <c r="AL16" i="2898" s="1"/>
  <c r="AP16" i="2898"/>
  <c r="AQ16" i="2898" s="1"/>
  <c r="P15" i="2899"/>
  <c r="Q15" i="2899" s="1"/>
  <c r="AP9" i="2899"/>
  <c r="AQ9" i="2899" s="1"/>
  <c r="AB4" i="2901"/>
  <c r="AA14" i="2901" s="1"/>
  <c r="AB14" i="2901" s="1"/>
  <c r="AA16" i="2901"/>
  <c r="AB16" i="2901" s="1"/>
  <c r="P31" i="2882"/>
  <c r="T31" i="2882"/>
  <c r="Q31" i="2883"/>
  <c r="U31" i="2883"/>
  <c r="N28" i="2886"/>
  <c r="P10" i="2887"/>
  <c r="Q10" i="2887" s="1"/>
  <c r="P18" i="2887"/>
  <c r="Q18" i="2887" s="1"/>
  <c r="Q31" i="2887"/>
  <c r="AF11" i="2887"/>
  <c r="AG11" i="2887" s="1"/>
  <c r="AK11" i="2887"/>
  <c r="AL11" i="2887" s="1"/>
  <c r="P13" i="2888"/>
  <c r="Q13" i="2888" s="1"/>
  <c r="W4" i="2888"/>
  <c r="AA22" i="2888"/>
  <c r="AB22" i="2888" s="1"/>
  <c r="AL4" i="2888"/>
  <c r="AK16" i="2888" s="1"/>
  <c r="AL16" i="2888" s="1"/>
  <c r="AP9" i="2888"/>
  <c r="AQ9" i="2888" s="1"/>
  <c r="AP17" i="2888"/>
  <c r="AQ17" i="2888" s="1"/>
  <c r="AV4" i="2888"/>
  <c r="AU15" i="2888" s="1"/>
  <c r="AV15" i="2888" s="1"/>
  <c r="AU7" i="2888"/>
  <c r="Q4" i="2889"/>
  <c r="AB4" i="2889"/>
  <c r="AA17" i="2889" s="1"/>
  <c r="AB17" i="2889" s="1"/>
  <c r="AK13" i="2889"/>
  <c r="AL13" i="2889" s="1"/>
  <c r="P9" i="2890"/>
  <c r="Q9" i="2890" s="1"/>
  <c r="P11" i="2890"/>
  <c r="Q11" i="2890" s="1"/>
  <c r="P17" i="2890"/>
  <c r="Q17" i="2890" s="1"/>
  <c r="P19" i="2890"/>
  <c r="Q19" i="2890" s="1"/>
  <c r="AF11" i="2890"/>
  <c r="AG11" i="2890" s="1"/>
  <c r="AF19" i="2890"/>
  <c r="AG19" i="2890" s="1"/>
  <c r="W4" i="2891"/>
  <c r="V18" i="2891" s="1"/>
  <c r="W18" i="2891" s="1"/>
  <c r="AB4" i="2891"/>
  <c r="AA10" i="2891" s="1"/>
  <c r="AB10" i="2891" s="1"/>
  <c r="AF9" i="2892"/>
  <c r="AG9" i="2892" s="1"/>
  <c r="AP22" i="2892"/>
  <c r="AQ22" i="2892" s="1"/>
  <c r="V15" i="2893"/>
  <c r="W15" i="2893" s="1"/>
  <c r="V19" i="2893"/>
  <c r="W19" i="2893" s="1"/>
  <c r="AB4" i="2893"/>
  <c r="AA10" i="2893" s="1"/>
  <c r="AB10" i="2893" s="1"/>
  <c r="AA11" i="2893"/>
  <c r="AB11" i="2893" s="1"/>
  <c r="AF8" i="2893"/>
  <c r="AG8" i="2893" s="1"/>
  <c r="AF16" i="2893"/>
  <c r="AG16" i="2893" s="1"/>
  <c r="AU10" i="2893"/>
  <c r="AV10" i="2893" s="1"/>
  <c r="AU22" i="2893"/>
  <c r="AV22" i="2893" s="1"/>
  <c r="P11" i="2894"/>
  <c r="Q11" i="2894" s="1"/>
  <c r="AK11" i="2894"/>
  <c r="AL11" i="2894" s="1"/>
  <c r="AU19" i="2895"/>
  <c r="AV19" i="2895" s="1"/>
  <c r="AF12" i="2896"/>
  <c r="AG12" i="2896" s="1"/>
  <c r="AF21" i="2896"/>
  <c r="AG21" i="2896" s="1"/>
  <c r="AP10" i="2896"/>
  <c r="AQ10" i="2896" s="1"/>
  <c r="AP13" i="2896"/>
  <c r="AQ13" i="2896" s="1"/>
  <c r="V12" i="2897"/>
  <c r="W12" i="2897" s="1"/>
  <c r="AA13" i="2897"/>
  <c r="AB13" i="2897" s="1"/>
  <c r="AF11" i="2897"/>
  <c r="AG11" i="2897" s="1"/>
  <c r="AQ4" i="2897"/>
  <c r="AP11" i="2897" s="1"/>
  <c r="AQ11" i="2897" s="1"/>
  <c r="AP19" i="2897"/>
  <c r="AQ19" i="2897" s="1"/>
  <c r="AU10" i="2897"/>
  <c r="AV10" i="2897" s="1"/>
  <c r="AK11" i="2898"/>
  <c r="AL11" i="2898" s="1"/>
  <c r="AP13" i="2898"/>
  <c r="AQ13" i="2898" s="1"/>
  <c r="AF10" i="2900"/>
  <c r="AG10" i="2900" s="1"/>
  <c r="AF14" i="2900"/>
  <c r="AG14" i="2900" s="1"/>
  <c r="AK11" i="2901"/>
  <c r="AL11" i="2901" s="1"/>
  <c r="AK19" i="2901"/>
  <c r="AL19" i="2901" s="1"/>
  <c r="AP12" i="2902"/>
  <c r="AQ12" i="2902" s="1"/>
  <c r="AQ4" i="2902"/>
  <c r="AP13" i="2902"/>
  <c r="AQ13" i="2902" s="1"/>
  <c r="V10" i="2905"/>
  <c r="W10" i="2905" s="1"/>
  <c r="AA14" i="2888"/>
  <c r="AB14" i="2888" s="1"/>
  <c r="V15" i="2889"/>
  <c r="W15" i="2889" s="1"/>
  <c r="AA18" i="2889"/>
  <c r="AB18" i="2889" s="1"/>
  <c r="AU14" i="2889"/>
  <c r="AV14" i="2889" s="1"/>
  <c r="AU15" i="2890"/>
  <c r="AV15" i="2890" s="1"/>
  <c r="S31" i="2891"/>
  <c r="N28" i="2891"/>
  <c r="R31" i="2891"/>
  <c r="U31" i="2891"/>
  <c r="T31" i="2891"/>
  <c r="P19" i="2891"/>
  <c r="Q19" i="2891" s="1"/>
  <c r="AA17" i="2891"/>
  <c r="AB17" i="2891" s="1"/>
  <c r="AK9" i="2891"/>
  <c r="AL9" i="2891" s="1"/>
  <c r="AK21" i="2891"/>
  <c r="AL21" i="2891" s="1"/>
  <c r="AU10" i="2891"/>
  <c r="AV10" i="2891" s="1"/>
  <c r="T31" i="2892"/>
  <c r="P31" i="2892"/>
  <c r="S31" i="2892"/>
  <c r="N28" i="2892"/>
  <c r="U31" i="2892"/>
  <c r="AB4" i="2892"/>
  <c r="AA7" i="2892"/>
  <c r="AF14" i="2892"/>
  <c r="AG14" i="2892" s="1"/>
  <c r="AF19" i="2893"/>
  <c r="AG19" i="2893" s="1"/>
  <c r="AK7" i="2893"/>
  <c r="AL4" i="2893"/>
  <c r="AK14" i="2893"/>
  <c r="AL14" i="2893" s="1"/>
  <c r="AP8" i="2893"/>
  <c r="AQ8" i="2893" s="1"/>
  <c r="AP16" i="2893"/>
  <c r="AQ16" i="2893" s="1"/>
  <c r="AU15" i="2893"/>
  <c r="AV15" i="2893" s="1"/>
  <c r="AA13" i="2894"/>
  <c r="AB13" i="2894" s="1"/>
  <c r="AA21" i="2894"/>
  <c r="AB21" i="2894" s="1"/>
  <c r="AF15" i="2894"/>
  <c r="AG15" i="2894" s="1"/>
  <c r="AP9" i="2894"/>
  <c r="AQ9" i="2894" s="1"/>
  <c r="AB4" i="2895"/>
  <c r="AA17" i="2895" s="1"/>
  <c r="AB17" i="2895" s="1"/>
  <c r="AK21" i="2895"/>
  <c r="AL21" i="2895" s="1"/>
  <c r="P10" i="2897"/>
  <c r="Q10" i="2897" s="1"/>
  <c r="AU11" i="2897"/>
  <c r="AV11" i="2897" s="1"/>
  <c r="AU18" i="2897"/>
  <c r="AV18" i="2897" s="1"/>
  <c r="Q31" i="2882"/>
  <c r="U31" i="2886"/>
  <c r="Q31" i="2886"/>
  <c r="P31" i="2886"/>
  <c r="AB4" i="2886"/>
  <c r="AV4" i="2886"/>
  <c r="AU14" i="2886" s="1"/>
  <c r="AV14" i="2886" s="1"/>
  <c r="S31" i="2887"/>
  <c r="AP8" i="2887"/>
  <c r="AQ8" i="2887" s="1"/>
  <c r="AU16" i="2887"/>
  <c r="AV16" i="2887" s="1"/>
  <c r="AU21" i="2887"/>
  <c r="AV21" i="2887" s="1"/>
  <c r="AA17" i="2888"/>
  <c r="AB17" i="2888" s="1"/>
  <c r="AP12" i="2888"/>
  <c r="AQ12" i="2888" s="1"/>
  <c r="AU8" i="2888"/>
  <c r="AV8" i="2888" s="1"/>
  <c r="AU14" i="2888"/>
  <c r="AV14" i="2888" s="1"/>
  <c r="T31" i="2889"/>
  <c r="P31" i="2889"/>
  <c r="Q31" i="2889"/>
  <c r="N28" i="2889"/>
  <c r="V18" i="2889"/>
  <c r="W18" i="2889" s="1"/>
  <c r="AA16" i="2889"/>
  <c r="AB16" i="2889" s="1"/>
  <c r="AK8" i="2889"/>
  <c r="AL8" i="2889" s="1"/>
  <c r="AK14" i="2889"/>
  <c r="AL14" i="2889" s="1"/>
  <c r="AP9" i="2889"/>
  <c r="AQ9" i="2889" s="1"/>
  <c r="AP15" i="2889"/>
  <c r="AQ15" i="2889" s="1"/>
  <c r="AP21" i="2889"/>
  <c r="AQ21" i="2889" s="1"/>
  <c r="AU18" i="2889"/>
  <c r="AV18" i="2889" s="1"/>
  <c r="P7" i="2890"/>
  <c r="P15" i="2890"/>
  <c r="Q15" i="2890" s="1"/>
  <c r="V17" i="2890"/>
  <c r="W17" i="2890" s="1"/>
  <c r="AA15" i="2890"/>
  <c r="AB15" i="2890" s="1"/>
  <c r="AF14" i="2890"/>
  <c r="AG14" i="2890" s="1"/>
  <c r="AK10" i="2890"/>
  <c r="AL10" i="2890" s="1"/>
  <c r="AK16" i="2890"/>
  <c r="AL16" i="2890" s="1"/>
  <c r="AK22" i="2890"/>
  <c r="AL22" i="2890" s="1"/>
  <c r="AU13" i="2890"/>
  <c r="AV13" i="2890" s="1"/>
  <c r="AU8" i="2890"/>
  <c r="AV8" i="2890" s="1"/>
  <c r="Q4" i="2891"/>
  <c r="P15" i="2891"/>
  <c r="Q15" i="2891" s="1"/>
  <c r="P31" i="2891"/>
  <c r="V16" i="2891"/>
  <c r="W16" i="2891" s="1"/>
  <c r="V21" i="2891"/>
  <c r="W21" i="2891" s="1"/>
  <c r="AQ4" i="2891"/>
  <c r="AV4" i="2891"/>
  <c r="AU13" i="2891" s="1"/>
  <c r="AV13" i="2891" s="1"/>
  <c r="Q31" i="2892"/>
  <c r="V21" i="2892"/>
  <c r="W21" i="2892" s="1"/>
  <c r="AK14" i="2892"/>
  <c r="AL14" i="2892" s="1"/>
  <c r="AK18" i="2892"/>
  <c r="AL18" i="2892" s="1"/>
  <c r="AK17" i="2892"/>
  <c r="AL17" i="2892" s="1"/>
  <c r="AP18" i="2892"/>
  <c r="AQ18" i="2892" s="1"/>
  <c r="AV4" i="2892"/>
  <c r="V8" i="2893"/>
  <c r="W8" i="2893" s="1"/>
  <c r="V16" i="2893"/>
  <c r="W16" i="2893" s="1"/>
  <c r="AK10" i="2893"/>
  <c r="AL10" i="2893" s="1"/>
  <c r="AK22" i="2893"/>
  <c r="AL22" i="2893" s="1"/>
  <c r="V16" i="2894"/>
  <c r="W16" i="2894" s="1"/>
  <c r="V7" i="2894"/>
  <c r="AF11" i="2894"/>
  <c r="AG11" i="2894" s="1"/>
  <c r="Q4" i="2895"/>
  <c r="P14" i="2895" s="1"/>
  <c r="Q14" i="2895" s="1"/>
  <c r="V19" i="2895"/>
  <c r="W19" i="2895" s="1"/>
  <c r="AG4" i="2895"/>
  <c r="AF16" i="2895" s="1"/>
  <c r="AG16" i="2895" s="1"/>
  <c r="AV4" i="2895"/>
  <c r="V8" i="2896"/>
  <c r="W8" i="2896" s="1"/>
  <c r="AF10" i="2896"/>
  <c r="AG10" i="2896" s="1"/>
  <c r="AF18" i="2896"/>
  <c r="AG18" i="2896" s="1"/>
  <c r="AF16" i="2896"/>
  <c r="AG16" i="2896" s="1"/>
  <c r="AU15" i="2896"/>
  <c r="AV15" i="2896" s="1"/>
  <c r="V10" i="2897"/>
  <c r="W10" i="2897" s="1"/>
  <c r="AA19" i="2897"/>
  <c r="AB19" i="2897" s="1"/>
  <c r="AF8" i="2897"/>
  <c r="AG8" i="2897" s="1"/>
  <c r="AF7" i="2897"/>
  <c r="AF15" i="2897"/>
  <c r="AG15" i="2897" s="1"/>
  <c r="AF21" i="2897"/>
  <c r="AG21" i="2897" s="1"/>
  <c r="AP21" i="2897"/>
  <c r="AQ21" i="2897" s="1"/>
  <c r="AU7" i="2897"/>
  <c r="AU15" i="2897"/>
  <c r="AV15" i="2897" s="1"/>
  <c r="Q4" i="2898"/>
  <c r="V11" i="2898"/>
  <c r="W11" i="2898" s="1"/>
  <c r="V15" i="2898"/>
  <c r="W15" i="2898" s="1"/>
  <c r="V14" i="2898"/>
  <c r="W14" i="2898" s="1"/>
  <c r="AA12" i="2898"/>
  <c r="AB12" i="2898" s="1"/>
  <c r="AK8" i="2898"/>
  <c r="AL8" i="2898" s="1"/>
  <c r="V17" i="2899"/>
  <c r="W17" i="2899" s="1"/>
  <c r="V21" i="2899"/>
  <c r="W21" i="2899" s="1"/>
  <c r="AF9" i="2899"/>
  <c r="AG9" i="2899" s="1"/>
  <c r="AF13" i="2899"/>
  <c r="AG13" i="2899" s="1"/>
  <c r="AK13" i="2899"/>
  <c r="AL13" i="2899" s="1"/>
  <c r="AP14" i="2900"/>
  <c r="AQ14" i="2900" s="1"/>
  <c r="AP18" i="2900"/>
  <c r="AQ18" i="2900" s="1"/>
  <c r="AP19" i="2900"/>
  <c r="AQ19" i="2900" s="1"/>
  <c r="Q4" i="2902"/>
  <c r="V9" i="2903"/>
  <c r="W9" i="2903" s="1"/>
  <c r="AP9" i="2903"/>
  <c r="AQ9" i="2903" s="1"/>
  <c r="V22" i="2907"/>
  <c r="W22" i="2907" s="1"/>
  <c r="AP12" i="2900"/>
  <c r="AQ12" i="2900" s="1"/>
  <c r="AV4" i="2900"/>
  <c r="AU12" i="2900" s="1"/>
  <c r="AV12" i="2900" s="1"/>
  <c r="W4" i="2901"/>
  <c r="V13" i="2901" s="1"/>
  <c r="W13" i="2901" s="1"/>
  <c r="AA8" i="2901"/>
  <c r="AB8" i="2901" s="1"/>
  <c r="AV4" i="2901"/>
  <c r="AU14" i="2901" s="1"/>
  <c r="AV14" i="2901" s="1"/>
  <c r="AU7" i="2901"/>
  <c r="AU15" i="2901"/>
  <c r="AV15" i="2901" s="1"/>
  <c r="AU16" i="2901"/>
  <c r="AV16" i="2901" s="1"/>
  <c r="P10" i="2902"/>
  <c r="Q10" i="2902" s="1"/>
  <c r="V22" i="2902"/>
  <c r="W22" i="2902" s="1"/>
  <c r="AP17" i="2902"/>
  <c r="AQ17" i="2902" s="1"/>
  <c r="AU12" i="2902"/>
  <c r="AV12" i="2902" s="1"/>
  <c r="AV4" i="2902"/>
  <c r="AU13" i="2902"/>
  <c r="AV13" i="2902" s="1"/>
  <c r="P10" i="2903"/>
  <c r="Q10" i="2903" s="1"/>
  <c r="P14" i="2903"/>
  <c r="Q14" i="2903" s="1"/>
  <c r="AU9" i="2903"/>
  <c r="AV9" i="2903" s="1"/>
  <c r="AU17" i="2903"/>
  <c r="AV17" i="2903" s="1"/>
  <c r="AV4" i="2904"/>
  <c r="AU7" i="2904"/>
  <c r="AU11" i="2904"/>
  <c r="AV11" i="2904" s="1"/>
  <c r="AU19" i="2904"/>
  <c r="AV19" i="2904" s="1"/>
  <c r="AU14" i="2904"/>
  <c r="AV14" i="2904" s="1"/>
  <c r="AU22" i="2904"/>
  <c r="AV22" i="2904" s="1"/>
  <c r="Q4" i="2905"/>
  <c r="AF22" i="2905"/>
  <c r="AG22" i="2905" s="1"/>
  <c r="AV4" i="2905"/>
  <c r="AU12" i="2905" s="1"/>
  <c r="AV12" i="2905" s="1"/>
  <c r="V10" i="2907"/>
  <c r="W10" i="2907" s="1"/>
  <c r="V14" i="2907"/>
  <c r="W14" i="2907" s="1"/>
  <c r="AF10" i="2908"/>
  <c r="AG10" i="2908" s="1"/>
  <c r="AF16" i="2891"/>
  <c r="AG16" i="2891" s="1"/>
  <c r="AL4" i="2891"/>
  <c r="AK22" i="2891" s="1"/>
  <c r="AL22" i="2891" s="1"/>
  <c r="AK12" i="2891"/>
  <c r="AL12" i="2891" s="1"/>
  <c r="AK17" i="2891"/>
  <c r="AL17" i="2891" s="1"/>
  <c r="AP8" i="2891"/>
  <c r="AQ8" i="2891" s="1"/>
  <c r="AU22" i="2891"/>
  <c r="AV22" i="2891" s="1"/>
  <c r="Q4" i="2892"/>
  <c r="AA13" i="2892"/>
  <c r="AB13" i="2892" s="1"/>
  <c r="AK13" i="2892"/>
  <c r="AL13" i="2892" s="1"/>
  <c r="AF14" i="2893"/>
  <c r="AG14" i="2893" s="1"/>
  <c r="AP14" i="2893"/>
  <c r="AQ14" i="2893" s="1"/>
  <c r="AA11" i="2894"/>
  <c r="AB11" i="2894" s="1"/>
  <c r="AA16" i="2894"/>
  <c r="AB16" i="2894" s="1"/>
  <c r="AF7" i="2894"/>
  <c r="AG4" i="2894"/>
  <c r="AF16" i="2894" s="1"/>
  <c r="AG16" i="2894" s="1"/>
  <c r="AK19" i="2894"/>
  <c r="AL19" i="2894" s="1"/>
  <c r="AP15" i="2894"/>
  <c r="AQ15" i="2894" s="1"/>
  <c r="V16" i="2895"/>
  <c r="W16" i="2895" s="1"/>
  <c r="W4" i="2895"/>
  <c r="AA9" i="2895"/>
  <c r="AB9" i="2895" s="1"/>
  <c r="AK12" i="2895"/>
  <c r="AL12" i="2895" s="1"/>
  <c r="AK19" i="2895"/>
  <c r="AL19" i="2895" s="1"/>
  <c r="AQ4" i="2895"/>
  <c r="AU21" i="2895"/>
  <c r="AV21" i="2895" s="1"/>
  <c r="AA22" i="2896"/>
  <c r="AB22" i="2896" s="1"/>
  <c r="AF17" i="2896"/>
  <c r="AG17" i="2896" s="1"/>
  <c r="AL4" i="2896"/>
  <c r="AK18" i="2896" s="1"/>
  <c r="AL18" i="2896" s="1"/>
  <c r="AP8" i="2896"/>
  <c r="AQ8" i="2896" s="1"/>
  <c r="AP14" i="2896"/>
  <c r="AQ14" i="2896" s="1"/>
  <c r="V14" i="2897"/>
  <c r="W14" i="2897" s="1"/>
  <c r="V18" i="2897"/>
  <c r="W18" i="2897" s="1"/>
  <c r="AA17" i="2897"/>
  <c r="AB17" i="2897" s="1"/>
  <c r="AF10" i="2897"/>
  <c r="AG10" i="2897" s="1"/>
  <c r="AF13" i="2897"/>
  <c r="AG13" i="2897" s="1"/>
  <c r="AF18" i="2897"/>
  <c r="AG18" i="2897" s="1"/>
  <c r="AP12" i="2897"/>
  <c r="AQ12" i="2897" s="1"/>
  <c r="AU19" i="2897"/>
  <c r="AV19" i="2897" s="1"/>
  <c r="AU13" i="2897"/>
  <c r="AV13" i="2897" s="1"/>
  <c r="V9" i="2898"/>
  <c r="W9" i="2898" s="1"/>
  <c r="V13" i="2898"/>
  <c r="W13" i="2898" s="1"/>
  <c r="V21" i="2898"/>
  <c r="W21" i="2898" s="1"/>
  <c r="V18" i="2898"/>
  <c r="W18" i="2898" s="1"/>
  <c r="AA10" i="2898"/>
  <c r="AB10" i="2898" s="1"/>
  <c r="AG4" i="2898"/>
  <c r="AF7" i="2898" s="1"/>
  <c r="AF19" i="2898"/>
  <c r="AG19" i="2898" s="1"/>
  <c r="AP22" i="2898"/>
  <c r="AQ22" i="2898" s="1"/>
  <c r="Q4" i="2899"/>
  <c r="AF12" i="2899"/>
  <c r="AG12" i="2899" s="1"/>
  <c r="AK12" i="2899"/>
  <c r="AL12" i="2899" s="1"/>
  <c r="V12" i="2900"/>
  <c r="W12" i="2900" s="1"/>
  <c r="W4" i="2900"/>
  <c r="AA12" i="2900"/>
  <c r="AB12" i="2900" s="1"/>
  <c r="AA16" i="2900"/>
  <c r="AB16" i="2900" s="1"/>
  <c r="AB4" i="2900"/>
  <c r="AA17" i="2900" s="1"/>
  <c r="AB17" i="2900" s="1"/>
  <c r="AA15" i="2900"/>
  <c r="AB15" i="2900" s="1"/>
  <c r="AF15" i="2900"/>
  <c r="AG15" i="2900" s="1"/>
  <c r="AK12" i="2901"/>
  <c r="AL12" i="2901" s="1"/>
  <c r="AQ4" i="2901"/>
  <c r="AP13" i="2901" s="1"/>
  <c r="AQ13" i="2901" s="1"/>
  <c r="AU8" i="2901"/>
  <c r="AV8" i="2901" s="1"/>
  <c r="V18" i="2902"/>
  <c r="W18" i="2902" s="1"/>
  <c r="V14" i="2902"/>
  <c r="W14" i="2902" s="1"/>
  <c r="AA22" i="2902"/>
  <c r="AB22" i="2902" s="1"/>
  <c r="AA13" i="2902"/>
  <c r="AB13" i="2902" s="1"/>
  <c r="AG4" i="2902"/>
  <c r="AF13" i="2902"/>
  <c r="AG13" i="2902" s="1"/>
  <c r="AU17" i="2902"/>
  <c r="AV17" i="2902" s="1"/>
  <c r="AL4" i="2904"/>
  <c r="AK21" i="2904" s="1"/>
  <c r="AL21" i="2904" s="1"/>
  <c r="AK7" i="2904"/>
  <c r="AK11" i="2904"/>
  <c r="AL11" i="2904" s="1"/>
  <c r="AK15" i="2904"/>
  <c r="AL15" i="2904" s="1"/>
  <c r="AK19" i="2904"/>
  <c r="AL19" i="2904" s="1"/>
  <c r="AK14" i="2904"/>
  <c r="AL14" i="2904" s="1"/>
  <c r="AK22" i="2904"/>
  <c r="AL22" i="2904" s="1"/>
  <c r="AP21" i="2904"/>
  <c r="AQ21" i="2904" s="1"/>
  <c r="AK8" i="2906"/>
  <c r="AL8" i="2906" s="1"/>
  <c r="AK12" i="2906"/>
  <c r="AL12" i="2906" s="1"/>
  <c r="AL4" i="2906"/>
  <c r="AU18" i="2906"/>
  <c r="AV18" i="2906" s="1"/>
  <c r="S31" i="2888"/>
  <c r="N28" i="2888"/>
  <c r="P9" i="2888"/>
  <c r="Q9" i="2888" s="1"/>
  <c r="P17" i="2888"/>
  <c r="Q17" i="2888" s="1"/>
  <c r="T31" i="2888"/>
  <c r="AG4" i="2888"/>
  <c r="P7" i="2891"/>
  <c r="V22" i="2891"/>
  <c r="W22" i="2891" s="1"/>
  <c r="AG4" i="2891"/>
  <c r="AF12" i="2891"/>
  <c r="AG12" i="2891" s="1"/>
  <c r="AK8" i="2891"/>
  <c r="AL8" i="2891" s="1"/>
  <c r="AU16" i="2891"/>
  <c r="AV16" i="2891" s="1"/>
  <c r="P9" i="2892"/>
  <c r="Q9" i="2892" s="1"/>
  <c r="P13" i="2892"/>
  <c r="Q13" i="2892" s="1"/>
  <c r="P21" i="2892"/>
  <c r="Q21" i="2892" s="1"/>
  <c r="W4" i="2892"/>
  <c r="V18" i="2892" s="1"/>
  <c r="W18" i="2892" s="1"/>
  <c r="V17" i="2892"/>
  <c r="W17" i="2892" s="1"/>
  <c r="AA9" i="2892"/>
  <c r="AB9" i="2892" s="1"/>
  <c r="AG4" i="2892"/>
  <c r="AF17" i="2892"/>
  <c r="AG17" i="2892" s="1"/>
  <c r="AK9" i="2892"/>
  <c r="AL9" i="2892" s="1"/>
  <c r="AQ4" i="2892"/>
  <c r="AP10" i="2892" s="1"/>
  <c r="AQ10" i="2892" s="1"/>
  <c r="AP17" i="2892"/>
  <c r="AQ17" i="2892" s="1"/>
  <c r="Q4" i="2893"/>
  <c r="AF10" i="2893"/>
  <c r="AG10" i="2893" s="1"/>
  <c r="AK18" i="2893"/>
  <c r="AL18" i="2893" s="1"/>
  <c r="AU18" i="2893"/>
  <c r="AV18" i="2893" s="1"/>
  <c r="V11" i="2894"/>
  <c r="W11" i="2894" s="1"/>
  <c r="AA7" i="2894"/>
  <c r="AB4" i="2894"/>
  <c r="AA12" i="2894" s="1"/>
  <c r="AB12" i="2894" s="1"/>
  <c r="AF21" i="2894"/>
  <c r="AG21" i="2894" s="1"/>
  <c r="AF19" i="2894"/>
  <c r="AG19" i="2894" s="1"/>
  <c r="AK15" i="2894"/>
  <c r="AL15" i="2894" s="1"/>
  <c r="AV4" i="2894"/>
  <c r="R31" i="2895"/>
  <c r="Q31" i="2895"/>
  <c r="U31" i="2895"/>
  <c r="P31" i="2895"/>
  <c r="S31" i="2895"/>
  <c r="V9" i="2895"/>
  <c r="W9" i="2895" s="1"/>
  <c r="V21" i="2895"/>
  <c r="W21" i="2895" s="1"/>
  <c r="AK16" i="2895"/>
  <c r="AL16" i="2895" s="1"/>
  <c r="AK7" i="2895"/>
  <c r="AL4" i="2895"/>
  <c r="AK9" i="2895" s="1"/>
  <c r="AL9" i="2895" s="1"/>
  <c r="AU18" i="2895"/>
  <c r="AV18" i="2895" s="1"/>
  <c r="AA15" i="2896"/>
  <c r="AB15" i="2896" s="1"/>
  <c r="AF9" i="2896"/>
  <c r="AG9" i="2896" s="1"/>
  <c r="AF13" i="2896"/>
  <c r="AG13" i="2896" s="1"/>
  <c r="AK17" i="2896"/>
  <c r="AL17" i="2896" s="1"/>
  <c r="AP17" i="2896"/>
  <c r="AQ17" i="2896" s="1"/>
  <c r="AP21" i="2896"/>
  <c r="AQ21" i="2896" s="1"/>
  <c r="AU13" i="2896"/>
  <c r="AV13" i="2896" s="1"/>
  <c r="Q4" i="2897"/>
  <c r="P13" i="2897" s="1"/>
  <c r="Q13" i="2897" s="1"/>
  <c r="P18" i="2897"/>
  <c r="Q18" i="2897" s="1"/>
  <c r="W4" i="2897"/>
  <c r="AA10" i="2897"/>
  <c r="AB10" i="2897" s="1"/>
  <c r="AA18" i="2897"/>
  <c r="AB18" i="2897" s="1"/>
  <c r="AF14" i="2897"/>
  <c r="AG14" i="2897" s="1"/>
  <c r="AF19" i="2897"/>
  <c r="AG19" i="2897" s="1"/>
  <c r="AL4" i="2897"/>
  <c r="AK11" i="2897"/>
  <c r="AL11" i="2897" s="1"/>
  <c r="AU8" i="2897"/>
  <c r="AV8" i="2897" s="1"/>
  <c r="AU12" i="2897"/>
  <c r="AV12" i="2897" s="1"/>
  <c r="V19" i="2898"/>
  <c r="W19" i="2898" s="1"/>
  <c r="AA11" i="2898"/>
  <c r="AB11" i="2898" s="1"/>
  <c r="AF22" i="2898"/>
  <c r="AG22" i="2898" s="1"/>
  <c r="AK18" i="2898"/>
  <c r="AL18" i="2898" s="1"/>
  <c r="AQ4" i="2898"/>
  <c r="AG4" i="2899"/>
  <c r="AL4" i="2899"/>
  <c r="AK18" i="2899" s="1"/>
  <c r="AL18" i="2899" s="1"/>
  <c r="Q4" i="2900"/>
  <c r="AA9" i="2900"/>
  <c r="AB9" i="2900" s="1"/>
  <c r="AA21" i="2900"/>
  <c r="AB21" i="2900" s="1"/>
  <c r="AA8" i="2900"/>
  <c r="AB8" i="2900" s="1"/>
  <c r="AF17" i="2900"/>
  <c r="AG17" i="2900" s="1"/>
  <c r="AF21" i="2900"/>
  <c r="AG21" i="2900" s="1"/>
  <c r="AK22" i="2901"/>
  <c r="AL22" i="2901" s="1"/>
  <c r="P18" i="2902"/>
  <c r="Q18" i="2902" s="1"/>
  <c r="AL4" i="2902"/>
  <c r="AK12" i="2902" s="1"/>
  <c r="AL12" i="2902" s="1"/>
  <c r="AK13" i="2902"/>
  <c r="AL13" i="2902" s="1"/>
  <c r="AG4" i="2903"/>
  <c r="AF11" i="2903" s="1"/>
  <c r="AG11" i="2903" s="1"/>
  <c r="AP8" i="2903"/>
  <c r="AQ8" i="2903" s="1"/>
  <c r="AP10" i="2905"/>
  <c r="AQ10" i="2905" s="1"/>
  <c r="AP22" i="2905"/>
  <c r="AQ22" i="2905" s="1"/>
  <c r="Q31" i="2890"/>
  <c r="P31" i="2893"/>
  <c r="T31" i="2893"/>
  <c r="Q31" i="2894"/>
  <c r="AB4" i="2896"/>
  <c r="AA9" i="2896" s="1"/>
  <c r="AB9" i="2896" s="1"/>
  <c r="AV4" i="2896"/>
  <c r="AA14" i="2897"/>
  <c r="AB14" i="2897" s="1"/>
  <c r="AU14" i="2897"/>
  <c r="AV14" i="2897" s="1"/>
  <c r="AV4" i="2898"/>
  <c r="AU15" i="2898" s="1"/>
  <c r="AV15" i="2898" s="1"/>
  <c r="S31" i="2899"/>
  <c r="N28" i="2899"/>
  <c r="R31" i="2899"/>
  <c r="P31" i="2899"/>
  <c r="AB4" i="2899"/>
  <c r="AA12" i="2899"/>
  <c r="AB12" i="2899" s="1"/>
  <c r="AA17" i="2899"/>
  <c r="AB17" i="2899" s="1"/>
  <c r="AV4" i="2899"/>
  <c r="R31" i="2900"/>
  <c r="S31" i="2900"/>
  <c r="Q31" i="2900"/>
  <c r="T31" i="2900"/>
  <c r="V21" i="2900"/>
  <c r="W21" i="2900" s="1"/>
  <c r="V15" i="2900"/>
  <c r="W15" i="2900" s="1"/>
  <c r="AA10" i="2900"/>
  <c r="AB10" i="2900" s="1"/>
  <c r="AA14" i="2900"/>
  <c r="AB14" i="2900" s="1"/>
  <c r="AA22" i="2900"/>
  <c r="AB22" i="2900" s="1"/>
  <c r="AA19" i="2900"/>
  <c r="AB19" i="2900" s="1"/>
  <c r="AA21" i="2901"/>
  <c r="AB21" i="2901" s="1"/>
  <c r="AU9" i="2901"/>
  <c r="AV9" i="2901" s="1"/>
  <c r="AU17" i="2901"/>
  <c r="AV17" i="2901" s="1"/>
  <c r="AU21" i="2901"/>
  <c r="AV21" i="2901" s="1"/>
  <c r="T31" i="2902"/>
  <c r="P31" i="2902"/>
  <c r="S31" i="2902"/>
  <c r="N28" i="2902"/>
  <c r="U31" i="2902"/>
  <c r="R31" i="2902"/>
  <c r="P13" i="2902"/>
  <c r="Q13" i="2902" s="1"/>
  <c r="P21" i="2902"/>
  <c r="Q21" i="2902" s="1"/>
  <c r="W4" i="2902"/>
  <c r="V11" i="2902"/>
  <c r="W11" i="2902" s="1"/>
  <c r="V19" i="2902"/>
  <c r="W19" i="2902" s="1"/>
  <c r="AA15" i="2902"/>
  <c r="AB15" i="2902" s="1"/>
  <c r="AF18" i="2902"/>
  <c r="AG18" i="2902" s="1"/>
  <c r="AK18" i="2902"/>
  <c r="AL18" i="2902" s="1"/>
  <c r="AP18" i="2902"/>
  <c r="AQ18" i="2902" s="1"/>
  <c r="AU18" i="2902"/>
  <c r="AV18" i="2902" s="1"/>
  <c r="P15" i="2903"/>
  <c r="Q15" i="2903" s="1"/>
  <c r="V11" i="2903"/>
  <c r="W11" i="2903" s="1"/>
  <c r="AU18" i="2903"/>
  <c r="AV18" i="2903" s="1"/>
  <c r="AU22" i="2903"/>
  <c r="AV22" i="2903" s="1"/>
  <c r="AF13" i="2904"/>
  <c r="AG13" i="2904" s="1"/>
  <c r="AK8" i="2904"/>
  <c r="AL8" i="2904" s="1"/>
  <c r="AK12" i="2904"/>
  <c r="AL12" i="2904" s="1"/>
  <c r="AK16" i="2904"/>
  <c r="AL16" i="2904" s="1"/>
  <c r="AK9" i="2904"/>
  <c r="AL9" i="2904" s="1"/>
  <c r="AK17" i="2904"/>
  <c r="AL17" i="2904" s="1"/>
  <c r="AP22" i="2904"/>
  <c r="AQ22" i="2904" s="1"/>
  <c r="AP13" i="2904"/>
  <c r="AQ13" i="2904" s="1"/>
  <c r="P13" i="2905"/>
  <c r="Q13" i="2905" s="1"/>
  <c r="P16" i="2905"/>
  <c r="Q16" i="2905" s="1"/>
  <c r="AK9" i="2905"/>
  <c r="AL9" i="2905" s="1"/>
  <c r="AQ4" i="2905"/>
  <c r="AP11" i="2905"/>
  <c r="AQ11" i="2905" s="1"/>
  <c r="AP15" i="2905"/>
  <c r="AQ15" i="2905" s="1"/>
  <c r="Q31" i="2893"/>
  <c r="Q4" i="2896"/>
  <c r="P14" i="2896" s="1"/>
  <c r="Q14" i="2896" s="1"/>
  <c r="W4" i="2896"/>
  <c r="V22" i="2896"/>
  <c r="W22" i="2896" s="1"/>
  <c r="AQ4" i="2896"/>
  <c r="AP19" i="2896" s="1"/>
  <c r="AQ19" i="2896" s="1"/>
  <c r="AP22" i="2896"/>
  <c r="AQ22" i="2896" s="1"/>
  <c r="T31" i="2897"/>
  <c r="P31" i="2897"/>
  <c r="S31" i="2897"/>
  <c r="AA7" i="2898"/>
  <c r="AB4" i="2898"/>
  <c r="AA17" i="2898" s="1"/>
  <c r="AB17" i="2898" s="1"/>
  <c r="AU19" i="2898"/>
  <c r="AV19" i="2898" s="1"/>
  <c r="P10" i="2899"/>
  <c r="Q10" i="2899" s="1"/>
  <c r="P14" i="2899"/>
  <c r="Q14" i="2899" s="1"/>
  <c r="P18" i="2899"/>
  <c r="Q18" i="2899" s="1"/>
  <c r="P22" i="2899"/>
  <c r="Q22" i="2899" s="1"/>
  <c r="Q31" i="2899"/>
  <c r="W4" i="2899"/>
  <c r="V12" i="2899"/>
  <c r="W12" i="2899" s="1"/>
  <c r="AA8" i="2899"/>
  <c r="AB8" i="2899" s="1"/>
  <c r="AQ4" i="2899"/>
  <c r="AP21" i="2899" s="1"/>
  <c r="AQ21" i="2899" s="1"/>
  <c r="AP12" i="2899"/>
  <c r="AQ12" i="2899" s="1"/>
  <c r="U31" i="2900"/>
  <c r="V10" i="2900"/>
  <c r="W10" i="2900" s="1"/>
  <c r="V14" i="2900"/>
  <c r="W14" i="2900" s="1"/>
  <c r="V22" i="2900"/>
  <c r="W22" i="2900" s="1"/>
  <c r="V9" i="2900"/>
  <c r="W9" i="2900" s="1"/>
  <c r="V19" i="2900"/>
  <c r="W19" i="2900" s="1"/>
  <c r="AF12" i="2900"/>
  <c r="AG12" i="2900" s="1"/>
  <c r="AG4" i="2900"/>
  <c r="AP13" i="2900"/>
  <c r="AQ13" i="2900" s="1"/>
  <c r="AU8" i="2900"/>
  <c r="AV8" i="2900" s="1"/>
  <c r="Q7" i="2901"/>
  <c r="V21" i="2901"/>
  <c r="W21" i="2901" s="1"/>
  <c r="AK21" i="2901"/>
  <c r="AL21" i="2901" s="1"/>
  <c r="AP9" i="2901"/>
  <c r="AQ9" i="2901" s="1"/>
  <c r="AU10" i="2901"/>
  <c r="AV10" i="2901" s="1"/>
  <c r="AU18" i="2901"/>
  <c r="AV18" i="2901" s="1"/>
  <c r="AU13" i="2901"/>
  <c r="AV13" i="2901" s="1"/>
  <c r="P14" i="2902"/>
  <c r="Q14" i="2902" s="1"/>
  <c r="P22" i="2902"/>
  <c r="Q22" i="2902" s="1"/>
  <c r="V16" i="2902"/>
  <c r="W16" i="2902" s="1"/>
  <c r="V9" i="2902"/>
  <c r="W9" i="2902" s="1"/>
  <c r="AF19" i="2902"/>
  <c r="AG19" i="2902" s="1"/>
  <c r="AP19" i="2902"/>
  <c r="AQ19" i="2902" s="1"/>
  <c r="AU19" i="2902"/>
  <c r="AV19" i="2902" s="1"/>
  <c r="P22" i="2903"/>
  <c r="Q22" i="2903" s="1"/>
  <c r="AF22" i="2903"/>
  <c r="AG22" i="2903" s="1"/>
  <c r="AL4" i="2903"/>
  <c r="AK14" i="2903" s="1"/>
  <c r="AL14" i="2903" s="1"/>
  <c r="AK7" i="2903"/>
  <c r="AK15" i="2903"/>
  <c r="AL15" i="2903" s="1"/>
  <c r="AK16" i="2903"/>
  <c r="AL16" i="2903" s="1"/>
  <c r="AP11" i="2903"/>
  <c r="AQ11" i="2903" s="1"/>
  <c r="AP19" i="2903"/>
  <c r="AQ19" i="2903" s="1"/>
  <c r="AU11" i="2903"/>
  <c r="AV11" i="2903" s="1"/>
  <c r="AU19" i="2903"/>
  <c r="AV19" i="2903" s="1"/>
  <c r="V10" i="2904"/>
  <c r="W10" i="2904" s="1"/>
  <c r="AA17" i="2904"/>
  <c r="AB17" i="2904" s="1"/>
  <c r="AF18" i="2904"/>
  <c r="AG18" i="2904" s="1"/>
  <c r="AF22" i="2904"/>
  <c r="AG22" i="2904" s="1"/>
  <c r="AB4" i="2905"/>
  <c r="AA11" i="2905" s="1"/>
  <c r="AB11" i="2905" s="1"/>
  <c r="AA19" i="2905"/>
  <c r="AB19" i="2905" s="1"/>
  <c r="AK14" i="2905"/>
  <c r="AL14" i="2905" s="1"/>
  <c r="Q31" i="2898"/>
  <c r="AP7" i="2900"/>
  <c r="AP15" i="2900"/>
  <c r="AQ15" i="2900" s="1"/>
  <c r="AQ4" i="2900"/>
  <c r="AP10" i="2900" s="1"/>
  <c r="AQ10" i="2900" s="1"/>
  <c r="P8" i="2901"/>
  <c r="Q8" i="2901" s="1"/>
  <c r="P10" i="2901"/>
  <c r="Q10" i="2901" s="1"/>
  <c r="P12" i="2901"/>
  <c r="Q12" i="2901" s="1"/>
  <c r="P14" i="2901"/>
  <c r="Q14" i="2901" s="1"/>
  <c r="P16" i="2901"/>
  <c r="Q16" i="2901" s="1"/>
  <c r="P18" i="2901"/>
  <c r="Q18" i="2901" s="1"/>
  <c r="P22" i="2901"/>
  <c r="Q22" i="2901" s="1"/>
  <c r="AL4" i="2901"/>
  <c r="AP16" i="2901"/>
  <c r="AQ16" i="2901" s="1"/>
  <c r="P8" i="2902"/>
  <c r="Q8" i="2902" s="1"/>
  <c r="P12" i="2902"/>
  <c r="Q12" i="2902" s="1"/>
  <c r="P16" i="2902"/>
  <c r="Q16" i="2902" s="1"/>
  <c r="P20" i="2902"/>
  <c r="Q20" i="2902" s="1"/>
  <c r="AB4" i="2902"/>
  <c r="AA10" i="2902" s="1"/>
  <c r="AB10" i="2902" s="1"/>
  <c r="AF21" i="2902"/>
  <c r="AG21" i="2902" s="1"/>
  <c r="AF8" i="2902"/>
  <c r="AG8" i="2902" s="1"/>
  <c r="AF15" i="2902"/>
  <c r="AG15" i="2902" s="1"/>
  <c r="AK15" i="2902"/>
  <c r="AL15" i="2902" s="1"/>
  <c r="AP21" i="2902"/>
  <c r="AQ21" i="2902" s="1"/>
  <c r="AP8" i="2902"/>
  <c r="AQ8" i="2902" s="1"/>
  <c r="AP15" i="2902"/>
  <c r="AQ15" i="2902" s="1"/>
  <c r="AU21" i="2902"/>
  <c r="AV21" i="2902" s="1"/>
  <c r="AU8" i="2902"/>
  <c r="AV8" i="2902" s="1"/>
  <c r="AU15" i="2902"/>
  <c r="AV15" i="2902" s="1"/>
  <c r="S31" i="2903"/>
  <c r="N28" i="2903"/>
  <c r="R31" i="2903"/>
  <c r="P31" i="2903"/>
  <c r="U31" i="2903"/>
  <c r="P18" i="2903"/>
  <c r="Q18" i="2903" s="1"/>
  <c r="Q31" i="2903"/>
  <c r="V21" i="2903"/>
  <c r="W21" i="2903" s="1"/>
  <c r="AK9" i="2903"/>
  <c r="AL9" i="2903" s="1"/>
  <c r="AK17" i="2903"/>
  <c r="AL17" i="2903" s="1"/>
  <c r="AP21" i="2903"/>
  <c r="AQ21" i="2903" s="1"/>
  <c r="P8" i="2904"/>
  <c r="Q8" i="2904" s="1"/>
  <c r="AP15" i="2904"/>
  <c r="AQ15" i="2904" s="1"/>
  <c r="AU8" i="2904"/>
  <c r="AV8" i="2904" s="1"/>
  <c r="AU16" i="2904"/>
  <c r="AV16" i="2904" s="1"/>
  <c r="AU9" i="2904"/>
  <c r="AV9" i="2904" s="1"/>
  <c r="AU17" i="2904"/>
  <c r="AV17" i="2904" s="1"/>
  <c r="P9" i="2905"/>
  <c r="Q9" i="2905" s="1"/>
  <c r="P17" i="2905"/>
  <c r="Q17" i="2905" s="1"/>
  <c r="AF10" i="2905"/>
  <c r="AG10" i="2905" s="1"/>
  <c r="AK17" i="2905"/>
  <c r="AL17" i="2905" s="1"/>
  <c r="AK21" i="2905"/>
  <c r="AL21" i="2905" s="1"/>
  <c r="V18" i="2906"/>
  <c r="W18" i="2906" s="1"/>
  <c r="W4" i="2906"/>
  <c r="V17" i="2906"/>
  <c r="W17" i="2906" s="1"/>
  <c r="P9" i="2907"/>
  <c r="Q9" i="2907" s="1"/>
  <c r="W4" i="2907"/>
  <c r="V8" i="2907" s="1"/>
  <c r="W8" i="2907" s="1"/>
  <c r="V7" i="2907"/>
  <c r="V11" i="2907"/>
  <c r="W11" i="2907" s="1"/>
  <c r="V19" i="2907"/>
  <c r="W19" i="2907" s="1"/>
  <c r="AL4" i="2900"/>
  <c r="AK9" i="2900" s="1"/>
  <c r="AL9" i="2900" s="1"/>
  <c r="AP21" i="2900"/>
  <c r="AQ21" i="2900" s="1"/>
  <c r="AP8" i="2900"/>
  <c r="AQ8" i="2900" s="1"/>
  <c r="AP16" i="2900"/>
  <c r="AQ16" i="2900" s="1"/>
  <c r="AU11" i="2900"/>
  <c r="AV11" i="2900" s="1"/>
  <c r="AG4" i="2901"/>
  <c r="AF17" i="2901" s="1"/>
  <c r="AG17" i="2901" s="1"/>
  <c r="AK16" i="2901"/>
  <c r="AL16" i="2901" s="1"/>
  <c r="AU22" i="2901"/>
  <c r="AV22" i="2901" s="1"/>
  <c r="AU12" i="2901"/>
  <c r="AV12" i="2901" s="1"/>
  <c r="AA8" i="2902"/>
  <c r="AB8" i="2902" s="1"/>
  <c r="AA12" i="2902"/>
  <c r="AB12" i="2902" s="1"/>
  <c r="AA16" i="2902"/>
  <c r="AB16" i="2902" s="1"/>
  <c r="AA9" i="2902"/>
  <c r="AB9" i="2902" s="1"/>
  <c r="AA19" i="2902"/>
  <c r="AB19" i="2902" s="1"/>
  <c r="AF10" i="2902"/>
  <c r="AG10" i="2902" s="1"/>
  <c r="AF14" i="2902"/>
  <c r="AG14" i="2902" s="1"/>
  <c r="AF22" i="2902"/>
  <c r="AG22" i="2902" s="1"/>
  <c r="AF9" i="2902"/>
  <c r="AG9" i="2902" s="1"/>
  <c r="AK10" i="2902"/>
  <c r="AL10" i="2902" s="1"/>
  <c r="AK14" i="2902"/>
  <c r="AL14" i="2902" s="1"/>
  <c r="AP10" i="2902"/>
  <c r="AQ10" i="2902" s="1"/>
  <c r="AP14" i="2902"/>
  <c r="AQ14" i="2902" s="1"/>
  <c r="AP22" i="2902"/>
  <c r="AQ22" i="2902" s="1"/>
  <c r="AP9" i="2902"/>
  <c r="AQ9" i="2902" s="1"/>
  <c r="AU10" i="2902"/>
  <c r="AV10" i="2902" s="1"/>
  <c r="AU14" i="2902"/>
  <c r="AV14" i="2902" s="1"/>
  <c r="AU22" i="2902"/>
  <c r="AV22" i="2902" s="1"/>
  <c r="AU9" i="2902"/>
  <c r="AV9" i="2902" s="1"/>
  <c r="P9" i="2903"/>
  <c r="Q9" i="2903" s="1"/>
  <c r="P19" i="2903"/>
  <c r="Q19" i="2903" s="1"/>
  <c r="V18" i="2903"/>
  <c r="W18" i="2903" s="1"/>
  <c r="AF21" i="2903"/>
  <c r="AG21" i="2903" s="1"/>
  <c r="AK18" i="2903"/>
  <c r="AL18" i="2903" s="1"/>
  <c r="AK13" i="2903"/>
  <c r="AL13" i="2903" s="1"/>
  <c r="AP10" i="2903"/>
  <c r="AQ10" i="2903" s="1"/>
  <c r="AU13" i="2903"/>
  <c r="AV13" i="2903" s="1"/>
  <c r="AU21" i="2903"/>
  <c r="AV21" i="2903" s="1"/>
  <c r="V14" i="2904"/>
  <c r="W14" i="2904" s="1"/>
  <c r="AB4" i="2904"/>
  <c r="AA11" i="2904"/>
  <c r="AB11" i="2904" s="1"/>
  <c r="AF21" i="2904"/>
  <c r="AG21" i="2904" s="1"/>
  <c r="P12" i="2905"/>
  <c r="Q12" i="2905" s="1"/>
  <c r="P20" i="2905"/>
  <c r="Q20" i="2905" s="1"/>
  <c r="AA14" i="2905"/>
  <c r="AB14" i="2905" s="1"/>
  <c r="AG4" i="2905"/>
  <c r="AF14" i="2905" s="1"/>
  <c r="AG14" i="2905" s="1"/>
  <c r="AF7" i="2905"/>
  <c r="AA17" i="2906"/>
  <c r="AB17" i="2906" s="1"/>
  <c r="AP14" i="2906"/>
  <c r="AQ14" i="2906" s="1"/>
  <c r="AP22" i="2906"/>
  <c r="AQ22" i="2906" s="1"/>
  <c r="AP10" i="2906"/>
  <c r="AQ10" i="2906" s="1"/>
  <c r="AP9" i="2906"/>
  <c r="AQ9" i="2906" s="1"/>
  <c r="AP19" i="2906"/>
  <c r="AQ19" i="2906" s="1"/>
  <c r="AA21" i="2902"/>
  <c r="AB21" i="2902" s="1"/>
  <c r="AF16" i="2902"/>
  <c r="AG16" i="2902" s="1"/>
  <c r="AK16" i="2902"/>
  <c r="AL16" i="2902" s="1"/>
  <c r="AP16" i="2902"/>
  <c r="AQ16" i="2902" s="1"/>
  <c r="AU16" i="2902"/>
  <c r="AV16" i="2902" s="1"/>
  <c r="Q4" i="2903"/>
  <c r="P13" i="2903"/>
  <c r="Q13" i="2903" s="1"/>
  <c r="P17" i="2903"/>
  <c r="Q17" i="2903" s="1"/>
  <c r="V22" i="2903"/>
  <c r="W22" i="2903" s="1"/>
  <c r="V12" i="2903"/>
  <c r="W12" i="2903" s="1"/>
  <c r="AB4" i="2903"/>
  <c r="AA17" i="2903" s="1"/>
  <c r="AB17" i="2903" s="1"/>
  <c r="AP22" i="2903"/>
  <c r="AQ22" i="2903" s="1"/>
  <c r="AP12" i="2903"/>
  <c r="AQ12" i="2903" s="1"/>
  <c r="AV4" i="2903"/>
  <c r="AU14" i="2903" s="1"/>
  <c r="AV14" i="2903" s="1"/>
  <c r="Q4" i="2904"/>
  <c r="P9" i="2904" s="1"/>
  <c r="Q9" i="2904" s="1"/>
  <c r="P13" i="2904"/>
  <c r="Q13" i="2904" s="1"/>
  <c r="W4" i="2904"/>
  <c r="V18" i="2904" s="1"/>
  <c r="W18" i="2904" s="1"/>
  <c r="AA10" i="2904"/>
  <c r="AB10" i="2904" s="1"/>
  <c r="AG4" i="2904"/>
  <c r="AK10" i="2904"/>
  <c r="AL10" i="2904" s="1"/>
  <c r="AK18" i="2904"/>
  <c r="AL18" i="2904" s="1"/>
  <c r="AQ4" i="2904"/>
  <c r="AP10" i="2904" s="1"/>
  <c r="AQ10" i="2904" s="1"/>
  <c r="AU10" i="2904"/>
  <c r="AV10" i="2904" s="1"/>
  <c r="AU18" i="2904"/>
  <c r="AV18" i="2904" s="1"/>
  <c r="V22" i="2905"/>
  <c r="W22" i="2905" s="1"/>
  <c r="AF12" i="2905"/>
  <c r="AG12" i="2905" s="1"/>
  <c r="AF17" i="2905"/>
  <c r="AG17" i="2905" s="1"/>
  <c r="AK22" i="2905"/>
  <c r="AL22" i="2905" s="1"/>
  <c r="AK18" i="2905"/>
  <c r="AL18" i="2905" s="1"/>
  <c r="AA12" i="2906"/>
  <c r="AB12" i="2906" s="1"/>
  <c r="AG4" i="2906"/>
  <c r="AK13" i="2906"/>
  <c r="AL13" i="2906" s="1"/>
  <c r="AP13" i="2906"/>
  <c r="AQ13" i="2906" s="1"/>
  <c r="AP16" i="2906"/>
  <c r="AQ16" i="2906" s="1"/>
  <c r="AU16" i="2906"/>
  <c r="AV16" i="2906" s="1"/>
  <c r="AK12" i="2907"/>
  <c r="AL12" i="2907" s="1"/>
  <c r="P7" i="2903"/>
  <c r="W4" i="2903"/>
  <c r="V17" i="2903" s="1"/>
  <c r="W17" i="2903" s="1"/>
  <c r="AK22" i="2903"/>
  <c r="AL22" i="2903" s="1"/>
  <c r="AQ4" i="2903"/>
  <c r="AU8" i="2903"/>
  <c r="AV8" i="2903" s="1"/>
  <c r="AU16" i="2903"/>
  <c r="AV16" i="2903" s="1"/>
  <c r="T31" i="2904"/>
  <c r="P31" i="2904"/>
  <c r="S31" i="2904"/>
  <c r="N28" i="2904"/>
  <c r="Q31" i="2904"/>
  <c r="V17" i="2904"/>
  <c r="W17" i="2904" s="1"/>
  <c r="V7" i="2904"/>
  <c r="AF9" i="2904"/>
  <c r="AG9" i="2904" s="1"/>
  <c r="AF17" i="2904"/>
  <c r="AG17" i="2904" s="1"/>
  <c r="AF7" i="2904"/>
  <c r="AK13" i="2904"/>
  <c r="AL13" i="2904" s="1"/>
  <c r="AP9" i="2904"/>
  <c r="AQ9" i="2904" s="1"/>
  <c r="AP17" i="2904"/>
  <c r="AQ17" i="2904" s="1"/>
  <c r="AP7" i="2904"/>
  <c r="AU13" i="2904"/>
  <c r="AV13" i="2904" s="1"/>
  <c r="P7" i="2905"/>
  <c r="P11" i="2905"/>
  <c r="Q11" i="2905" s="1"/>
  <c r="P15" i="2905"/>
  <c r="Q15" i="2905" s="1"/>
  <c r="P19" i="2905"/>
  <c r="Q19" i="2905" s="1"/>
  <c r="AA9" i="2905"/>
  <c r="AB9" i="2905" s="1"/>
  <c r="AF18" i="2905"/>
  <c r="AG18" i="2905" s="1"/>
  <c r="AP16" i="2905"/>
  <c r="AQ16" i="2905" s="1"/>
  <c r="R31" i="2906"/>
  <c r="U31" i="2906"/>
  <c r="P31" i="2906"/>
  <c r="T31" i="2906"/>
  <c r="N28" i="2906"/>
  <c r="Q31" i="2906"/>
  <c r="V13" i="2906"/>
  <c r="W13" i="2906" s="1"/>
  <c r="V16" i="2906"/>
  <c r="W16" i="2906" s="1"/>
  <c r="AA16" i="2906"/>
  <c r="AB16" i="2906" s="1"/>
  <c r="AP18" i="2906"/>
  <c r="AQ18" i="2906" s="1"/>
  <c r="AP11" i="2906"/>
  <c r="AQ11" i="2906" s="1"/>
  <c r="AP17" i="2906"/>
  <c r="AQ17" i="2906" s="1"/>
  <c r="AU17" i="2906"/>
  <c r="AV17" i="2906" s="1"/>
  <c r="W4" i="2905"/>
  <c r="V17" i="2905" s="1"/>
  <c r="W17" i="2905" s="1"/>
  <c r="AA13" i="2905"/>
  <c r="AB13" i="2905" s="1"/>
  <c r="AP12" i="2905"/>
  <c r="AQ12" i="2905" s="1"/>
  <c r="Q4" i="2906"/>
  <c r="AA7" i="2906"/>
  <c r="AA21" i="2906"/>
  <c r="AB21" i="2906" s="1"/>
  <c r="AK18" i="2906"/>
  <c r="AL18" i="2906" s="1"/>
  <c r="AK11" i="2906"/>
  <c r="AL11" i="2906" s="1"/>
  <c r="AK17" i="2906"/>
  <c r="AL17" i="2906" s="1"/>
  <c r="AP12" i="2906"/>
  <c r="AQ12" i="2906" s="1"/>
  <c r="AV4" i="2906"/>
  <c r="AU7" i="2906"/>
  <c r="S31" i="2907"/>
  <c r="N28" i="2907"/>
  <c r="R31" i="2907"/>
  <c r="T31" i="2907"/>
  <c r="Q31" i="2907"/>
  <c r="P31" i="2907"/>
  <c r="P13" i="2907"/>
  <c r="Q13" i="2907" s="1"/>
  <c r="AQ4" i="2907"/>
  <c r="AP7" i="2907" s="1"/>
  <c r="V14" i="2908"/>
  <c r="W14" i="2908" s="1"/>
  <c r="V18" i="2908"/>
  <c r="W18" i="2908" s="1"/>
  <c r="S31" i="2905"/>
  <c r="N28" i="2905"/>
  <c r="R31" i="2905"/>
  <c r="AL4" i="2905"/>
  <c r="AK8" i="2905" s="1"/>
  <c r="AL8" i="2905" s="1"/>
  <c r="AP17" i="2905"/>
  <c r="AQ17" i="2905" s="1"/>
  <c r="P7" i="2906"/>
  <c r="V8" i="2906"/>
  <c r="W8" i="2906" s="1"/>
  <c r="V7" i="2906"/>
  <c r="V21" i="2906"/>
  <c r="W21" i="2906" s="1"/>
  <c r="AB4" i="2906"/>
  <c r="AF11" i="2906"/>
  <c r="AG11" i="2906" s="1"/>
  <c r="AP8" i="2906"/>
  <c r="AQ8" i="2906" s="1"/>
  <c r="AP7" i="2906"/>
  <c r="AP21" i="2906"/>
  <c r="AQ21" i="2906" s="1"/>
  <c r="V12" i="2907"/>
  <c r="W12" i="2907" s="1"/>
  <c r="V21" i="2907"/>
  <c r="W21" i="2907" s="1"/>
  <c r="P14" i="2906"/>
  <c r="Q14" i="2906" s="1"/>
  <c r="V17" i="2907"/>
  <c r="W17" i="2907" s="1"/>
  <c r="AA14" i="2907"/>
  <c r="AB14" i="2907" s="1"/>
  <c r="AK21" i="2907"/>
  <c r="AL21" i="2907" s="1"/>
  <c r="AP8" i="2907"/>
  <c r="AQ8" i="2907" s="1"/>
  <c r="AU9" i="2907"/>
  <c r="AV9" i="2907" s="1"/>
  <c r="AU22" i="2906"/>
  <c r="AV22" i="2906" s="1"/>
  <c r="Q4" i="2907"/>
  <c r="P15" i="2907"/>
  <c r="Q15" i="2907" s="1"/>
  <c r="V9" i="2907"/>
  <c r="W9" i="2907" s="1"/>
  <c r="V13" i="2907"/>
  <c r="W13" i="2907" s="1"/>
  <c r="AB4" i="2907"/>
  <c r="AA7" i="2907"/>
  <c r="AA15" i="2907"/>
  <c r="AB15" i="2907" s="1"/>
  <c r="AK8" i="2907"/>
  <c r="AL8" i="2907" s="1"/>
  <c r="AK16" i="2907"/>
  <c r="AL16" i="2907" s="1"/>
  <c r="AK7" i="2907"/>
  <c r="AL4" i="2907"/>
  <c r="AU18" i="2907"/>
  <c r="AV18" i="2907" s="1"/>
  <c r="AU21" i="2907"/>
  <c r="AV21" i="2907" s="1"/>
  <c r="AK8" i="2908"/>
  <c r="AL8" i="2908" s="1"/>
  <c r="AK12" i="2908"/>
  <c r="AL12" i="2908" s="1"/>
  <c r="AK9" i="2908"/>
  <c r="AL9" i="2908" s="1"/>
  <c r="AU10" i="2908"/>
  <c r="AV10" i="2908" s="1"/>
  <c r="AU18" i="2908"/>
  <c r="AV18" i="2908" s="1"/>
  <c r="P17" i="2907"/>
  <c r="Q17" i="2907" s="1"/>
  <c r="AA9" i="2907"/>
  <c r="AB9" i="2907" s="1"/>
  <c r="AG4" i="2907"/>
  <c r="AK18" i="2907"/>
  <c r="AL18" i="2907" s="1"/>
  <c r="AK11" i="2907"/>
  <c r="AL11" i="2907" s="1"/>
  <c r="AK17" i="2907"/>
  <c r="AL17" i="2907" s="1"/>
  <c r="AU13" i="2907"/>
  <c r="AV13" i="2907" s="1"/>
  <c r="AU11" i="2907"/>
  <c r="AV11" i="2907" s="1"/>
  <c r="Q4" i="2908"/>
  <c r="P11" i="2908"/>
  <c r="Q11" i="2908" s="1"/>
  <c r="V13" i="2908"/>
  <c r="W13" i="2908" s="1"/>
  <c r="AK7" i="2908"/>
  <c r="AU22" i="2908"/>
  <c r="AV22" i="2908" s="1"/>
  <c r="AA13" i="2907"/>
  <c r="AB13" i="2907" s="1"/>
  <c r="AK13" i="2907"/>
  <c r="AL13" i="2907" s="1"/>
  <c r="AU8" i="2907"/>
  <c r="AV8" i="2907" s="1"/>
  <c r="AU7" i="2907"/>
  <c r="AV4" i="2907"/>
  <c r="P13" i="2908"/>
  <c r="Q13" i="2908" s="1"/>
  <c r="AB4" i="2908"/>
  <c r="AA16" i="2908" s="1"/>
  <c r="AB16" i="2908" s="1"/>
  <c r="AA7" i="2908"/>
  <c r="AF12" i="2908"/>
  <c r="AG12" i="2908" s="1"/>
  <c r="S31" i="2908"/>
  <c r="N28" i="2908"/>
  <c r="T31" i="2908"/>
  <c r="P31" i="2908"/>
  <c r="Q31" i="2908"/>
  <c r="P9" i="2908"/>
  <c r="Q9" i="2908" s="1"/>
  <c r="V12" i="2908"/>
  <c r="W12" i="2908" s="1"/>
  <c r="AK10" i="2908"/>
  <c r="AL10" i="2908" s="1"/>
  <c r="AK18" i="2908"/>
  <c r="AL18" i="2908" s="1"/>
  <c r="AV4" i="2908"/>
  <c r="AU11" i="2908"/>
  <c r="AV11" i="2908" s="1"/>
  <c r="AU19" i="2908"/>
  <c r="AV19" i="2908" s="1"/>
  <c r="AU17" i="2908"/>
  <c r="AV17" i="2908" s="1"/>
  <c r="R31" i="2908"/>
  <c r="AA10" i="2908"/>
  <c r="AB10" i="2908" s="1"/>
  <c r="AA18" i="2908"/>
  <c r="AB18" i="2908" s="1"/>
  <c r="AF13" i="2908"/>
  <c r="AG13" i="2908" s="1"/>
  <c r="AL4" i="2908"/>
  <c r="AK11" i="2908"/>
  <c r="AL11" i="2908" s="1"/>
  <c r="AK19" i="2908"/>
  <c r="AL19" i="2908" s="1"/>
  <c r="AK17" i="2908"/>
  <c r="AL17" i="2908" s="1"/>
  <c r="AU8" i="2908"/>
  <c r="AV8" i="2908" s="1"/>
  <c r="AU16" i="2908"/>
  <c r="AV16" i="2908" s="1"/>
  <c r="AU9" i="2908"/>
  <c r="AV9" i="2908" s="1"/>
  <c r="P16" i="2908"/>
  <c r="Q16" i="2908" s="1"/>
  <c r="W4" i="2908"/>
  <c r="AG4" i="2908"/>
  <c r="AQ4" i="2908"/>
  <c r="V17" i="2908"/>
  <c r="W17" i="2908" s="1"/>
  <c r="AA13" i="2908"/>
  <c r="AB13" i="2908" s="1"/>
  <c r="AF9" i="2908"/>
  <c r="AG9" i="2908" s="1"/>
  <c r="AK13" i="2908"/>
  <c r="AL13" i="2908" s="1"/>
  <c r="AP17" i="2908"/>
  <c r="AQ17" i="2908" s="1"/>
  <c r="AU13" i="2908"/>
  <c r="AV13" i="2908" s="1"/>
  <c r="AB7" i="2888" l="1"/>
  <c r="AQ7" i="2907"/>
  <c r="AB7" i="2882"/>
  <c r="AG7" i="2898"/>
  <c r="AG7" i="2885"/>
  <c r="AV7" i="2882"/>
  <c r="AQ7" i="2885"/>
  <c r="AQ23" i="2885" s="1"/>
  <c r="AQ24" i="2885" s="1"/>
  <c r="AP23" i="2885"/>
  <c r="AQ7" i="2893"/>
  <c r="AP15" i="2908"/>
  <c r="AQ15" i="2908" s="1"/>
  <c r="AP7" i="2908"/>
  <c r="AP11" i="2908"/>
  <c r="AQ11" i="2908" s="1"/>
  <c r="AP8" i="2908"/>
  <c r="AQ8" i="2908" s="1"/>
  <c r="AP19" i="2908"/>
  <c r="AQ19" i="2908" s="1"/>
  <c r="AP16" i="2908"/>
  <c r="AQ16" i="2908" s="1"/>
  <c r="AV7" i="2907"/>
  <c r="AF21" i="2907"/>
  <c r="AG21" i="2907" s="1"/>
  <c r="AF12" i="2907"/>
  <c r="AG12" i="2907" s="1"/>
  <c r="AF8" i="2907"/>
  <c r="AG8" i="2907" s="1"/>
  <c r="AF7" i="2907"/>
  <c r="AF15" i="2907"/>
  <c r="AG15" i="2907" s="1"/>
  <c r="AF16" i="2907"/>
  <c r="AG16" i="2907" s="1"/>
  <c r="AF19" i="2907"/>
  <c r="AG19" i="2907" s="1"/>
  <c r="AV7" i="2906"/>
  <c r="P19" i="2906"/>
  <c r="Q19" i="2906" s="1"/>
  <c r="P16" i="2906"/>
  <c r="Q16" i="2906" s="1"/>
  <c r="P11" i="2906"/>
  <c r="Q11" i="2906" s="1"/>
  <c r="P8" i="2906"/>
  <c r="Q8" i="2906" s="1"/>
  <c r="P17" i="2906"/>
  <c r="Q17" i="2906" s="1"/>
  <c r="P9" i="2906"/>
  <c r="Q9" i="2906" s="1"/>
  <c r="P21" i="2906"/>
  <c r="Q21" i="2906" s="1"/>
  <c r="P20" i="2906"/>
  <c r="Q20" i="2906" s="1"/>
  <c r="P13" i="2906"/>
  <c r="Q13" i="2906" s="1"/>
  <c r="AQ7" i="2904"/>
  <c r="AG7" i="2904"/>
  <c r="W7" i="2904"/>
  <c r="Q7" i="2903"/>
  <c r="AF19" i="2906"/>
  <c r="AG19" i="2906" s="1"/>
  <c r="AF9" i="2906"/>
  <c r="AG9" i="2906" s="1"/>
  <c r="AF15" i="2906"/>
  <c r="AG15" i="2906" s="1"/>
  <c r="AF14" i="2906"/>
  <c r="AG14" i="2906" s="1"/>
  <c r="AF10" i="2906"/>
  <c r="AG10" i="2906" s="1"/>
  <c r="AF22" i="2906"/>
  <c r="AG22" i="2906" s="1"/>
  <c r="AF22" i="2901"/>
  <c r="AG22" i="2901" s="1"/>
  <c r="AK21" i="2900"/>
  <c r="AL21" i="2900" s="1"/>
  <c r="AA19" i="2903"/>
  <c r="AB19" i="2903" s="1"/>
  <c r="AU15" i="2899"/>
  <c r="AV15" i="2899" s="1"/>
  <c r="AU7" i="2899"/>
  <c r="AU10" i="2899"/>
  <c r="AV10" i="2899" s="1"/>
  <c r="AU19" i="2899"/>
  <c r="AV19" i="2899" s="1"/>
  <c r="AU18" i="2899"/>
  <c r="AV18" i="2899" s="1"/>
  <c r="AU11" i="2899"/>
  <c r="AV11" i="2899" s="1"/>
  <c r="P15" i="2906"/>
  <c r="Q15" i="2906" s="1"/>
  <c r="AF16" i="2901"/>
  <c r="AG16" i="2901" s="1"/>
  <c r="P20" i="2900"/>
  <c r="Q20" i="2900" s="1"/>
  <c r="P16" i="2900"/>
  <c r="Q16" i="2900" s="1"/>
  <c r="P12" i="2900"/>
  <c r="Q12" i="2900" s="1"/>
  <c r="P8" i="2900"/>
  <c r="Q8" i="2900" s="1"/>
  <c r="P21" i="2900"/>
  <c r="Q21" i="2900" s="1"/>
  <c r="P18" i="2900"/>
  <c r="Q18" i="2900" s="1"/>
  <c r="P14" i="2900"/>
  <c r="Q14" i="2900" s="1"/>
  <c r="P19" i="2900"/>
  <c r="Q19" i="2900" s="1"/>
  <c r="P11" i="2900"/>
  <c r="Q11" i="2900" s="1"/>
  <c r="P7" i="2900"/>
  <c r="P15" i="2900"/>
  <c r="Q15" i="2900" s="1"/>
  <c r="AU12" i="2898"/>
  <c r="AV12" i="2898" s="1"/>
  <c r="AL7" i="2895"/>
  <c r="AU22" i="2894"/>
  <c r="AV22" i="2894" s="1"/>
  <c r="AU10" i="2894"/>
  <c r="AV10" i="2894" s="1"/>
  <c r="AB7" i="2894"/>
  <c r="P19" i="2893"/>
  <c r="Q19" i="2893" s="1"/>
  <c r="P15" i="2893"/>
  <c r="Q15" i="2893" s="1"/>
  <c r="P11" i="2893"/>
  <c r="Q11" i="2893" s="1"/>
  <c r="P7" i="2893"/>
  <c r="P22" i="2893"/>
  <c r="Q22" i="2893" s="1"/>
  <c r="P18" i="2893"/>
  <c r="Q18" i="2893" s="1"/>
  <c r="P14" i="2893"/>
  <c r="Q14" i="2893" s="1"/>
  <c r="P10" i="2893"/>
  <c r="Q10" i="2893" s="1"/>
  <c r="P17" i="2893"/>
  <c r="Q17" i="2893" s="1"/>
  <c r="P9" i="2893"/>
  <c r="Q9" i="2893" s="1"/>
  <c r="P21" i="2893"/>
  <c r="Q21" i="2893" s="1"/>
  <c r="P13" i="2893"/>
  <c r="Q13" i="2893" s="1"/>
  <c r="AF7" i="2888"/>
  <c r="AF18" i="2888"/>
  <c r="AG18" i="2888" s="1"/>
  <c r="AF19" i="2888"/>
  <c r="AG19" i="2888" s="1"/>
  <c r="AF12" i="2888"/>
  <c r="AG12" i="2888" s="1"/>
  <c r="AF11" i="2888"/>
  <c r="AG11" i="2888" s="1"/>
  <c r="AF16" i="2888"/>
  <c r="AG16" i="2888" s="1"/>
  <c r="AF10" i="2903"/>
  <c r="AG10" i="2903" s="1"/>
  <c r="AP14" i="2895"/>
  <c r="AQ14" i="2895" s="1"/>
  <c r="AP15" i="2895"/>
  <c r="AQ15" i="2895" s="1"/>
  <c r="AP11" i="2895"/>
  <c r="AQ11" i="2895" s="1"/>
  <c r="AP10" i="2895"/>
  <c r="AQ10" i="2895" s="1"/>
  <c r="AP22" i="2895"/>
  <c r="AQ22" i="2895" s="1"/>
  <c r="AG7" i="2894"/>
  <c r="P16" i="2893"/>
  <c r="Q16" i="2893" s="1"/>
  <c r="AU13" i="2899"/>
  <c r="AV13" i="2899" s="1"/>
  <c r="P21" i="2898"/>
  <c r="Q21" i="2898" s="1"/>
  <c r="P16" i="2898"/>
  <c r="Q16" i="2898" s="1"/>
  <c r="P13" i="2898"/>
  <c r="Q13" i="2898" s="1"/>
  <c r="P22" i="2898"/>
  <c r="Q22" i="2898" s="1"/>
  <c r="P14" i="2898"/>
  <c r="Q14" i="2898" s="1"/>
  <c r="P10" i="2898"/>
  <c r="Q10" i="2898" s="1"/>
  <c r="P18" i="2898"/>
  <c r="Q18" i="2898" s="1"/>
  <c r="AU16" i="2892"/>
  <c r="AV16" i="2892" s="1"/>
  <c r="AU8" i="2892"/>
  <c r="AV8" i="2892" s="1"/>
  <c r="AU12" i="2892"/>
  <c r="AV12" i="2892" s="1"/>
  <c r="AU19" i="2892"/>
  <c r="AV19" i="2892" s="1"/>
  <c r="AP15" i="2891"/>
  <c r="AQ15" i="2891" s="1"/>
  <c r="AP7" i="2891"/>
  <c r="AP14" i="2891"/>
  <c r="AQ14" i="2891" s="1"/>
  <c r="AP11" i="2891"/>
  <c r="AQ11" i="2891" s="1"/>
  <c r="AP19" i="2891"/>
  <c r="AQ19" i="2891" s="1"/>
  <c r="AP12" i="2895"/>
  <c r="AQ12" i="2895" s="1"/>
  <c r="AF11" i="2901"/>
  <c r="AG11" i="2901" s="1"/>
  <c r="AK14" i="2900"/>
  <c r="AL14" i="2900" s="1"/>
  <c r="P9" i="2896"/>
  <c r="Q9" i="2896" s="1"/>
  <c r="AU15" i="2894"/>
  <c r="AV15" i="2894" s="1"/>
  <c r="AU9" i="2894"/>
  <c r="AV9" i="2894" s="1"/>
  <c r="P19" i="2889"/>
  <c r="Q19" i="2889" s="1"/>
  <c r="P11" i="2889"/>
  <c r="Q11" i="2889" s="1"/>
  <c r="P18" i="2889"/>
  <c r="Q18" i="2889" s="1"/>
  <c r="P9" i="2889"/>
  <c r="Q9" i="2889" s="1"/>
  <c r="P21" i="2889"/>
  <c r="Q21" i="2889" s="1"/>
  <c r="P7" i="2889"/>
  <c r="P10" i="2889"/>
  <c r="Q10" i="2889" s="1"/>
  <c r="P15" i="2889"/>
  <c r="Q15" i="2889" s="1"/>
  <c r="P22" i="2889"/>
  <c r="Q22" i="2889" s="1"/>
  <c r="P13" i="2889"/>
  <c r="Q13" i="2889" s="1"/>
  <c r="V21" i="2888"/>
  <c r="W21" i="2888" s="1"/>
  <c r="V19" i="2888"/>
  <c r="W19" i="2888" s="1"/>
  <c r="V11" i="2888"/>
  <c r="W11" i="2888" s="1"/>
  <c r="AP10" i="2908"/>
  <c r="AQ10" i="2908" s="1"/>
  <c r="AU14" i="2894"/>
  <c r="AV14" i="2894" s="1"/>
  <c r="AU22" i="2892"/>
  <c r="AV22" i="2892" s="1"/>
  <c r="AP17" i="2891"/>
  <c r="AQ17" i="2891" s="1"/>
  <c r="AA12" i="2891"/>
  <c r="AB12" i="2891" s="1"/>
  <c r="AL7" i="2890"/>
  <c r="P12" i="2889"/>
  <c r="Q12" i="2889" s="1"/>
  <c r="V22" i="2901"/>
  <c r="W22" i="2901" s="1"/>
  <c r="P22" i="2894"/>
  <c r="Q22" i="2894" s="1"/>
  <c r="P18" i="2894"/>
  <c r="Q18" i="2894" s="1"/>
  <c r="P14" i="2894"/>
  <c r="Q14" i="2894" s="1"/>
  <c r="P10" i="2894"/>
  <c r="Q10" i="2894" s="1"/>
  <c r="P17" i="2894"/>
  <c r="Q17" i="2894" s="1"/>
  <c r="P9" i="2894"/>
  <c r="Q9" i="2894" s="1"/>
  <c r="P21" i="2894"/>
  <c r="Q21" i="2894" s="1"/>
  <c r="P13" i="2894"/>
  <c r="Q13" i="2894" s="1"/>
  <c r="AF13" i="2888"/>
  <c r="AG13" i="2888" s="1"/>
  <c r="V22" i="2888"/>
  <c r="W22" i="2888" s="1"/>
  <c r="AK22" i="2887"/>
  <c r="AL22" i="2887" s="1"/>
  <c r="AK14" i="2887"/>
  <c r="AL14" i="2887" s="1"/>
  <c r="AK18" i="2887"/>
  <c r="AL18" i="2887" s="1"/>
  <c r="AK10" i="2887"/>
  <c r="AL10" i="2887" s="1"/>
  <c r="AK19" i="2887"/>
  <c r="AL19" i="2887" s="1"/>
  <c r="AK9" i="2887"/>
  <c r="AL9" i="2887" s="1"/>
  <c r="AK8" i="2887"/>
  <c r="AL8" i="2887" s="1"/>
  <c r="P20" i="2898"/>
  <c r="Q20" i="2898" s="1"/>
  <c r="P22" i="2895"/>
  <c r="Q22" i="2895" s="1"/>
  <c r="AA13" i="2891"/>
  <c r="AB13" i="2891" s="1"/>
  <c r="AQ7" i="2888"/>
  <c r="V17" i="2888"/>
  <c r="W17" i="2888" s="1"/>
  <c r="AU9" i="2886"/>
  <c r="AV9" i="2886" s="1"/>
  <c r="W7" i="2898"/>
  <c r="AK9" i="2896"/>
  <c r="AL9" i="2896" s="1"/>
  <c r="P9" i="2884"/>
  <c r="Q9" i="2884" s="1"/>
  <c r="AQ7" i="2882"/>
  <c r="W7" i="2882"/>
  <c r="AA10" i="2890"/>
  <c r="AB10" i="2890" s="1"/>
  <c r="AA9" i="2890"/>
  <c r="AB9" i="2890" s="1"/>
  <c r="AA8" i="2890"/>
  <c r="AB8" i="2890" s="1"/>
  <c r="W7" i="2885"/>
  <c r="AK12" i="2884"/>
  <c r="AL12" i="2884" s="1"/>
  <c r="AK8" i="2883"/>
  <c r="AL8" i="2883" s="1"/>
  <c r="AA9" i="2880"/>
  <c r="AB9" i="2880" s="1"/>
  <c r="AF11" i="2883"/>
  <c r="AG11" i="2883" s="1"/>
  <c r="AQ7" i="2881"/>
  <c r="AF17" i="2885"/>
  <c r="AG17" i="2885" s="1"/>
  <c r="AK13" i="2883"/>
  <c r="AL13" i="2883" s="1"/>
  <c r="V14" i="2883"/>
  <c r="W14" i="2883" s="1"/>
  <c r="V17" i="2883"/>
  <c r="W17" i="2883" s="1"/>
  <c r="V9" i="2883"/>
  <c r="W9" i="2883" s="1"/>
  <c r="V13" i="2883"/>
  <c r="W13" i="2883" s="1"/>
  <c r="V18" i="2883"/>
  <c r="W18" i="2883" s="1"/>
  <c r="V10" i="2883"/>
  <c r="W10" i="2883" s="1"/>
  <c r="V22" i="2883"/>
  <c r="W22" i="2883" s="1"/>
  <c r="AF19" i="2885"/>
  <c r="AG19" i="2885" s="1"/>
  <c r="AF14" i="2883"/>
  <c r="AG14" i="2883" s="1"/>
  <c r="AA13" i="2880"/>
  <c r="AB13" i="2880" s="1"/>
  <c r="AF17" i="2883"/>
  <c r="AG17" i="2883" s="1"/>
  <c r="AP9" i="2908"/>
  <c r="AQ9" i="2908" s="1"/>
  <c r="AF15" i="2908"/>
  <c r="AG15" i="2908" s="1"/>
  <c r="AF7" i="2908"/>
  <c r="AF8" i="2908"/>
  <c r="AG8" i="2908" s="1"/>
  <c r="AF19" i="2908"/>
  <c r="AG19" i="2908" s="1"/>
  <c r="AF11" i="2908"/>
  <c r="AG11" i="2908" s="1"/>
  <c r="AF16" i="2908"/>
  <c r="AG16" i="2908" s="1"/>
  <c r="AF22" i="2908"/>
  <c r="AG22" i="2908" s="1"/>
  <c r="AP22" i="2908"/>
  <c r="AQ22" i="2908" s="1"/>
  <c r="AA17" i="2908"/>
  <c r="AB17" i="2908" s="1"/>
  <c r="AB7" i="2907"/>
  <c r="AP16" i="2907"/>
  <c r="AQ16" i="2907" s="1"/>
  <c r="AU15" i="2906"/>
  <c r="AV15" i="2906" s="1"/>
  <c r="AU19" i="2906"/>
  <c r="AV19" i="2906" s="1"/>
  <c r="AU14" i="2906"/>
  <c r="AV14" i="2906" s="1"/>
  <c r="AB7" i="2906"/>
  <c r="V15" i="2905"/>
  <c r="W15" i="2905" s="1"/>
  <c r="V16" i="2905"/>
  <c r="W16" i="2905" s="1"/>
  <c r="AA21" i="2904"/>
  <c r="AB21" i="2904" s="1"/>
  <c r="AA7" i="2904"/>
  <c r="AA12" i="2904"/>
  <c r="AB12" i="2904" s="1"/>
  <c r="AA13" i="2903"/>
  <c r="AB13" i="2903" s="1"/>
  <c r="AA12" i="2901"/>
  <c r="AB12" i="2901" s="1"/>
  <c r="AK15" i="2900"/>
  <c r="AL15" i="2900" s="1"/>
  <c r="AA12" i="2905"/>
  <c r="AB12" i="2905" s="1"/>
  <c r="AQ7" i="2900"/>
  <c r="AL7" i="2903"/>
  <c r="AL23" i="2903" s="1"/>
  <c r="AL24" i="2903" s="1"/>
  <c r="AF18" i="2903"/>
  <c r="AG18" i="2903" s="1"/>
  <c r="V12" i="2901"/>
  <c r="W12" i="2901" s="1"/>
  <c r="AK13" i="2900"/>
  <c r="AL13" i="2900" s="1"/>
  <c r="V11" i="2896"/>
  <c r="W11" i="2896" s="1"/>
  <c r="V7" i="2896"/>
  <c r="V16" i="2896"/>
  <c r="W16" i="2896" s="1"/>
  <c r="V12" i="2896"/>
  <c r="W12" i="2896" s="1"/>
  <c r="AU12" i="2906"/>
  <c r="AV12" i="2906" s="1"/>
  <c r="V9" i="2905"/>
  <c r="W9" i="2905" s="1"/>
  <c r="AF19" i="2903"/>
  <c r="AG19" i="2903" s="1"/>
  <c r="AA22" i="2903"/>
  <c r="AB22" i="2903" s="1"/>
  <c r="AK17" i="2900"/>
  <c r="AL17" i="2900" s="1"/>
  <c r="AP17" i="2898"/>
  <c r="AQ17" i="2898" s="1"/>
  <c r="AP10" i="2898"/>
  <c r="AQ10" i="2898" s="1"/>
  <c r="AK13" i="2897"/>
  <c r="AL13" i="2897" s="1"/>
  <c r="AK12" i="2897"/>
  <c r="AL12" i="2897" s="1"/>
  <c r="AK7" i="2897"/>
  <c r="AK17" i="2897"/>
  <c r="AL17" i="2897" s="1"/>
  <c r="AK19" i="2897"/>
  <c r="AL19" i="2897" s="1"/>
  <c r="AK8" i="2897"/>
  <c r="AL8" i="2897" s="1"/>
  <c r="V19" i="2896"/>
  <c r="W19" i="2896" s="1"/>
  <c r="AP21" i="2895"/>
  <c r="AQ21" i="2895" s="1"/>
  <c r="AU18" i="2894"/>
  <c r="AV18" i="2894" s="1"/>
  <c r="AU9" i="2892"/>
  <c r="AV9" i="2892" s="1"/>
  <c r="Q7" i="2891"/>
  <c r="AA12" i="2903"/>
  <c r="AB12" i="2903" s="1"/>
  <c r="AU14" i="2899"/>
  <c r="AV14" i="2899" s="1"/>
  <c r="AP15" i="2898"/>
  <c r="AQ15" i="2898" s="1"/>
  <c r="AK22" i="2897"/>
  <c r="AL22" i="2897" s="1"/>
  <c r="P17" i="2896"/>
  <c r="Q17" i="2896" s="1"/>
  <c r="AP13" i="2895"/>
  <c r="AQ13" i="2895" s="1"/>
  <c r="V14" i="2895"/>
  <c r="W14" i="2895" s="1"/>
  <c r="V15" i="2895"/>
  <c r="W15" i="2895" s="1"/>
  <c r="V11" i="2895"/>
  <c r="W11" i="2895" s="1"/>
  <c r="V22" i="2895"/>
  <c r="W22" i="2895" s="1"/>
  <c r="V10" i="2895"/>
  <c r="W10" i="2895" s="1"/>
  <c r="P19" i="2895"/>
  <c r="Q19" i="2895" s="1"/>
  <c r="AA22" i="2891"/>
  <c r="AB22" i="2891" s="1"/>
  <c r="AA15" i="2908"/>
  <c r="AB15" i="2908" s="1"/>
  <c r="AP18" i="2901"/>
  <c r="AQ18" i="2901" s="1"/>
  <c r="V19" i="2901"/>
  <c r="W19" i="2901" s="1"/>
  <c r="AA7" i="2895"/>
  <c r="AU16" i="2894"/>
  <c r="AV16" i="2894" s="1"/>
  <c r="AK10" i="2900"/>
  <c r="AL10" i="2900" s="1"/>
  <c r="AU16" i="2905"/>
  <c r="AV16" i="2905" s="1"/>
  <c r="V11" i="2901"/>
  <c r="W11" i="2901" s="1"/>
  <c r="AP8" i="2899"/>
  <c r="AQ8" i="2899" s="1"/>
  <c r="AK17" i="2902"/>
  <c r="AL17" i="2902" s="1"/>
  <c r="P21" i="2897"/>
  <c r="Q21" i="2897" s="1"/>
  <c r="AA19" i="2895"/>
  <c r="AB19" i="2895" s="1"/>
  <c r="V13" i="2894"/>
  <c r="W13" i="2894" s="1"/>
  <c r="P7" i="2894"/>
  <c r="AL7" i="2892"/>
  <c r="AF10" i="2888"/>
  <c r="AG10" i="2888" s="1"/>
  <c r="V16" i="2888"/>
  <c r="W16" i="2888" s="1"/>
  <c r="AK7" i="2887"/>
  <c r="AP22" i="2897"/>
  <c r="AQ22" i="2897" s="1"/>
  <c r="AP18" i="2894"/>
  <c r="AQ18" i="2894" s="1"/>
  <c r="AP10" i="2894"/>
  <c r="AQ10" i="2894" s="1"/>
  <c r="AP22" i="2894"/>
  <c r="AQ22" i="2894" s="1"/>
  <c r="AP14" i="2894"/>
  <c r="AQ14" i="2894" s="1"/>
  <c r="AP13" i="2894"/>
  <c r="AQ13" i="2894" s="1"/>
  <c r="AA11" i="2890"/>
  <c r="AB11" i="2890" s="1"/>
  <c r="AP16" i="2888"/>
  <c r="AQ16" i="2888" s="1"/>
  <c r="V10" i="2888"/>
  <c r="W10" i="2888" s="1"/>
  <c r="AU8" i="2886"/>
  <c r="AV8" i="2886" s="1"/>
  <c r="W7" i="2886"/>
  <c r="AA18" i="2891"/>
  <c r="AB18" i="2891" s="1"/>
  <c r="AF17" i="2890"/>
  <c r="AG17" i="2890" s="1"/>
  <c r="Q7" i="2888"/>
  <c r="AA14" i="2885"/>
  <c r="AB14" i="2885" s="1"/>
  <c r="AU21" i="2884"/>
  <c r="AV21" i="2884" s="1"/>
  <c r="AP21" i="2884"/>
  <c r="AQ21" i="2884" s="1"/>
  <c r="AF15" i="2884"/>
  <c r="AG15" i="2884" s="1"/>
  <c r="AF7" i="2884"/>
  <c r="AK15" i="2883"/>
  <c r="AL15" i="2883" s="1"/>
  <c r="V21" i="2883"/>
  <c r="W21" i="2883" s="1"/>
  <c r="V16" i="2880"/>
  <c r="W16" i="2880" s="1"/>
  <c r="AK22" i="2898"/>
  <c r="AL22" i="2898" s="1"/>
  <c r="AF23" i="2896"/>
  <c r="AG7" i="2896"/>
  <c r="AF8" i="2884"/>
  <c r="AG8" i="2884" s="1"/>
  <c r="P21" i="2884"/>
  <c r="Q21" i="2884" s="1"/>
  <c r="AF15" i="2883"/>
  <c r="AG15" i="2883" s="1"/>
  <c r="AA7" i="2890"/>
  <c r="V15" i="2885"/>
  <c r="W15" i="2885" s="1"/>
  <c r="V19" i="2885"/>
  <c r="W19" i="2885" s="1"/>
  <c r="AU10" i="2884"/>
  <c r="AV10" i="2884" s="1"/>
  <c r="V7" i="2883"/>
  <c r="AF15" i="2880"/>
  <c r="AG15" i="2880" s="1"/>
  <c r="AF7" i="2880"/>
  <c r="AF19" i="2880"/>
  <c r="AG19" i="2880" s="1"/>
  <c r="AF11" i="2880"/>
  <c r="AG11" i="2880" s="1"/>
  <c r="AP7" i="2890"/>
  <c r="AU7" i="2887"/>
  <c r="AU19" i="2887"/>
  <c r="AV19" i="2887" s="1"/>
  <c r="AU13" i="2887"/>
  <c r="AV13" i="2887" s="1"/>
  <c r="AA13" i="2885"/>
  <c r="AB13" i="2885" s="1"/>
  <c r="AP8" i="2884"/>
  <c r="AQ8" i="2884" s="1"/>
  <c r="AU12" i="2886"/>
  <c r="AV12" i="2886" s="1"/>
  <c r="AA8" i="2885"/>
  <c r="AB8" i="2885" s="1"/>
  <c r="AK13" i="2884"/>
  <c r="AL13" i="2884" s="1"/>
  <c r="V16" i="2883"/>
  <c r="W16" i="2883" s="1"/>
  <c r="AK16" i="2897"/>
  <c r="AL16" i="2897" s="1"/>
  <c r="AP11" i="2893"/>
  <c r="AQ11" i="2893" s="1"/>
  <c r="P14" i="2889"/>
  <c r="Q14" i="2889" s="1"/>
  <c r="AP17" i="2886"/>
  <c r="AQ17" i="2886" s="1"/>
  <c r="AK12" i="2885"/>
  <c r="AL12" i="2885" s="1"/>
  <c r="AF16" i="2883"/>
  <c r="AG16" i="2883" s="1"/>
  <c r="AK15" i="2880"/>
  <c r="AL15" i="2880" s="1"/>
  <c r="AK14" i="2880"/>
  <c r="AL14" i="2880" s="1"/>
  <c r="AK11" i="2880"/>
  <c r="AL11" i="2880" s="1"/>
  <c r="AK19" i="2880"/>
  <c r="AL19" i="2880" s="1"/>
  <c r="AK7" i="2880"/>
  <c r="AA22" i="2880"/>
  <c r="AB22" i="2880" s="1"/>
  <c r="V10" i="2885"/>
  <c r="W10" i="2885" s="1"/>
  <c r="V12" i="2883"/>
  <c r="W12" i="2883" s="1"/>
  <c r="AK14" i="2894"/>
  <c r="AL14" i="2894" s="1"/>
  <c r="AK10" i="2894"/>
  <c r="AL10" i="2894" s="1"/>
  <c r="AK22" i="2894"/>
  <c r="AL22" i="2894" s="1"/>
  <c r="AK18" i="2894"/>
  <c r="AL18" i="2894" s="1"/>
  <c r="AK13" i="2894"/>
  <c r="AL13" i="2894" s="1"/>
  <c r="AF19" i="2883"/>
  <c r="AG19" i="2883" s="1"/>
  <c r="V9" i="2880"/>
  <c r="W9" i="2880" s="1"/>
  <c r="V15" i="2908"/>
  <c r="W15" i="2908" s="1"/>
  <c r="V7" i="2908"/>
  <c r="V19" i="2908"/>
  <c r="W19" i="2908" s="1"/>
  <c r="V16" i="2908"/>
  <c r="W16" i="2908" s="1"/>
  <c r="V8" i="2908"/>
  <c r="W8" i="2908" s="1"/>
  <c r="V11" i="2908"/>
  <c r="W11" i="2908" s="1"/>
  <c r="AF14" i="2908"/>
  <c r="AG14" i="2908" s="1"/>
  <c r="V21" i="2908"/>
  <c r="W21" i="2908" s="1"/>
  <c r="AP14" i="2908"/>
  <c r="AQ14" i="2908" s="1"/>
  <c r="AF21" i="2908"/>
  <c r="AG21" i="2908" s="1"/>
  <c r="AA19" i="2908"/>
  <c r="AB19" i="2908" s="1"/>
  <c r="AP18" i="2907"/>
  <c r="AQ18" i="2907" s="1"/>
  <c r="AP18" i="2908"/>
  <c r="AQ18" i="2908" s="1"/>
  <c r="P18" i="2908"/>
  <c r="Q18" i="2908" s="1"/>
  <c r="P19" i="2908"/>
  <c r="Q19" i="2908" s="1"/>
  <c r="P14" i="2908"/>
  <c r="Q14" i="2908" s="1"/>
  <c r="P12" i="2908"/>
  <c r="Q12" i="2908" s="1"/>
  <c r="P15" i="2908"/>
  <c r="Q15" i="2908" s="1"/>
  <c r="P8" i="2908"/>
  <c r="Q8" i="2908" s="1"/>
  <c r="P22" i="2908"/>
  <c r="Q22" i="2908" s="1"/>
  <c r="P17" i="2908"/>
  <c r="Q17" i="2908" s="1"/>
  <c r="P7" i="2908"/>
  <c r="AP21" i="2907"/>
  <c r="AQ21" i="2907" s="1"/>
  <c r="AF22" i="2907"/>
  <c r="AG22" i="2907" s="1"/>
  <c r="AP13" i="2907"/>
  <c r="AQ13" i="2907" s="1"/>
  <c r="AA16" i="2907"/>
  <c r="AB16" i="2907" s="1"/>
  <c r="AA8" i="2907"/>
  <c r="AB8" i="2907" s="1"/>
  <c r="AA12" i="2907"/>
  <c r="AB12" i="2907" s="1"/>
  <c r="AA19" i="2907"/>
  <c r="AB19" i="2907" s="1"/>
  <c r="AA21" i="2907"/>
  <c r="AB21" i="2907" s="1"/>
  <c r="P20" i="2907"/>
  <c r="Q20" i="2907" s="1"/>
  <c r="P12" i="2907"/>
  <c r="Q12" i="2907" s="1"/>
  <c r="P8" i="2907"/>
  <c r="Q8" i="2907" s="1"/>
  <c r="P19" i="2907"/>
  <c r="Q19" i="2907" s="1"/>
  <c r="P14" i="2907"/>
  <c r="Q14" i="2907" s="1"/>
  <c r="P11" i="2907"/>
  <c r="Q11" i="2907" s="1"/>
  <c r="P22" i="2907"/>
  <c r="Q22" i="2907" s="1"/>
  <c r="P16" i="2907"/>
  <c r="Q16" i="2907" s="1"/>
  <c r="P7" i="2907"/>
  <c r="P20" i="2908"/>
  <c r="Q20" i="2908" s="1"/>
  <c r="AF18" i="2907"/>
  <c r="AG18" i="2907" s="1"/>
  <c r="AA17" i="2907"/>
  <c r="AB17" i="2907" s="1"/>
  <c r="P21" i="2907"/>
  <c r="Q21" i="2907" s="1"/>
  <c r="AA15" i="2906"/>
  <c r="AB15" i="2906" s="1"/>
  <c r="AA14" i="2906"/>
  <c r="AB14" i="2906" s="1"/>
  <c r="AA9" i="2906"/>
  <c r="AB9" i="2906" s="1"/>
  <c r="AA22" i="2906"/>
  <c r="AB22" i="2906" s="1"/>
  <c r="AA19" i="2906"/>
  <c r="AB19" i="2906" s="1"/>
  <c r="AA10" i="2906"/>
  <c r="AB10" i="2906" s="1"/>
  <c r="V10" i="2908"/>
  <c r="W10" i="2908" s="1"/>
  <c r="AF10" i="2907"/>
  <c r="AG10" i="2907" s="1"/>
  <c r="AU8" i="2906"/>
  <c r="AV8" i="2906" s="1"/>
  <c r="AA8" i="2906"/>
  <c r="AB8" i="2906" s="1"/>
  <c r="AU13" i="2905"/>
  <c r="AV13" i="2905" s="1"/>
  <c r="AA11" i="2907"/>
  <c r="AB11" i="2907" s="1"/>
  <c r="AU15" i="2905"/>
  <c r="AV15" i="2905" s="1"/>
  <c r="AF13" i="2905"/>
  <c r="AG13" i="2905" s="1"/>
  <c r="V11" i="2905"/>
  <c r="W11" i="2905" s="1"/>
  <c r="Q7" i="2905"/>
  <c r="V9" i="2904"/>
  <c r="W9" i="2904" s="1"/>
  <c r="AP15" i="2903"/>
  <c r="AQ15" i="2903" s="1"/>
  <c r="AP14" i="2903"/>
  <c r="AQ14" i="2903" s="1"/>
  <c r="AP7" i="2903"/>
  <c r="AA8" i="2903"/>
  <c r="AB8" i="2903" s="1"/>
  <c r="AA10" i="2907"/>
  <c r="AB10" i="2907" s="1"/>
  <c r="AF16" i="2906"/>
  <c r="AG16" i="2906" s="1"/>
  <c r="AF9" i="2905"/>
  <c r="AG9" i="2905" s="1"/>
  <c r="AF12" i="2904"/>
  <c r="AG12" i="2904" s="1"/>
  <c r="AF19" i="2904"/>
  <c r="AG19" i="2904" s="1"/>
  <c r="AF16" i="2904"/>
  <c r="AG16" i="2904" s="1"/>
  <c r="AF11" i="2904"/>
  <c r="AG11" i="2904" s="1"/>
  <c r="AF8" i="2904"/>
  <c r="AG8" i="2904" s="1"/>
  <c r="P21" i="2904"/>
  <c r="Q21" i="2904" s="1"/>
  <c r="AF16" i="2903"/>
  <c r="AG16" i="2903" s="1"/>
  <c r="P8" i="2903"/>
  <c r="Q8" i="2903" s="1"/>
  <c r="P16" i="2903"/>
  <c r="Q16" i="2903" s="1"/>
  <c r="P11" i="2903"/>
  <c r="Q11" i="2903" s="1"/>
  <c r="P12" i="2903"/>
  <c r="Q12" i="2903" s="1"/>
  <c r="P20" i="2903"/>
  <c r="Q20" i="2903" s="1"/>
  <c r="AA22" i="2905"/>
  <c r="AB22" i="2905" s="1"/>
  <c r="AA14" i="2904"/>
  <c r="AB14" i="2904" s="1"/>
  <c r="V13" i="2904"/>
  <c r="W13" i="2904" s="1"/>
  <c r="AF17" i="2903"/>
  <c r="AG17" i="2903" s="1"/>
  <c r="AK9" i="2902"/>
  <c r="AL9" i="2902" s="1"/>
  <c r="AA22" i="2901"/>
  <c r="AB22" i="2901" s="1"/>
  <c r="AK7" i="2900"/>
  <c r="W7" i="2907"/>
  <c r="V14" i="2906"/>
  <c r="W14" i="2906" s="1"/>
  <c r="V22" i="2906"/>
  <c r="W22" i="2906" s="1"/>
  <c r="V10" i="2906"/>
  <c r="W10" i="2906" s="1"/>
  <c r="V19" i="2906"/>
  <c r="W19" i="2906" s="1"/>
  <c r="V15" i="2906"/>
  <c r="W15" i="2906" s="1"/>
  <c r="V9" i="2906"/>
  <c r="W9" i="2906" s="1"/>
  <c r="V14" i="2905"/>
  <c r="W14" i="2905" s="1"/>
  <c r="V21" i="2904"/>
  <c r="W21" i="2904" s="1"/>
  <c r="AP13" i="2903"/>
  <c r="AQ13" i="2903" s="1"/>
  <c r="AK8" i="2902"/>
  <c r="AL8" i="2902" s="1"/>
  <c r="AK15" i="2901"/>
  <c r="AL15" i="2901" s="1"/>
  <c r="AK10" i="2901"/>
  <c r="AL10" i="2901" s="1"/>
  <c r="AK7" i="2901"/>
  <c r="V8" i="2901"/>
  <c r="W8" i="2901" s="1"/>
  <c r="AU21" i="2900"/>
  <c r="AV21" i="2900" s="1"/>
  <c r="AF14" i="2904"/>
  <c r="AG14" i="2904" s="1"/>
  <c r="AA16" i="2904"/>
  <c r="AB16" i="2904" s="1"/>
  <c r="AF14" i="2903"/>
  <c r="AG14" i="2903" s="1"/>
  <c r="AP12" i="2901"/>
  <c r="AQ12" i="2901" s="1"/>
  <c r="AK13" i="2901"/>
  <c r="AL13" i="2901" s="1"/>
  <c r="AA18" i="2901"/>
  <c r="AB18" i="2901" s="1"/>
  <c r="V17" i="2901"/>
  <c r="W17" i="2901" s="1"/>
  <c r="AU7" i="2900"/>
  <c r="AK19" i="2900"/>
  <c r="AL19" i="2900" s="1"/>
  <c r="AF11" i="2900"/>
  <c r="AG11" i="2900" s="1"/>
  <c r="AF7" i="2900"/>
  <c r="AF18" i="2900"/>
  <c r="AG18" i="2900" s="1"/>
  <c r="AK16" i="2899"/>
  <c r="AL16" i="2899" s="1"/>
  <c r="V19" i="2899"/>
  <c r="W19" i="2899" s="1"/>
  <c r="V11" i="2899"/>
  <c r="W11" i="2899" s="1"/>
  <c r="V15" i="2899"/>
  <c r="W15" i="2899" s="1"/>
  <c r="V7" i="2899"/>
  <c r="AU21" i="2898"/>
  <c r="AV21" i="2898" s="1"/>
  <c r="P20" i="2897"/>
  <c r="Q20" i="2897" s="1"/>
  <c r="P21" i="2896"/>
  <c r="Q21" i="2896" s="1"/>
  <c r="P10" i="2895"/>
  <c r="Q10" i="2895" s="1"/>
  <c r="P18" i="2906"/>
  <c r="Q18" i="2906" s="1"/>
  <c r="AP13" i="2905"/>
  <c r="AQ13" i="2905" s="1"/>
  <c r="AP9" i="2905"/>
  <c r="AQ9" i="2905" s="1"/>
  <c r="AP21" i="2905"/>
  <c r="AQ21" i="2905" s="1"/>
  <c r="AP8" i="2905"/>
  <c r="AQ8" i="2905" s="1"/>
  <c r="AP18" i="2904"/>
  <c r="AQ18" i="2904" s="1"/>
  <c r="AA15" i="2904"/>
  <c r="AB15" i="2904" s="1"/>
  <c r="V15" i="2902"/>
  <c r="W15" i="2902" s="1"/>
  <c r="V21" i="2902"/>
  <c r="W21" i="2902" s="1"/>
  <c r="V7" i="2902"/>
  <c r="AF21" i="2901"/>
  <c r="AG21" i="2901" s="1"/>
  <c r="AA9" i="2901"/>
  <c r="AB9" i="2901" s="1"/>
  <c r="P22" i="2900"/>
  <c r="Q22" i="2900" s="1"/>
  <c r="AU17" i="2899"/>
  <c r="AV17" i="2899" s="1"/>
  <c r="AK22" i="2899"/>
  <c r="AL22" i="2899" s="1"/>
  <c r="AA15" i="2899"/>
  <c r="AB15" i="2899" s="1"/>
  <c r="AA7" i="2899"/>
  <c r="AA11" i="2899"/>
  <c r="AB11" i="2899" s="1"/>
  <c r="AA19" i="2899"/>
  <c r="AB19" i="2899" s="1"/>
  <c r="P19" i="2898"/>
  <c r="Q19" i="2898" s="1"/>
  <c r="AU11" i="2896"/>
  <c r="AV11" i="2896" s="1"/>
  <c r="AU19" i="2896"/>
  <c r="AV19" i="2896" s="1"/>
  <c r="AU8" i="2896"/>
  <c r="AV8" i="2896" s="1"/>
  <c r="AU7" i="2896"/>
  <c r="AU14" i="2896"/>
  <c r="AV14" i="2896" s="1"/>
  <c r="AU12" i="2896"/>
  <c r="AV12" i="2896" s="1"/>
  <c r="AP18" i="2905"/>
  <c r="AQ18" i="2905" s="1"/>
  <c r="AF15" i="2903"/>
  <c r="AG15" i="2903" s="1"/>
  <c r="AA18" i="2903"/>
  <c r="AB18" i="2903" s="1"/>
  <c r="AK18" i="2901"/>
  <c r="AL18" i="2901" s="1"/>
  <c r="AF19" i="2900"/>
  <c r="AG19" i="2900" s="1"/>
  <c r="AF13" i="2900"/>
  <c r="AG13" i="2900" s="1"/>
  <c r="P17" i="2900"/>
  <c r="Q17" i="2900" s="1"/>
  <c r="AF15" i="2899"/>
  <c r="AG15" i="2899" s="1"/>
  <c r="AF7" i="2899"/>
  <c r="AF14" i="2899"/>
  <c r="AG14" i="2899" s="1"/>
  <c r="AF11" i="2899"/>
  <c r="AG11" i="2899" s="1"/>
  <c r="AF19" i="2899"/>
  <c r="AG19" i="2899" s="1"/>
  <c r="AP14" i="2898"/>
  <c r="AQ14" i="2898" s="1"/>
  <c r="AF12" i="2898"/>
  <c r="AG12" i="2898" s="1"/>
  <c r="P15" i="2898"/>
  <c r="Q15" i="2898" s="1"/>
  <c r="AP17" i="2897"/>
  <c r="AQ17" i="2897" s="1"/>
  <c r="V13" i="2897"/>
  <c r="W13" i="2897" s="1"/>
  <c r="V19" i="2897"/>
  <c r="W19" i="2897" s="1"/>
  <c r="V9" i="2897"/>
  <c r="W9" i="2897" s="1"/>
  <c r="V8" i="2897"/>
  <c r="W8" i="2897" s="1"/>
  <c r="V21" i="2897"/>
  <c r="W21" i="2897" s="1"/>
  <c r="AU16" i="2896"/>
  <c r="AV16" i="2896" s="1"/>
  <c r="V15" i="2896"/>
  <c r="W15" i="2896" s="1"/>
  <c r="AP9" i="2895"/>
  <c r="AQ9" i="2895" s="1"/>
  <c r="AF19" i="2895"/>
  <c r="AG19" i="2895" s="1"/>
  <c r="AU7" i="2894"/>
  <c r="AA18" i="2893"/>
  <c r="AB18" i="2893" s="1"/>
  <c r="AF12" i="2892"/>
  <c r="AG12" i="2892" s="1"/>
  <c r="AF19" i="2892"/>
  <c r="AG19" i="2892" s="1"/>
  <c r="AF11" i="2892"/>
  <c r="AG11" i="2892" s="1"/>
  <c r="AF7" i="2892"/>
  <c r="AF15" i="2892"/>
  <c r="AG15" i="2892" s="1"/>
  <c r="AF16" i="2892"/>
  <c r="AG16" i="2892" s="1"/>
  <c r="AF8" i="2892"/>
  <c r="AG8" i="2892" s="1"/>
  <c r="AF19" i="2891"/>
  <c r="AG19" i="2891" s="1"/>
  <c r="AF11" i="2891"/>
  <c r="AG11" i="2891" s="1"/>
  <c r="AF15" i="2891"/>
  <c r="AG15" i="2891" s="1"/>
  <c r="AF7" i="2891"/>
  <c r="AF18" i="2891"/>
  <c r="AG18" i="2891" s="1"/>
  <c r="P16" i="2889"/>
  <c r="Q16" i="2889" s="1"/>
  <c r="V15" i="2907"/>
  <c r="W15" i="2907" s="1"/>
  <c r="AK22" i="2906"/>
  <c r="AL22" i="2906" s="1"/>
  <c r="AK10" i="2906"/>
  <c r="AL10" i="2906" s="1"/>
  <c r="AK19" i="2906"/>
  <c r="AL19" i="2906" s="1"/>
  <c r="AK9" i="2906"/>
  <c r="AL9" i="2906" s="1"/>
  <c r="AK15" i="2906"/>
  <c r="AL15" i="2906" s="1"/>
  <c r="AK14" i="2906"/>
  <c r="AL14" i="2906" s="1"/>
  <c r="AA11" i="2906"/>
  <c r="AB11" i="2906" s="1"/>
  <c r="AL7" i="2904"/>
  <c r="AL23" i="2904" s="1"/>
  <c r="AL24" i="2904" s="1"/>
  <c r="AK23" i="2904"/>
  <c r="AF7" i="2902"/>
  <c r="AF11" i="2902"/>
  <c r="AG11" i="2902" s="1"/>
  <c r="AA18" i="2902"/>
  <c r="AB18" i="2902" s="1"/>
  <c r="V10" i="2902"/>
  <c r="W10" i="2902" s="1"/>
  <c r="AP15" i="2901"/>
  <c r="AQ15" i="2901" s="1"/>
  <c r="AK17" i="2901"/>
  <c r="AL17" i="2901" s="1"/>
  <c r="V11" i="2900"/>
  <c r="W11" i="2900" s="1"/>
  <c r="V7" i="2900"/>
  <c r="V17" i="2900"/>
  <c r="W17" i="2900" s="1"/>
  <c r="AU16" i="2899"/>
  <c r="AV16" i="2899" s="1"/>
  <c r="AP22" i="2899"/>
  <c r="AQ22" i="2899" s="1"/>
  <c r="P21" i="2899"/>
  <c r="Q21" i="2899" s="1"/>
  <c r="P17" i="2899"/>
  <c r="Q17" i="2899" s="1"/>
  <c r="P13" i="2899"/>
  <c r="Q13" i="2899" s="1"/>
  <c r="P9" i="2899"/>
  <c r="Q9" i="2899" s="1"/>
  <c r="P20" i="2899"/>
  <c r="Q20" i="2899" s="1"/>
  <c r="P16" i="2899"/>
  <c r="Q16" i="2899" s="1"/>
  <c r="P12" i="2899"/>
  <c r="Q12" i="2899" s="1"/>
  <c r="P8" i="2899"/>
  <c r="Q8" i="2899" s="1"/>
  <c r="P19" i="2899"/>
  <c r="Q19" i="2899" s="1"/>
  <c r="AP11" i="2898"/>
  <c r="AQ11" i="2898" s="1"/>
  <c r="AK18" i="2897"/>
  <c r="AL18" i="2897" s="1"/>
  <c r="AK19" i="2896"/>
  <c r="AL19" i="2896" s="1"/>
  <c r="AP7" i="2895"/>
  <c r="AF18" i="2895"/>
  <c r="AG18" i="2895" s="1"/>
  <c r="V13" i="2895"/>
  <c r="W13" i="2895" s="1"/>
  <c r="AK21" i="2894"/>
  <c r="AL21" i="2894" s="1"/>
  <c r="V14" i="2893"/>
  <c r="W14" i="2893" s="1"/>
  <c r="P8" i="2893"/>
  <c r="Q8" i="2893" s="1"/>
  <c r="P20" i="2892"/>
  <c r="Q20" i="2892" s="1"/>
  <c r="P16" i="2892"/>
  <c r="Q16" i="2892" s="1"/>
  <c r="P12" i="2892"/>
  <c r="Q12" i="2892" s="1"/>
  <c r="P8" i="2892"/>
  <c r="Q8" i="2892" s="1"/>
  <c r="P19" i="2892"/>
  <c r="Q19" i="2892" s="1"/>
  <c r="P15" i="2892"/>
  <c r="Q15" i="2892" s="1"/>
  <c r="P11" i="2892"/>
  <c r="Q11" i="2892" s="1"/>
  <c r="P7" i="2892"/>
  <c r="P10" i="2892"/>
  <c r="Q10" i="2892" s="1"/>
  <c r="P18" i="2892"/>
  <c r="Q18" i="2892" s="1"/>
  <c r="V8" i="2891"/>
  <c r="W8" i="2891" s="1"/>
  <c r="V16" i="2907"/>
  <c r="W16" i="2907" s="1"/>
  <c r="AK21" i="2906"/>
  <c r="AL21" i="2906" s="1"/>
  <c r="P21" i="2905"/>
  <c r="Q21" i="2905" s="1"/>
  <c r="P22" i="2905"/>
  <c r="Q22" i="2905" s="1"/>
  <c r="P14" i="2905"/>
  <c r="Q14" i="2905" s="1"/>
  <c r="P10" i="2905"/>
  <c r="Q10" i="2905" s="1"/>
  <c r="P18" i="2905"/>
  <c r="Q18" i="2905" s="1"/>
  <c r="AU12" i="2904"/>
  <c r="AV12" i="2904" s="1"/>
  <c r="AU21" i="2904"/>
  <c r="AV21" i="2904" s="1"/>
  <c r="AK8" i="2903"/>
  <c r="AL8" i="2903" s="1"/>
  <c r="AP14" i="2901"/>
  <c r="AQ14" i="2901" s="1"/>
  <c r="V15" i="2901"/>
  <c r="W15" i="2901" s="1"/>
  <c r="P19" i="2902"/>
  <c r="Q19" i="2902" s="1"/>
  <c r="P11" i="2902"/>
  <c r="Q11" i="2902" s="1"/>
  <c r="P7" i="2902"/>
  <c r="P15" i="2902"/>
  <c r="Q15" i="2902" s="1"/>
  <c r="AP11" i="2900"/>
  <c r="AQ11" i="2900" s="1"/>
  <c r="AK21" i="2899"/>
  <c r="AL21" i="2899" s="1"/>
  <c r="AF21" i="2899"/>
  <c r="AG21" i="2899" s="1"/>
  <c r="AA13" i="2899"/>
  <c r="AB13" i="2899" s="1"/>
  <c r="AP19" i="2898"/>
  <c r="AQ19" i="2898" s="1"/>
  <c r="AA15" i="2898"/>
  <c r="AB15" i="2898" s="1"/>
  <c r="AU14" i="2895"/>
  <c r="AV14" i="2895" s="1"/>
  <c r="AU22" i="2895"/>
  <c r="AV22" i="2895" s="1"/>
  <c r="AU10" i="2895"/>
  <c r="AV10" i="2895" s="1"/>
  <c r="AU15" i="2895"/>
  <c r="AV15" i="2895" s="1"/>
  <c r="AU11" i="2895"/>
  <c r="AV11" i="2895" s="1"/>
  <c r="AA16" i="2895"/>
  <c r="AB16" i="2895" s="1"/>
  <c r="V18" i="2895"/>
  <c r="W18" i="2895" s="1"/>
  <c r="P20" i="2894"/>
  <c r="Q20" i="2894" s="1"/>
  <c r="AA15" i="2893"/>
  <c r="AB15" i="2893" s="1"/>
  <c r="AU15" i="2892"/>
  <c r="AV15" i="2892" s="1"/>
  <c r="AP13" i="2892"/>
  <c r="AQ13" i="2892" s="1"/>
  <c r="AF22" i="2892"/>
  <c r="AG22" i="2892" s="1"/>
  <c r="AA21" i="2891"/>
  <c r="AB21" i="2891" s="1"/>
  <c r="V13" i="2891"/>
  <c r="W13" i="2891" s="1"/>
  <c r="P21" i="2891"/>
  <c r="Q21" i="2891" s="1"/>
  <c r="P17" i="2891"/>
  <c r="Q17" i="2891" s="1"/>
  <c r="P13" i="2891"/>
  <c r="Q13" i="2891" s="1"/>
  <c r="P9" i="2891"/>
  <c r="Q9" i="2891" s="1"/>
  <c r="P20" i="2891"/>
  <c r="Q20" i="2891" s="1"/>
  <c r="P12" i="2891"/>
  <c r="Q12" i="2891" s="1"/>
  <c r="P16" i="2891"/>
  <c r="Q16" i="2891" s="1"/>
  <c r="P8" i="2891"/>
  <c r="Q8" i="2891" s="1"/>
  <c r="AF7" i="2890"/>
  <c r="AF17" i="2889"/>
  <c r="AG17" i="2889" s="1"/>
  <c r="AF15" i="2888"/>
  <c r="AG15" i="2888" s="1"/>
  <c r="AA22" i="2886"/>
  <c r="AB22" i="2886" s="1"/>
  <c r="AA18" i="2886"/>
  <c r="AB18" i="2886" s="1"/>
  <c r="AA17" i="2886"/>
  <c r="AB17" i="2886" s="1"/>
  <c r="AP18" i="2897"/>
  <c r="AQ18" i="2897" s="1"/>
  <c r="AU7" i="2895"/>
  <c r="AU19" i="2894"/>
  <c r="AV19" i="2894" s="1"/>
  <c r="AF8" i="2894"/>
  <c r="AG8" i="2894" s="1"/>
  <c r="P16" i="2894"/>
  <c r="Q16" i="2894" s="1"/>
  <c r="AP21" i="2892"/>
  <c r="AQ21" i="2892" s="1"/>
  <c r="AA16" i="2892"/>
  <c r="AB16" i="2892" s="1"/>
  <c r="AA8" i="2892"/>
  <c r="AB8" i="2892" s="1"/>
  <c r="AA21" i="2892"/>
  <c r="AB21" i="2892" s="1"/>
  <c r="AA12" i="2892"/>
  <c r="AB12" i="2892" s="1"/>
  <c r="AA11" i="2892"/>
  <c r="AB11" i="2892" s="1"/>
  <c r="AP18" i="2891"/>
  <c r="AQ18" i="2891" s="1"/>
  <c r="AF22" i="2891"/>
  <c r="AG22" i="2891" s="1"/>
  <c r="P11" i="2891"/>
  <c r="Q11" i="2891" s="1"/>
  <c r="AP17" i="2890"/>
  <c r="AQ17" i="2890" s="1"/>
  <c r="AF12" i="2889"/>
  <c r="AG12" i="2889" s="1"/>
  <c r="V12" i="2888"/>
  <c r="W12" i="2888" s="1"/>
  <c r="AP7" i="2902"/>
  <c r="AP11" i="2902"/>
  <c r="AQ11" i="2902" s="1"/>
  <c r="AK22" i="2900"/>
  <c r="AL22" i="2900" s="1"/>
  <c r="AF9" i="2900"/>
  <c r="AG9" i="2900" s="1"/>
  <c r="V18" i="2900"/>
  <c r="W18" i="2900" s="1"/>
  <c r="AP8" i="2898"/>
  <c r="AQ8" i="2898" s="1"/>
  <c r="AK19" i="2898"/>
  <c r="AL19" i="2898" s="1"/>
  <c r="P12" i="2898"/>
  <c r="Q12" i="2898" s="1"/>
  <c r="AP7" i="2897"/>
  <c r="V15" i="2897"/>
  <c r="W15" i="2897" s="1"/>
  <c r="AU22" i="2896"/>
  <c r="AV22" i="2896" s="1"/>
  <c r="AK15" i="2896"/>
  <c r="AL15" i="2896" s="1"/>
  <c r="AA14" i="2896"/>
  <c r="AB14" i="2896" s="1"/>
  <c r="AU17" i="2895"/>
  <c r="AV17" i="2895" s="1"/>
  <c r="AA13" i="2895"/>
  <c r="AB13" i="2895" s="1"/>
  <c r="AU21" i="2894"/>
  <c r="AV21" i="2894" s="1"/>
  <c r="AA19" i="2893"/>
  <c r="AB19" i="2893" s="1"/>
  <c r="AA7" i="2893"/>
  <c r="AU17" i="2892"/>
  <c r="AV17" i="2892" s="1"/>
  <c r="AU12" i="2891"/>
  <c r="AV12" i="2891" s="1"/>
  <c r="P22" i="2891"/>
  <c r="Q22" i="2891" s="1"/>
  <c r="AU19" i="2888"/>
  <c r="AV19" i="2888" s="1"/>
  <c r="AK11" i="2888"/>
  <c r="AL11" i="2888" s="1"/>
  <c r="V13" i="2888"/>
  <c r="W13" i="2888" s="1"/>
  <c r="AU8" i="2887"/>
  <c r="AV8" i="2887" s="1"/>
  <c r="P19" i="2886"/>
  <c r="Q19" i="2886" s="1"/>
  <c r="AA15" i="2901"/>
  <c r="AB15" i="2901" s="1"/>
  <c r="AK12" i="2898"/>
  <c r="AL12" i="2898" s="1"/>
  <c r="P17" i="2898"/>
  <c r="Q17" i="2898" s="1"/>
  <c r="AU21" i="2896"/>
  <c r="AV21" i="2896" s="1"/>
  <c r="AK14" i="2896"/>
  <c r="AL14" i="2896" s="1"/>
  <c r="AP18" i="2895"/>
  <c r="AQ18" i="2895" s="1"/>
  <c r="AP17" i="2894"/>
  <c r="AQ17" i="2894" s="1"/>
  <c r="AA8" i="2894"/>
  <c r="AB8" i="2894" s="1"/>
  <c r="V19" i="2890"/>
  <c r="W19" i="2890" s="1"/>
  <c r="AK21" i="2887"/>
  <c r="AL21" i="2887" s="1"/>
  <c r="AU11" i="2901"/>
  <c r="AV11" i="2901" s="1"/>
  <c r="V14" i="2901"/>
  <c r="W14" i="2901" s="1"/>
  <c r="AU22" i="2897"/>
  <c r="AV22" i="2897" s="1"/>
  <c r="AU21" i="2897"/>
  <c r="AV21" i="2897" s="1"/>
  <c r="AU9" i="2897"/>
  <c r="AV9" i="2897" s="1"/>
  <c r="AU16" i="2897"/>
  <c r="AV16" i="2897" s="1"/>
  <c r="AU13" i="2895"/>
  <c r="AV13" i="2895" s="1"/>
  <c r="V8" i="2894"/>
  <c r="W8" i="2894" s="1"/>
  <c r="AU21" i="2892"/>
  <c r="AV21" i="2892" s="1"/>
  <c r="AK16" i="2892"/>
  <c r="AL16" i="2892" s="1"/>
  <c r="AK8" i="2892"/>
  <c r="AL8" i="2892" s="1"/>
  <c r="AK12" i="2892"/>
  <c r="AL12" i="2892" s="1"/>
  <c r="AP16" i="2891"/>
  <c r="AQ16" i="2891" s="1"/>
  <c r="AK19" i="2890"/>
  <c r="AL19" i="2890" s="1"/>
  <c r="AF8" i="2890"/>
  <c r="AG8" i="2890" s="1"/>
  <c r="AA22" i="2890"/>
  <c r="AB22" i="2890" s="1"/>
  <c r="AU9" i="2889"/>
  <c r="AV9" i="2889" s="1"/>
  <c r="AK21" i="2889"/>
  <c r="AL21" i="2889" s="1"/>
  <c r="AK12" i="2889"/>
  <c r="AL12" i="2889" s="1"/>
  <c r="AK11" i="2889"/>
  <c r="AL11" i="2889" s="1"/>
  <c r="AP21" i="2888"/>
  <c r="AQ21" i="2888" s="1"/>
  <c r="AP14" i="2888"/>
  <c r="AQ14" i="2888" s="1"/>
  <c r="AK17" i="2888"/>
  <c r="AL17" i="2888" s="1"/>
  <c r="V8" i="2888"/>
  <c r="W8" i="2888" s="1"/>
  <c r="AK16" i="2887"/>
  <c r="AL16" i="2887" s="1"/>
  <c r="AA7" i="2887"/>
  <c r="AA11" i="2887"/>
  <c r="AB11" i="2887" s="1"/>
  <c r="AA11" i="2901"/>
  <c r="AB11" i="2901" s="1"/>
  <c r="P11" i="2899"/>
  <c r="Q11" i="2899" s="1"/>
  <c r="V18" i="2896"/>
  <c r="W18" i="2896" s="1"/>
  <c r="AP7" i="2894"/>
  <c r="AU21" i="2889"/>
  <c r="AV21" i="2889" s="1"/>
  <c r="AF10" i="2889"/>
  <c r="AG10" i="2889" s="1"/>
  <c r="AU21" i="2888"/>
  <c r="AV21" i="2888" s="1"/>
  <c r="AK18" i="2888"/>
  <c r="AL18" i="2888" s="1"/>
  <c r="V9" i="2888"/>
  <c r="W9" i="2888" s="1"/>
  <c r="AK13" i="2887"/>
  <c r="AL13" i="2887" s="1"/>
  <c r="AA8" i="2887"/>
  <c r="AB8" i="2887" s="1"/>
  <c r="V7" i="2887"/>
  <c r="V11" i="2887"/>
  <c r="W11" i="2887" s="1"/>
  <c r="P11" i="2887"/>
  <c r="Q11" i="2887" s="1"/>
  <c r="AU21" i="2886"/>
  <c r="AV21" i="2886" s="1"/>
  <c r="AP7" i="2886"/>
  <c r="AA13" i="2886"/>
  <c r="AB13" i="2886" s="1"/>
  <c r="V8" i="2886"/>
  <c r="W8" i="2886" s="1"/>
  <c r="AU12" i="2895"/>
  <c r="AV12" i="2895" s="1"/>
  <c r="AU13" i="2893"/>
  <c r="AV13" i="2893" s="1"/>
  <c r="AU21" i="2893"/>
  <c r="AV21" i="2893" s="1"/>
  <c r="AU12" i="2893"/>
  <c r="AV12" i="2893" s="1"/>
  <c r="AU8" i="2893"/>
  <c r="AV8" i="2893" s="1"/>
  <c r="AU16" i="2893"/>
  <c r="AV16" i="2893" s="1"/>
  <c r="AU17" i="2893"/>
  <c r="AV17" i="2893" s="1"/>
  <c r="AU9" i="2893"/>
  <c r="AV9" i="2893" s="1"/>
  <c r="P22" i="2892"/>
  <c r="Q22" i="2892" s="1"/>
  <c r="AF17" i="2891"/>
  <c r="AG17" i="2891" s="1"/>
  <c r="AV7" i="2890"/>
  <c r="AV23" i="2890" s="1"/>
  <c r="AV24" i="2890" s="1"/>
  <c r="AU23" i="2890"/>
  <c r="AU22" i="2889"/>
  <c r="AV22" i="2889" s="1"/>
  <c r="AA9" i="2889"/>
  <c r="AB9" i="2889" s="1"/>
  <c r="V12" i="2889"/>
  <c r="W12" i="2889" s="1"/>
  <c r="P20" i="2888"/>
  <c r="Q20" i="2888" s="1"/>
  <c r="P12" i="2888"/>
  <c r="Q12" i="2888" s="1"/>
  <c r="P22" i="2888"/>
  <c r="Q22" i="2888" s="1"/>
  <c r="P15" i="2888"/>
  <c r="Q15" i="2888" s="1"/>
  <c r="P8" i="2888"/>
  <c r="Q8" i="2888" s="1"/>
  <c r="P11" i="2888"/>
  <c r="Q11" i="2888" s="1"/>
  <c r="P16" i="2888"/>
  <c r="Q16" i="2888" s="1"/>
  <c r="P14" i="2888"/>
  <c r="Q14" i="2888" s="1"/>
  <c r="P10" i="2888"/>
  <c r="Q10" i="2888" s="1"/>
  <c r="P19" i="2888"/>
  <c r="Q19" i="2888" s="1"/>
  <c r="AA10" i="2886"/>
  <c r="AB10" i="2886" s="1"/>
  <c r="AK22" i="2885"/>
  <c r="AL22" i="2885" s="1"/>
  <c r="AF9" i="2885"/>
  <c r="AG9" i="2885" s="1"/>
  <c r="AA17" i="2885"/>
  <c r="AB17" i="2885" s="1"/>
  <c r="V8" i="2885"/>
  <c r="W8" i="2885" s="1"/>
  <c r="P9" i="2885"/>
  <c r="Q9" i="2885" s="1"/>
  <c r="AU17" i="2884"/>
  <c r="AV17" i="2884" s="1"/>
  <c r="AP17" i="2884"/>
  <c r="AQ17" i="2884" s="1"/>
  <c r="AU11" i="2883"/>
  <c r="AV11" i="2883" s="1"/>
  <c r="AK7" i="2883"/>
  <c r="P22" i="2883"/>
  <c r="Q22" i="2883" s="1"/>
  <c r="P18" i="2883"/>
  <c r="Q18" i="2883" s="1"/>
  <c r="P14" i="2883"/>
  <c r="Q14" i="2883" s="1"/>
  <c r="P10" i="2883"/>
  <c r="Q10" i="2883" s="1"/>
  <c r="P21" i="2883"/>
  <c r="Q21" i="2883" s="1"/>
  <c r="P17" i="2883"/>
  <c r="Q17" i="2883" s="1"/>
  <c r="P13" i="2883"/>
  <c r="Q13" i="2883" s="1"/>
  <c r="P9" i="2883"/>
  <c r="Q9" i="2883" s="1"/>
  <c r="P16" i="2883"/>
  <c r="Q16" i="2883" s="1"/>
  <c r="P8" i="2883"/>
  <c r="Q8" i="2883" s="1"/>
  <c r="AP13" i="2881"/>
  <c r="AQ13" i="2881" s="1"/>
  <c r="AU12" i="2880"/>
  <c r="AV12" i="2880" s="1"/>
  <c r="AF8" i="2880"/>
  <c r="AG8" i="2880" s="1"/>
  <c r="AA21" i="2899"/>
  <c r="AB21" i="2899" s="1"/>
  <c r="AA18" i="2899"/>
  <c r="AB18" i="2899" s="1"/>
  <c r="AF17" i="2897"/>
  <c r="AG17" i="2897" s="1"/>
  <c r="AF12" i="2897"/>
  <c r="AG12" i="2897" s="1"/>
  <c r="AF8" i="2896"/>
  <c r="AG8" i="2896" s="1"/>
  <c r="AF14" i="2896"/>
  <c r="AG14" i="2896" s="1"/>
  <c r="AF13" i="2892"/>
  <c r="AG13" i="2892" s="1"/>
  <c r="AA14" i="2892"/>
  <c r="AB14" i="2892" s="1"/>
  <c r="AK9" i="2888"/>
  <c r="AL9" i="2888" s="1"/>
  <c r="AP14" i="2886"/>
  <c r="AQ14" i="2886" s="1"/>
  <c r="AF21" i="2886"/>
  <c r="AG21" i="2886" s="1"/>
  <c r="AF14" i="2886"/>
  <c r="AG14" i="2886" s="1"/>
  <c r="AF9" i="2886"/>
  <c r="AG9" i="2886" s="1"/>
  <c r="AF8" i="2886"/>
  <c r="AG8" i="2886" s="1"/>
  <c r="AF18" i="2886"/>
  <c r="AG18" i="2886" s="1"/>
  <c r="AF13" i="2886"/>
  <c r="AG13" i="2886" s="1"/>
  <c r="P16" i="2886"/>
  <c r="Q16" i="2886" s="1"/>
  <c r="AU7" i="2885"/>
  <c r="AU11" i="2885"/>
  <c r="AV11" i="2885" s="1"/>
  <c r="AF13" i="2885"/>
  <c r="AG13" i="2885" s="1"/>
  <c r="P18" i="2885"/>
  <c r="Q18" i="2885" s="1"/>
  <c r="AP12" i="2884"/>
  <c r="AQ12" i="2884" s="1"/>
  <c r="AA15" i="2884"/>
  <c r="AB15" i="2884" s="1"/>
  <c r="AA7" i="2884"/>
  <c r="AA14" i="2884"/>
  <c r="AB14" i="2884" s="1"/>
  <c r="P17" i="2884"/>
  <c r="Q17" i="2884" s="1"/>
  <c r="AF7" i="2883"/>
  <c r="P15" i="2883"/>
  <c r="Q15" i="2883" s="1"/>
  <c r="AP21" i="2882"/>
  <c r="AQ21" i="2882" s="1"/>
  <c r="AP22" i="2882"/>
  <c r="AQ22" i="2882" s="1"/>
  <c r="AP13" i="2882"/>
  <c r="AQ13" i="2882" s="1"/>
  <c r="AP9" i="2882"/>
  <c r="AQ9" i="2882" s="1"/>
  <c r="AP16" i="2882"/>
  <c r="AQ16" i="2882" s="1"/>
  <c r="AP8" i="2882"/>
  <c r="AQ8" i="2882" s="1"/>
  <c r="AP17" i="2882"/>
  <c r="AQ17" i="2882" s="1"/>
  <c r="AF21" i="2882"/>
  <c r="AG21" i="2882" s="1"/>
  <c r="AF22" i="2882"/>
  <c r="AG22" i="2882" s="1"/>
  <c r="AF13" i="2882"/>
  <c r="AG13" i="2882" s="1"/>
  <c r="AF9" i="2882"/>
  <c r="AG9" i="2882" s="1"/>
  <c r="AF8" i="2882"/>
  <c r="AG8" i="2882" s="1"/>
  <c r="AF17" i="2882"/>
  <c r="AG17" i="2882" s="1"/>
  <c r="AF16" i="2882"/>
  <c r="AG16" i="2882" s="1"/>
  <c r="V21" i="2882"/>
  <c r="W21" i="2882" s="1"/>
  <c r="V22" i="2882"/>
  <c r="W22" i="2882" s="1"/>
  <c r="V13" i="2882"/>
  <c r="W13" i="2882" s="1"/>
  <c r="V9" i="2882"/>
  <c r="W9" i="2882" s="1"/>
  <c r="V8" i="2882"/>
  <c r="W8" i="2882" s="1"/>
  <c r="V16" i="2882"/>
  <c r="W16" i="2882" s="1"/>
  <c r="V17" i="2882"/>
  <c r="W17" i="2882" s="1"/>
  <c r="AU17" i="2881"/>
  <c r="AV17" i="2881" s="1"/>
  <c r="AK17" i="2881"/>
  <c r="AL17" i="2881" s="1"/>
  <c r="AA17" i="2881"/>
  <c r="AB17" i="2881" s="1"/>
  <c r="AP12" i="2880"/>
  <c r="AQ12" i="2880" s="1"/>
  <c r="AF10" i="2899"/>
  <c r="AG10" i="2899" s="1"/>
  <c r="P10" i="2891"/>
  <c r="Q10" i="2891" s="1"/>
  <c r="AA16" i="2890"/>
  <c r="AB16" i="2890" s="1"/>
  <c r="AQ7" i="2889"/>
  <c r="AQ23" i="2889" s="1"/>
  <c r="AQ24" i="2889" s="1"/>
  <c r="AP23" i="2889"/>
  <c r="V8" i="2887"/>
  <c r="W8" i="2887" s="1"/>
  <c r="V9" i="2887"/>
  <c r="W9" i="2887" s="1"/>
  <c r="AA12" i="2886"/>
  <c r="AB12" i="2886" s="1"/>
  <c r="AU12" i="2885"/>
  <c r="AV12" i="2885" s="1"/>
  <c r="V21" i="2885"/>
  <c r="W21" i="2885" s="1"/>
  <c r="P14" i="2885"/>
  <c r="Q14" i="2885" s="1"/>
  <c r="AP9" i="2884"/>
  <c r="AQ9" i="2884" s="1"/>
  <c r="AU12" i="2883"/>
  <c r="AV12" i="2883" s="1"/>
  <c r="V8" i="2883"/>
  <c r="W8" i="2883" s="1"/>
  <c r="AP14" i="2882"/>
  <c r="AQ14" i="2882" s="1"/>
  <c r="AF19" i="2882"/>
  <c r="AG19" i="2882" s="1"/>
  <c r="AA8" i="2882"/>
  <c r="AB8" i="2882" s="1"/>
  <c r="P21" i="2882"/>
  <c r="Q21" i="2882" s="1"/>
  <c r="AA9" i="2881"/>
  <c r="AB9" i="2881" s="1"/>
  <c r="AA8" i="2880"/>
  <c r="AB8" i="2880" s="1"/>
  <c r="V10" i="2901"/>
  <c r="W10" i="2901" s="1"/>
  <c r="AU11" i="2887"/>
  <c r="AV11" i="2887" s="1"/>
  <c r="AU10" i="2887"/>
  <c r="AV10" i="2887" s="1"/>
  <c r="P12" i="2886"/>
  <c r="Q12" i="2886" s="1"/>
  <c r="AF11" i="2885"/>
  <c r="AG11" i="2885" s="1"/>
  <c r="V22" i="2885"/>
  <c r="W22" i="2885" s="1"/>
  <c r="AK15" i="2884"/>
  <c r="AL15" i="2884" s="1"/>
  <c r="AK14" i="2883"/>
  <c r="AL14" i="2883" s="1"/>
  <c r="P20" i="2882"/>
  <c r="Q20" i="2882" s="1"/>
  <c r="AF16" i="2881"/>
  <c r="AG16" i="2881" s="1"/>
  <c r="AF8" i="2881"/>
  <c r="AG8" i="2881" s="1"/>
  <c r="AF12" i="2881"/>
  <c r="AG12" i="2881" s="1"/>
  <c r="AF11" i="2881"/>
  <c r="AG11" i="2881" s="1"/>
  <c r="AF21" i="2881"/>
  <c r="AG21" i="2881" s="1"/>
  <c r="P21" i="2880"/>
  <c r="Q21" i="2880" s="1"/>
  <c r="P17" i="2880"/>
  <c r="Q17" i="2880" s="1"/>
  <c r="P13" i="2880"/>
  <c r="Q13" i="2880" s="1"/>
  <c r="P9" i="2880"/>
  <c r="Q9" i="2880" s="1"/>
  <c r="P16" i="2880"/>
  <c r="Q16" i="2880" s="1"/>
  <c r="P8" i="2880"/>
  <c r="Q8" i="2880" s="1"/>
  <c r="P19" i="2880"/>
  <c r="Q19" i="2880" s="1"/>
  <c r="P12" i="2880"/>
  <c r="Q12" i="2880" s="1"/>
  <c r="P20" i="2880"/>
  <c r="Q20" i="2880" s="1"/>
  <c r="P15" i="2880"/>
  <c r="Q15" i="2880" s="1"/>
  <c r="AA10" i="2892"/>
  <c r="AB10" i="2892" s="1"/>
  <c r="AK15" i="2888"/>
  <c r="AL15" i="2888" s="1"/>
  <c r="AF10" i="2886"/>
  <c r="AG10" i="2886" s="1"/>
  <c r="AF14" i="2885"/>
  <c r="AG14" i="2885" s="1"/>
  <c r="AP15" i="2884"/>
  <c r="AQ15" i="2884" s="1"/>
  <c r="AF22" i="2884"/>
  <c r="AG22" i="2884" s="1"/>
  <c r="AF10" i="2882"/>
  <c r="AG10" i="2882" s="1"/>
  <c r="AF17" i="2881"/>
  <c r="AG17" i="2881" s="1"/>
  <c r="AF21" i="2880"/>
  <c r="AG21" i="2880" s="1"/>
  <c r="V9" i="2899"/>
  <c r="W9" i="2899" s="1"/>
  <c r="V10" i="2899"/>
  <c r="W10" i="2899" s="1"/>
  <c r="AA21" i="2897"/>
  <c r="AB21" i="2897" s="1"/>
  <c r="AA9" i="2897"/>
  <c r="AB9" i="2897" s="1"/>
  <c r="AA15" i="2897"/>
  <c r="AB15" i="2897" s="1"/>
  <c r="AA11" i="2897"/>
  <c r="AB11" i="2897" s="1"/>
  <c r="AA8" i="2897"/>
  <c r="AB8" i="2897" s="1"/>
  <c r="AA21" i="2890"/>
  <c r="AB21" i="2890" s="1"/>
  <c r="AF19" i="2887"/>
  <c r="AG19" i="2887" s="1"/>
  <c r="AF22" i="2887"/>
  <c r="AG22" i="2887" s="1"/>
  <c r="AF7" i="2887"/>
  <c r="AF14" i="2887"/>
  <c r="AG14" i="2887" s="1"/>
  <c r="V18" i="2887"/>
  <c r="W18" i="2887" s="1"/>
  <c r="AU11" i="2884"/>
  <c r="AV11" i="2884" s="1"/>
  <c r="AK9" i="2884"/>
  <c r="AL9" i="2884" s="1"/>
  <c r="AA10" i="2884"/>
  <c r="AB10" i="2884" s="1"/>
  <c r="AU17" i="2883"/>
  <c r="AV17" i="2883" s="1"/>
  <c r="AF12" i="2883"/>
  <c r="AG12" i="2883" s="1"/>
  <c r="P16" i="2882"/>
  <c r="Q16" i="2882" s="1"/>
  <c r="AF13" i="2880"/>
  <c r="AG13" i="2880" s="1"/>
  <c r="AA14" i="2880"/>
  <c r="AB14" i="2880" s="1"/>
  <c r="AU22" i="2887"/>
  <c r="AV22" i="2887" s="1"/>
  <c r="AK13" i="2886"/>
  <c r="AL13" i="2886" s="1"/>
  <c r="AK10" i="2886"/>
  <c r="AL10" i="2886" s="1"/>
  <c r="AK9" i="2886"/>
  <c r="AL9" i="2886" s="1"/>
  <c r="AK14" i="2886"/>
  <c r="AL14" i="2886" s="1"/>
  <c r="AK21" i="2886"/>
  <c r="AL21" i="2886" s="1"/>
  <c r="AF19" i="2884"/>
  <c r="AG19" i="2884" s="1"/>
  <c r="AU15" i="2883"/>
  <c r="AV15" i="2883" s="1"/>
  <c r="AU18" i="2882"/>
  <c r="AV18" i="2882" s="1"/>
  <c r="V7" i="2881"/>
  <c r="AP22" i="2880"/>
  <c r="AQ22" i="2880" s="1"/>
  <c r="V22" i="2880"/>
  <c r="W22" i="2880" s="1"/>
  <c r="AK7" i="2894"/>
  <c r="AK15" i="2889"/>
  <c r="AL15" i="2889" s="1"/>
  <c r="AA10" i="2887"/>
  <c r="AB10" i="2887" s="1"/>
  <c r="AF10" i="2885"/>
  <c r="AG10" i="2885" s="1"/>
  <c r="AK22" i="2884"/>
  <c r="AL22" i="2884" s="1"/>
  <c r="AA11" i="2884"/>
  <c r="AB11" i="2884" s="1"/>
  <c r="AF21" i="2883"/>
  <c r="AG21" i="2883" s="1"/>
  <c r="AP10" i="2882"/>
  <c r="AQ10" i="2882" s="1"/>
  <c r="AF18" i="2881"/>
  <c r="AG18" i="2881" s="1"/>
  <c r="V18" i="2881"/>
  <c r="W18" i="2881" s="1"/>
  <c r="AK18" i="2884"/>
  <c r="AL18" i="2884" s="1"/>
  <c r="AK17" i="2882"/>
  <c r="AL17" i="2882" s="1"/>
  <c r="AK9" i="2882"/>
  <c r="AL9" i="2882" s="1"/>
  <c r="AK13" i="2882"/>
  <c r="AL13" i="2882" s="1"/>
  <c r="AK12" i="2882"/>
  <c r="AL12" i="2882" s="1"/>
  <c r="AK22" i="2882"/>
  <c r="AL22" i="2882" s="1"/>
  <c r="AK21" i="2882"/>
  <c r="AL21" i="2882" s="1"/>
  <c r="V13" i="2880"/>
  <c r="W13" i="2880" s="1"/>
  <c r="AF18" i="2884"/>
  <c r="AG18" i="2884" s="1"/>
  <c r="P20" i="2883"/>
  <c r="Q20" i="2883" s="1"/>
  <c r="AK21" i="2880"/>
  <c r="AL21" i="2880" s="1"/>
  <c r="AF14" i="2880"/>
  <c r="AG14" i="2880" s="1"/>
  <c r="AF17" i="2884"/>
  <c r="AG17" i="2884" s="1"/>
  <c r="AA18" i="2883"/>
  <c r="AB18" i="2883" s="1"/>
  <c r="AA10" i="2883"/>
  <c r="AB10" i="2883" s="1"/>
  <c r="AA14" i="2883"/>
  <c r="AB14" i="2883" s="1"/>
  <c r="AA22" i="2883"/>
  <c r="AB22" i="2883" s="1"/>
  <c r="AF19" i="2881"/>
  <c r="AG19" i="2881" s="1"/>
  <c r="AK19" i="2884"/>
  <c r="AL19" i="2884" s="1"/>
  <c r="AP13" i="2908"/>
  <c r="AQ13" i="2908" s="1"/>
  <c r="AB7" i="2908"/>
  <c r="AL7" i="2908"/>
  <c r="AL7" i="2907"/>
  <c r="Q7" i="2906"/>
  <c r="AP22" i="2907"/>
  <c r="AQ22" i="2907" s="1"/>
  <c r="AP10" i="2907"/>
  <c r="AQ10" i="2907" s="1"/>
  <c r="AP14" i="2907"/>
  <c r="AQ14" i="2907" s="1"/>
  <c r="AP15" i="2907"/>
  <c r="AQ15" i="2907" s="1"/>
  <c r="AP19" i="2907"/>
  <c r="AQ19" i="2907" s="1"/>
  <c r="AA15" i="2903"/>
  <c r="AB15" i="2903" s="1"/>
  <c r="AA7" i="2903"/>
  <c r="AA10" i="2903"/>
  <c r="AB10" i="2903" s="1"/>
  <c r="AG7" i="2905"/>
  <c r="AG23" i="2905" s="1"/>
  <c r="AG24" i="2905" s="1"/>
  <c r="AA21" i="2903"/>
  <c r="AB21" i="2903" s="1"/>
  <c r="AF15" i="2901"/>
  <c r="AG15" i="2901" s="1"/>
  <c r="AF7" i="2901"/>
  <c r="AF14" i="2901"/>
  <c r="AG14" i="2901" s="1"/>
  <c r="AF12" i="2906"/>
  <c r="AG12" i="2906" s="1"/>
  <c r="AA21" i="2905"/>
  <c r="AB21" i="2905" s="1"/>
  <c r="AA8" i="2905"/>
  <c r="AB8" i="2905" s="1"/>
  <c r="AF10" i="2901"/>
  <c r="AG10" i="2901" s="1"/>
  <c r="P23" i="2901"/>
  <c r="AB7" i="2898"/>
  <c r="P16" i="2896"/>
  <c r="Q16" i="2896" s="1"/>
  <c r="P8" i="2896"/>
  <c r="Q8" i="2896" s="1"/>
  <c r="P20" i="2896"/>
  <c r="Q20" i="2896" s="1"/>
  <c r="P15" i="2896"/>
  <c r="Q15" i="2896" s="1"/>
  <c r="P10" i="2896"/>
  <c r="Q10" i="2896" s="1"/>
  <c r="P7" i="2896"/>
  <c r="P18" i="2896"/>
  <c r="Q18" i="2896" s="1"/>
  <c r="P12" i="2896"/>
  <c r="Q12" i="2896" s="1"/>
  <c r="AF9" i="2907"/>
  <c r="AG9" i="2907" s="1"/>
  <c r="AK16" i="2900"/>
  <c r="AL16" i="2900" s="1"/>
  <c r="AU14" i="2898"/>
  <c r="AV14" i="2898" s="1"/>
  <c r="AU22" i="2898"/>
  <c r="AV22" i="2898" s="1"/>
  <c r="AU10" i="2898"/>
  <c r="AV10" i="2898" s="1"/>
  <c r="AU9" i="2898"/>
  <c r="AV9" i="2898" s="1"/>
  <c r="AU17" i="2898"/>
  <c r="AV17" i="2898" s="1"/>
  <c r="AU18" i="2898"/>
  <c r="AV18" i="2898" s="1"/>
  <c r="AF9" i="2901"/>
  <c r="AG9" i="2901" s="1"/>
  <c r="AU22" i="2899"/>
  <c r="AV22" i="2899" s="1"/>
  <c r="AK21" i="2896"/>
  <c r="AL21" i="2896" s="1"/>
  <c r="AK16" i="2896"/>
  <c r="AL16" i="2896" s="1"/>
  <c r="P22" i="2896"/>
  <c r="Q22" i="2896" s="1"/>
  <c r="AU10" i="2905"/>
  <c r="AV10" i="2905" s="1"/>
  <c r="AU21" i="2905"/>
  <c r="AV21" i="2905" s="1"/>
  <c r="AU9" i="2905"/>
  <c r="AV9" i="2905" s="1"/>
  <c r="AU14" i="2905"/>
  <c r="AV14" i="2905" s="1"/>
  <c r="AP22" i="2901"/>
  <c r="AQ22" i="2901" s="1"/>
  <c r="AP10" i="2901"/>
  <c r="AQ10" i="2901" s="1"/>
  <c r="AG7" i="2897"/>
  <c r="AF23" i="2897"/>
  <c r="AF14" i="2895"/>
  <c r="AG14" i="2895" s="1"/>
  <c r="AF11" i="2895"/>
  <c r="AG11" i="2895" s="1"/>
  <c r="AF22" i="2895"/>
  <c r="AG22" i="2895" s="1"/>
  <c r="AF10" i="2895"/>
  <c r="AG10" i="2895" s="1"/>
  <c r="AF15" i="2895"/>
  <c r="AG15" i="2895" s="1"/>
  <c r="P21" i="2895"/>
  <c r="Q21" i="2895" s="1"/>
  <c r="P13" i="2895"/>
  <c r="Q13" i="2895" s="1"/>
  <c r="P17" i="2895"/>
  <c r="Q17" i="2895" s="1"/>
  <c r="P12" i="2895"/>
  <c r="Q12" i="2895" s="1"/>
  <c r="P7" i="2895"/>
  <c r="P15" i="2895"/>
  <c r="Q15" i="2895" s="1"/>
  <c r="P9" i="2895"/>
  <c r="Q9" i="2895" s="1"/>
  <c r="P20" i="2895"/>
  <c r="Q20" i="2895" s="1"/>
  <c r="W7" i="2894"/>
  <c r="AU22" i="2886"/>
  <c r="AV22" i="2886" s="1"/>
  <c r="AU18" i="2886"/>
  <c r="AV18" i="2886" s="1"/>
  <c r="AU17" i="2886"/>
  <c r="AV17" i="2886" s="1"/>
  <c r="AA14" i="2895"/>
  <c r="AB14" i="2895" s="1"/>
  <c r="AA22" i="2895"/>
  <c r="AB22" i="2895" s="1"/>
  <c r="AA10" i="2895"/>
  <c r="AB10" i="2895" s="1"/>
  <c r="AA15" i="2895"/>
  <c r="AB15" i="2895" s="1"/>
  <c r="AA11" i="2895"/>
  <c r="AB11" i="2895" s="1"/>
  <c r="AL7" i="2893"/>
  <c r="AU16" i="2898"/>
  <c r="AV16" i="2898" s="1"/>
  <c r="AF21" i="2895"/>
  <c r="AG21" i="2895" s="1"/>
  <c r="AU14" i="2892"/>
  <c r="AV14" i="2892" s="1"/>
  <c r="AA19" i="2891"/>
  <c r="AB19" i="2891" s="1"/>
  <c r="AA11" i="2891"/>
  <c r="AB11" i="2891" s="1"/>
  <c r="AA15" i="2891"/>
  <c r="AB15" i="2891" s="1"/>
  <c r="AA14" i="2891"/>
  <c r="AB14" i="2891" s="1"/>
  <c r="AA7" i="2891"/>
  <c r="AF22" i="2888"/>
  <c r="AG22" i="2888" s="1"/>
  <c r="P10" i="2900"/>
  <c r="Q10" i="2900" s="1"/>
  <c r="AF17" i="2895"/>
  <c r="AG17" i="2895" s="1"/>
  <c r="AP9" i="2891"/>
  <c r="AQ9" i="2891" s="1"/>
  <c r="W7" i="2889"/>
  <c r="V15" i="2888"/>
  <c r="W15" i="2888" s="1"/>
  <c r="P19" i="2884"/>
  <c r="Q19" i="2884" s="1"/>
  <c r="P15" i="2884"/>
  <c r="Q15" i="2884" s="1"/>
  <c r="P11" i="2884"/>
  <c r="Q11" i="2884" s="1"/>
  <c r="P7" i="2884"/>
  <c r="P20" i="2884"/>
  <c r="Q20" i="2884" s="1"/>
  <c r="P12" i="2884"/>
  <c r="Q12" i="2884" s="1"/>
  <c r="P16" i="2884"/>
  <c r="Q16" i="2884" s="1"/>
  <c r="P8" i="2884"/>
  <c r="Q8" i="2884" s="1"/>
  <c r="AK17" i="2883"/>
  <c r="AL17" i="2883" s="1"/>
  <c r="AK9" i="2883"/>
  <c r="AL9" i="2883" s="1"/>
  <c r="AK18" i="2883"/>
  <c r="AL18" i="2883" s="1"/>
  <c r="AA11" i="2880"/>
  <c r="AB11" i="2880" s="1"/>
  <c r="AA19" i="2880"/>
  <c r="AB19" i="2880" s="1"/>
  <c r="AA10" i="2880"/>
  <c r="AB10" i="2880" s="1"/>
  <c r="AA15" i="2880"/>
  <c r="AB15" i="2880" s="1"/>
  <c r="AA18" i="2880"/>
  <c r="AB18" i="2880" s="1"/>
  <c r="AA7" i="2880"/>
  <c r="P11" i="2895"/>
  <c r="Q11" i="2895" s="1"/>
  <c r="AU13" i="2889"/>
  <c r="AV13" i="2889" s="1"/>
  <c r="AU12" i="2889"/>
  <c r="AV12" i="2889" s="1"/>
  <c r="AU17" i="2889"/>
  <c r="AV17" i="2889" s="1"/>
  <c r="AU8" i="2889"/>
  <c r="AV8" i="2889" s="1"/>
  <c r="AU10" i="2886"/>
  <c r="AV10" i="2886" s="1"/>
  <c r="AA11" i="2885"/>
  <c r="AB11" i="2885" s="1"/>
  <c r="AA7" i="2885"/>
  <c r="Q7" i="2883"/>
  <c r="AG7" i="2882"/>
  <c r="AG23" i="2882" s="1"/>
  <c r="AG24" i="2882" s="1"/>
  <c r="AF9" i="2889"/>
  <c r="AG9" i="2889" s="1"/>
  <c r="AF8" i="2889"/>
  <c r="AG8" i="2889" s="1"/>
  <c r="AF22" i="2889"/>
  <c r="AG22" i="2889" s="1"/>
  <c r="P17" i="2889"/>
  <c r="Q17" i="2889" s="1"/>
  <c r="AP14" i="2890"/>
  <c r="AQ14" i="2890" s="1"/>
  <c r="AP21" i="2890"/>
  <c r="AQ21" i="2890" s="1"/>
  <c r="AP13" i="2890"/>
  <c r="AQ13" i="2890" s="1"/>
  <c r="AP18" i="2890"/>
  <c r="AQ18" i="2890" s="1"/>
  <c r="AP9" i="2890"/>
  <c r="AQ9" i="2890" s="1"/>
  <c r="AL7" i="2889"/>
  <c r="AK23" i="2889"/>
  <c r="AF9" i="2888"/>
  <c r="AG9" i="2888" s="1"/>
  <c r="AF18" i="2883"/>
  <c r="AG18" i="2883" s="1"/>
  <c r="P20" i="2881"/>
  <c r="Q20" i="2881" s="1"/>
  <c r="P16" i="2881"/>
  <c r="Q16" i="2881" s="1"/>
  <c r="P12" i="2881"/>
  <c r="Q12" i="2881" s="1"/>
  <c r="P8" i="2881"/>
  <c r="Q8" i="2881" s="1"/>
  <c r="P22" i="2881"/>
  <c r="Q22" i="2881" s="1"/>
  <c r="P18" i="2881"/>
  <c r="Q18" i="2881" s="1"/>
  <c r="P14" i="2881"/>
  <c r="Q14" i="2881" s="1"/>
  <c r="P10" i="2881"/>
  <c r="Q10" i="2881" s="1"/>
  <c r="P15" i="2881"/>
  <c r="Q15" i="2881" s="1"/>
  <c r="P7" i="2881"/>
  <c r="P19" i="2881"/>
  <c r="Q19" i="2881" s="1"/>
  <c r="P11" i="2881"/>
  <c r="Q11" i="2881" s="1"/>
  <c r="AA16" i="2885"/>
  <c r="AB16" i="2885" s="1"/>
  <c r="AP14" i="2884"/>
  <c r="AQ14" i="2884" s="1"/>
  <c r="AP10" i="2884"/>
  <c r="AQ10" i="2884" s="1"/>
  <c r="AF8" i="2883"/>
  <c r="AG8" i="2883" s="1"/>
  <c r="AG7" i="2893"/>
  <c r="AF16" i="2889"/>
  <c r="AG16" i="2889" s="1"/>
  <c r="V14" i="2888"/>
  <c r="W14" i="2888" s="1"/>
  <c r="Q7" i="2886"/>
  <c r="AA15" i="2885"/>
  <c r="AB15" i="2885" s="1"/>
  <c r="P13" i="2881"/>
  <c r="Q13" i="2881" s="1"/>
  <c r="V19" i="2880"/>
  <c r="W19" i="2880" s="1"/>
  <c r="V11" i="2880"/>
  <c r="W11" i="2880" s="1"/>
  <c r="V15" i="2880"/>
  <c r="W15" i="2880" s="1"/>
  <c r="V10" i="2880"/>
  <c r="W10" i="2880" s="1"/>
  <c r="V7" i="2880"/>
  <c r="P9" i="2881"/>
  <c r="Q9" i="2881" s="1"/>
  <c r="V17" i="2880"/>
  <c r="W17" i="2880" s="1"/>
  <c r="AA21" i="2908"/>
  <c r="AB21" i="2908" s="1"/>
  <c r="AA12" i="2908"/>
  <c r="AB12" i="2908" s="1"/>
  <c r="AA9" i="2908"/>
  <c r="AB9" i="2908" s="1"/>
  <c r="AP11" i="2907"/>
  <c r="AQ11" i="2907" s="1"/>
  <c r="AF18" i="2908"/>
  <c r="AG18" i="2908" s="1"/>
  <c r="AP17" i="2907"/>
  <c r="AQ17" i="2907" s="1"/>
  <c r="AF11" i="2907"/>
  <c r="AG11" i="2907" s="1"/>
  <c r="AQ7" i="2906"/>
  <c r="AQ23" i="2906" s="1"/>
  <c r="AQ24" i="2906" s="1"/>
  <c r="AP23" i="2906"/>
  <c r="AF18" i="2906"/>
  <c r="AG18" i="2906" s="1"/>
  <c r="W7" i="2906"/>
  <c r="W23" i="2906" s="1"/>
  <c r="W24" i="2906" s="1"/>
  <c r="AU18" i="2905"/>
  <c r="AV18" i="2905" s="1"/>
  <c r="AU17" i="2905"/>
  <c r="AV17" i="2905" s="1"/>
  <c r="V12" i="2905"/>
  <c r="W12" i="2905" s="1"/>
  <c r="V18" i="2905"/>
  <c r="W18" i="2905" s="1"/>
  <c r="V8" i="2905"/>
  <c r="W8" i="2905" s="1"/>
  <c r="V7" i="2905"/>
  <c r="V19" i="2905"/>
  <c r="W19" i="2905" s="1"/>
  <c r="AU19" i="2905"/>
  <c r="AV19" i="2905" s="1"/>
  <c r="AA16" i="2903"/>
  <c r="AB16" i="2903" s="1"/>
  <c r="AF7" i="2906"/>
  <c r="V12" i="2904"/>
  <c r="W12" i="2904" s="1"/>
  <c r="V8" i="2904"/>
  <c r="W8" i="2904" s="1"/>
  <c r="V19" i="2904"/>
  <c r="W19" i="2904" s="1"/>
  <c r="V16" i="2904"/>
  <c r="W16" i="2904" s="1"/>
  <c r="V11" i="2904"/>
  <c r="W11" i="2904" s="1"/>
  <c r="P19" i="2904"/>
  <c r="Q19" i="2904" s="1"/>
  <c r="P15" i="2904"/>
  <c r="Q15" i="2904" s="1"/>
  <c r="P11" i="2904"/>
  <c r="Q11" i="2904" s="1"/>
  <c r="P7" i="2904"/>
  <c r="P18" i="2904"/>
  <c r="Q18" i="2904" s="1"/>
  <c r="P10" i="2904"/>
  <c r="Q10" i="2904" s="1"/>
  <c r="P14" i="2904"/>
  <c r="Q14" i="2904" s="1"/>
  <c r="P22" i="2904"/>
  <c r="Q22" i="2904" s="1"/>
  <c r="AF21" i="2905"/>
  <c r="AG21" i="2905" s="1"/>
  <c r="AF16" i="2905"/>
  <c r="AG16" i="2905" s="1"/>
  <c r="AF11" i="2905"/>
  <c r="AG11" i="2905" s="1"/>
  <c r="AA22" i="2904"/>
  <c r="AB22" i="2904" s="1"/>
  <c r="AF12" i="2903"/>
  <c r="AG12" i="2903" s="1"/>
  <c r="AP8" i="2901"/>
  <c r="AQ8" i="2901" s="1"/>
  <c r="V16" i="2901"/>
  <c r="W16" i="2901" s="1"/>
  <c r="P12" i="2906"/>
  <c r="Q12" i="2906" s="1"/>
  <c r="AA15" i="2905"/>
  <c r="AB15" i="2905" s="1"/>
  <c r="V21" i="2905"/>
  <c r="W21" i="2905" s="1"/>
  <c r="AA9" i="2904"/>
  <c r="AB9" i="2904" s="1"/>
  <c r="AP21" i="2901"/>
  <c r="AQ21" i="2901" s="1"/>
  <c r="AA13" i="2901"/>
  <c r="AB13" i="2901" s="1"/>
  <c r="Q23" i="2901"/>
  <c r="Q24" i="2901" s="1"/>
  <c r="AP19" i="2899"/>
  <c r="AQ19" i="2899" s="1"/>
  <c r="AP11" i="2899"/>
  <c r="AQ11" i="2899" s="1"/>
  <c r="AP7" i="2899"/>
  <c r="AP18" i="2899"/>
  <c r="AQ18" i="2899" s="1"/>
  <c r="AP15" i="2899"/>
  <c r="AQ15" i="2899" s="1"/>
  <c r="AU8" i="2898"/>
  <c r="AV8" i="2898" s="1"/>
  <c r="P18" i="2895"/>
  <c r="Q18" i="2895" s="1"/>
  <c r="AA10" i="2905"/>
  <c r="AB10" i="2905" s="1"/>
  <c r="AA11" i="2903"/>
  <c r="AB11" i="2903" s="1"/>
  <c r="AA17" i="2901"/>
  <c r="AB17" i="2901" s="1"/>
  <c r="AK12" i="2900"/>
  <c r="AL12" i="2900" s="1"/>
  <c r="AP16" i="2899"/>
  <c r="AQ16" i="2899" s="1"/>
  <c r="AU7" i="2898"/>
  <c r="AK7" i="2902"/>
  <c r="AK11" i="2902"/>
  <c r="AL11" i="2902" s="1"/>
  <c r="AK19" i="2899"/>
  <c r="AL19" i="2899" s="1"/>
  <c r="AK11" i="2899"/>
  <c r="AL11" i="2899" s="1"/>
  <c r="AK14" i="2899"/>
  <c r="AL14" i="2899" s="1"/>
  <c r="AK7" i="2899"/>
  <c r="AK15" i="2899"/>
  <c r="AL15" i="2899" s="1"/>
  <c r="P15" i="2897"/>
  <c r="Q15" i="2897" s="1"/>
  <c r="P7" i="2897"/>
  <c r="P11" i="2897"/>
  <c r="Q11" i="2897" s="1"/>
  <c r="P22" i="2897"/>
  <c r="Q22" i="2897" s="1"/>
  <c r="P17" i="2897"/>
  <c r="Q17" i="2897" s="1"/>
  <c r="P14" i="2897"/>
  <c r="Q14" i="2897" s="1"/>
  <c r="P19" i="2897"/>
  <c r="Q19" i="2897" s="1"/>
  <c r="P9" i="2897"/>
  <c r="Q9" i="2897" s="1"/>
  <c r="AK8" i="2896"/>
  <c r="AL8" i="2896" s="1"/>
  <c r="V12" i="2892"/>
  <c r="W12" i="2892" s="1"/>
  <c r="V19" i="2892"/>
  <c r="W19" i="2892" s="1"/>
  <c r="V11" i="2892"/>
  <c r="W11" i="2892" s="1"/>
  <c r="V16" i="2892"/>
  <c r="W16" i="2892" s="1"/>
  <c r="V8" i="2892"/>
  <c r="W8" i="2892" s="1"/>
  <c r="V15" i="2892"/>
  <c r="W15" i="2892" s="1"/>
  <c r="V7" i="2892"/>
  <c r="AU10" i="2906"/>
  <c r="AV10" i="2906" s="1"/>
  <c r="AP19" i="2901"/>
  <c r="AQ19" i="2901" s="1"/>
  <c r="AU21" i="2899"/>
  <c r="AV21" i="2899" s="1"/>
  <c r="AF14" i="2898"/>
  <c r="AG14" i="2898" s="1"/>
  <c r="AF13" i="2898"/>
  <c r="AG13" i="2898" s="1"/>
  <c r="AF21" i="2898"/>
  <c r="AG21" i="2898" s="1"/>
  <c r="AF18" i="2898"/>
  <c r="AG18" i="2898" s="1"/>
  <c r="AF9" i="2898"/>
  <c r="AG9" i="2898" s="1"/>
  <c r="AF8" i="2898"/>
  <c r="AG8" i="2898" s="1"/>
  <c r="P12" i="2893"/>
  <c r="Q12" i="2893" s="1"/>
  <c r="AU7" i="2905"/>
  <c r="AF8" i="2905"/>
  <c r="AG8" i="2905" s="1"/>
  <c r="AV7" i="2904"/>
  <c r="AV23" i="2904" s="1"/>
  <c r="AV24" i="2904" s="1"/>
  <c r="AU23" i="2904"/>
  <c r="AV7" i="2901"/>
  <c r="AU17" i="2900"/>
  <c r="AV17" i="2900" s="1"/>
  <c r="AU9" i="2900"/>
  <c r="AV9" i="2900" s="1"/>
  <c r="AU13" i="2900"/>
  <c r="AV13" i="2900" s="1"/>
  <c r="AU10" i="2900"/>
  <c r="AV10" i="2900" s="1"/>
  <c r="AU22" i="2900"/>
  <c r="AV22" i="2900" s="1"/>
  <c r="AU18" i="2900"/>
  <c r="AV18" i="2900" s="1"/>
  <c r="AK8" i="2899"/>
  <c r="AL8" i="2899" s="1"/>
  <c r="AK9" i="2899"/>
  <c r="AL9" i="2899" s="1"/>
  <c r="AF15" i="2898"/>
  <c r="AG15" i="2898" s="1"/>
  <c r="P7" i="2898"/>
  <c r="AK15" i="2897"/>
  <c r="AL15" i="2897" s="1"/>
  <c r="P19" i="2896"/>
  <c r="Q19" i="2896" s="1"/>
  <c r="V12" i="2895"/>
  <c r="W12" i="2895" s="1"/>
  <c r="V9" i="2892"/>
  <c r="W9" i="2892" s="1"/>
  <c r="AA8" i="2891"/>
  <c r="AB8" i="2891" s="1"/>
  <c r="AP19" i="2890"/>
  <c r="AQ19" i="2890" s="1"/>
  <c r="AU7" i="2886"/>
  <c r="AK13" i="2896"/>
  <c r="AL13" i="2896" s="1"/>
  <c r="V8" i="2895"/>
  <c r="W8" i="2895" s="1"/>
  <c r="AB7" i="2892"/>
  <c r="AP15" i="2890"/>
  <c r="AQ15" i="2890" s="1"/>
  <c r="AU16" i="2889"/>
  <c r="AV16" i="2889" s="1"/>
  <c r="AK11" i="2900"/>
  <c r="AL11" i="2900" s="1"/>
  <c r="AP18" i="2898"/>
  <c r="AQ18" i="2898" s="1"/>
  <c r="AP9" i="2898"/>
  <c r="AQ9" i="2898" s="1"/>
  <c r="AF11" i="2898"/>
  <c r="AG11" i="2898" s="1"/>
  <c r="AP9" i="2897"/>
  <c r="AQ9" i="2897" s="1"/>
  <c r="AP8" i="2897"/>
  <c r="AQ8" i="2897" s="1"/>
  <c r="AP13" i="2897"/>
  <c r="AQ13" i="2897" s="1"/>
  <c r="P16" i="2897"/>
  <c r="Q16" i="2897" s="1"/>
  <c r="AF9" i="2895"/>
  <c r="AG9" i="2895" s="1"/>
  <c r="AU8" i="2894"/>
  <c r="AV8" i="2894" s="1"/>
  <c r="AA13" i="2893"/>
  <c r="AB13" i="2893" s="1"/>
  <c r="AA21" i="2893"/>
  <c r="AB21" i="2893" s="1"/>
  <c r="AA12" i="2893"/>
  <c r="AB12" i="2893" s="1"/>
  <c r="AA16" i="2893"/>
  <c r="AB16" i="2893" s="1"/>
  <c r="AA8" i="2893"/>
  <c r="AB8" i="2893" s="1"/>
  <c r="AA9" i="2893"/>
  <c r="AB9" i="2893" s="1"/>
  <c r="AA17" i="2893"/>
  <c r="AB17" i="2893" s="1"/>
  <c r="V14" i="2892"/>
  <c r="W14" i="2892" s="1"/>
  <c r="V15" i="2891"/>
  <c r="W15" i="2891" s="1"/>
  <c r="V7" i="2891"/>
  <c r="V19" i="2891"/>
  <c r="W19" i="2891" s="1"/>
  <c r="V11" i="2891"/>
  <c r="W11" i="2891" s="1"/>
  <c r="V14" i="2891"/>
  <c r="W14" i="2891" s="1"/>
  <c r="AV7" i="2888"/>
  <c r="AA19" i="2901"/>
  <c r="AB19" i="2901" s="1"/>
  <c r="AK13" i="2898"/>
  <c r="AL13" i="2898" s="1"/>
  <c r="AK10" i="2898"/>
  <c r="AL10" i="2898" s="1"/>
  <c r="AK21" i="2898"/>
  <c r="AL21" i="2898" s="1"/>
  <c r="AK9" i="2898"/>
  <c r="AL9" i="2898" s="1"/>
  <c r="AK14" i="2898"/>
  <c r="AL14" i="2898" s="1"/>
  <c r="AP19" i="2895"/>
  <c r="AQ19" i="2895" s="1"/>
  <c r="AF7" i="2895"/>
  <c r="AU12" i="2894"/>
  <c r="AV12" i="2894" s="1"/>
  <c r="V12" i="2891"/>
  <c r="W12" i="2891" s="1"/>
  <c r="AF17" i="2888"/>
  <c r="AG17" i="2888" s="1"/>
  <c r="V18" i="2901"/>
  <c r="W18" i="2901" s="1"/>
  <c r="P9" i="2898"/>
  <c r="Q9" i="2898" s="1"/>
  <c r="V18" i="2894"/>
  <c r="W18" i="2894" s="1"/>
  <c r="V10" i="2894"/>
  <c r="W10" i="2894" s="1"/>
  <c r="V22" i="2894"/>
  <c r="W22" i="2894" s="1"/>
  <c r="V14" i="2894"/>
  <c r="W14" i="2894" s="1"/>
  <c r="AP21" i="2891"/>
  <c r="AQ21" i="2891" s="1"/>
  <c r="V17" i="2891"/>
  <c r="W17" i="2891" s="1"/>
  <c r="AF22" i="2890"/>
  <c r="AG22" i="2890" s="1"/>
  <c r="AF10" i="2890"/>
  <c r="AG10" i="2890" s="1"/>
  <c r="AF9" i="2890"/>
  <c r="AG9" i="2890" s="1"/>
  <c r="W7" i="2890"/>
  <c r="AP11" i="2901"/>
  <c r="AQ11" i="2901" s="1"/>
  <c r="V13" i="2896"/>
  <c r="W13" i="2896" s="1"/>
  <c r="V17" i="2893"/>
  <c r="W17" i="2893" s="1"/>
  <c r="V9" i="2893"/>
  <c r="W9" i="2893" s="1"/>
  <c r="V13" i="2893"/>
  <c r="W13" i="2893" s="1"/>
  <c r="V21" i="2893"/>
  <c r="W21" i="2893" s="1"/>
  <c r="AF13" i="2889"/>
  <c r="AG13" i="2889" s="1"/>
  <c r="AP8" i="2888"/>
  <c r="AQ8" i="2888" s="1"/>
  <c r="AP15" i="2888"/>
  <c r="AQ15" i="2888" s="1"/>
  <c r="AF14" i="2888"/>
  <c r="AG14" i="2888" s="1"/>
  <c r="AU10" i="2892"/>
  <c r="AV10" i="2892" s="1"/>
  <c r="AF8" i="2885"/>
  <c r="AG8" i="2885" s="1"/>
  <c r="AK10" i="2896"/>
  <c r="AL10" i="2896" s="1"/>
  <c r="AP17" i="2893"/>
  <c r="AQ17" i="2893" s="1"/>
  <c r="AP9" i="2893"/>
  <c r="AQ9" i="2893" s="1"/>
  <c r="AP22" i="2893"/>
  <c r="AQ22" i="2893" s="1"/>
  <c r="AP21" i="2893"/>
  <c r="AQ21" i="2893" s="1"/>
  <c r="AP13" i="2893"/>
  <c r="AQ13" i="2893" s="1"/>
  <c r="AP12" i="2893"/>
  <c r="AQ12" i="2893" s="1"/>
  <c r="AU19" i="2889"/>
  <c r="AV19" i="2889" s="1"/>
  <c r="AQ7" i="2887"/>
  <c r="AP10" i="2886"/>
  <c r="AQ10" i="2886" s="1"/>
  <c r="AP22" i="2886"/>
  <c r="AQ22" i="2886" s="1"/>
  <c r="AP16" i="2886"/>
  <c r="AQ16" i="2886" s="1"/>
  <c r="AK11" i="2885"/>
  <c r="AL11" i="2885" s="1"/>
  <c r="AK7" i="2885"/>
  <c r="AU22" i="2884"/>
  <c r="AV22" i="2884" s="1"/>
  <c r="AA22" i="2893"/>
  <c r="AB22" i="2893" s="1"/>
  <c r="AF19" i="2889"/>
  <c r="AG19" i="2889" s="1"/>
  <c r="AF7" i="2889"/>
  <c r="AK15" i="2885"/>
  <c r="AL15" i="2885" s="1"/>
  <c r="AV7" i="2883"/>
  <c r="Q7" i="2880"/>
  <c r="AF16" i="2890"/>
  <c r="AG16" i="2890" s="1"/>
  <c r="AF21" i="2885"/>
  <c r="AG21" i="2885" s="1"/>
  <c r="AK22" i="2883"/>
  <c r="AL22" i="2883" s="1"/>
  <c r="AF10" i="2883"/>
  <c r="AG10" i="2883" s="1"/>
  <c r="AG7" i="2881"/>
  <c r="AF23" i="2881"/>
  <c r="AF22" i="2885"/>
  <c r="AG22" i="2885" s="1"/>
  <c r="AP19" i="2884"/>
  <c r="AQ19" i="2884" s="1"/>
  <c r="AU15" i="2884"/>
  <c r="AV15" i="2884" s="1"/>
  <c r="AP13" i="2884"/>
  <c r="AQ13" i="2884" s="1"/>
  <c r="AK17" i="2884"/>
  <c r="AL17" i="2884" s="1"/>
  <c r="P22" i="2884"/>
  <c r="Q22" i="2884" s="1"/>
  <c r="AP16" i="2881"/>
  <c r="AQ16" i="2881" s="1"/>
  <c r="AP8" i="2881"/>
  <c r="AQ8" i="2881" s="1"/>
  <c r="AP21" i="2881"/>
  <c r="AQ21" i="2881" s="1"/>
  <c r="AP12" i="2881"/>
  <c r="AQ12" i="2881" s="1"/>
  <c r="AP11" i="2881"/>
  <c r="AQ11" i="2881" s="1"/>
  <c r="AF17" i="2880"/>
  <c r="AG17" i="2880" s="1"/>
  <c r="AP11" i="2890"/>
  <c r="AQ11" i="2890" s="1"/>
  <c r="AF18" i="2885"/>
  <c r="AG18" i="2885" s="1"/>
  <c r="AP11" i="2884"/>
  <c r="AQ11" i="2884" s="1"/>
  <c r="V23" i="2884"/>
  <c r="W7" i="2884"/>
  <c r="V11" i="2883"/>
  <c r="W11" i="2883" s="1"/>
  <c r="AF22" i="2880"/>
  <c r="AG22" i="2880" s="1"/>
  <c r="AF15" i="2885"/>
  <c r="AG15" i="2885" s="1"/>
  <c r="AU17" i="2882"/>
  <c r="AV17" i="2882" s="1"/>
  <c r="AU9" i="2882"/>
  <c r="AV9" i="2882" s="1"/>
  <c r="AU13" i="2882"/>
  <c r="AV13" i="2882" s="1"/>
  <c r="AU22" i="2882"/>
  <c r="AV22" i="2882" s="1"/>
  <c r="AU21" i="2882"/>
  <c r="AV21" i="2882" s="1"/>
  <c r="AU12" i="2882"/>
  <c r="AV12" i="2882" s="1"/>
  <c r="AU18" i="2883"/>
  <c r="AV18" i="2883" s="1"/>
  <c r="AU10" i="2883"/>
  <c r="AV10" i="2883" s="1"/>
  <c r="AU22" i="2883"/>
  <c r="AV22" i="2883" s="1"/>
  <c r="AU14" i="2883"/>
  <c r="AV14" i="2883" s="1"/>
  <c r="AA17" i="2882"/>
  <c r="AB17" i="2882" s="1"/>
  <c r="AA9" i="2882"/>
  <c r="AB9" i="2882" s="1"/>
  <c r="AA13" i="2882"/>
  <c r="AB13" i="2882" s="1"/>
  <c r="AA12" i="2882"/>
  <c r="AB12" i="2882" s="1"/>
  <c r="AA21" i="2882"/>
  <c r="AB21" i="2882" s="1"/>
  <c r="AA22" i="2882"/>
  <c r="AB22" i="2882" s="1"/>
  <c r="AF18" i="2880"/>
  <c r="AG18" i="2880" s="1"/>
  <c r="V18" i="2880"/>
  <c r="W18" i="2880" s="1"/>
  <c r="AF9" i="2883"/>
  <c r="AG9" i="2883" s="1"/>
  <c r="AP10" i="2881"/>
  <c r="AQ10" i="2881" s="1"/>
  <c r="AF17" i="2908"/>
  <c r="AG17" i="2908" s="1"/>
  <c r="V9" i="2908"/>
  <c r="W9" i="2908" s="1"/>
  <c r="P21" i="2908"/>
  <c r="Q21" i="2908" s="1"/>
  <c r="AK15" i="2908"/>
  <c r="AL15" i="2908" s="1"/>
  <c r="AK21" i="2908"/>
  <c r="AL21" i="2908" s="1"/>
  <c r="AA14" i="2908"/>
  <c r="AB14" i="2908" s="1"/>
  <c r="AU7" i="2908"/>
  <c r="AU21" i="2908"/>
  <c r="AV21" i="2908" s="1"/>
  <c r="AK14" i="2908"/>
  <c r="AL14" i="2908" s="1"/>
  <c r="AA22" i="2908"/>
  <c r="AB22" i="2908" s="1"/>
  <c r="AU12" i="2908"/>
  <c r="AV12" i="2908" s="1"/>
  <c r="AA11" i="2908"/>
  <c r="AB11" i="2908" s="1"/>
  <c r="AU15" i="2907"/>
  <c r="AV15" i="2907" s="1"/>
  <c r="AU19" i="2907"/>
  <c r="AV19" i="2907" s="1"/>
  <c r="AU22" i="2907"/>
  <c r="AV22" i="2907" s="1"/>
  <c r="AU14" i="2907"/>
  <c r="AV14" i="2907" s="1"/>
  <c r="AU10" i="2907"/>
  <c r="AV10" i="2907" s="1"/>
  <c r="AP12" i="2908"/>
  <c r="AQ12" i="2908" s="1"/>
  <c r="AA8" i="2908"/>
  <c r="AB8" i="2908" s="1"/>
  <c r="AU17" i="2907"/>
  <c r="AV17" i="2907" s="1"/>
  <c r="AF17" i="2907"/>
  <c r="AG17" i="2907" s="1"/>
  <c r="AU14" i="2908"/>
  <c r="AV14" i="2908" s="1"/>
  <c r="AK16" i="2908"/>
  <c r="AL16" i="2908" s="1"/>
  <c r="AU12" i="2907"/>
  <c r="AV12" i="2907" s="1"/>
  <c r="AK15" i="2907"/>
  <c r="AL15" i="2907" s="1"/>
  <c r="AK19" i="2907"/>
  <c r="AL19" i="2907" s="1"/>
  <c r="AK9" i="2907"/>
  <c r="AL9" i="2907" s="1"/>
  <c r="AK10" i="2907"/>
  <c r="AL10" i="2907" s="1"/>
  <c r="AK14" i="2907"/>
  <c r="AL14" i="2907" s="1"/>
  <c r="AK22" i="2907"/>
  <c r="AL22" i="2907" s="1"/>
  <c r="AF14" i="2907"/>
  <c r="AG14" i="2907" s="1"/>
  <c r="AU9" i="2906"/>
  <c r="AV9" i="2906" s="1"/>
  <c r="P10" i="2908"/>
  <c r="Q10" i="2908" s="1"/>
  <c r="AP12" i="2907"/>
  <c r="AQ12" i="2907" s="1"/>
  <c r="AF13" i="2907"/>
  <c r="AG13" i="2907" s="1"/>
  <c r="AA18" i="2907"/>
  <c r="AB18" i="2907" s="1"/>
  <c r="P22" i="2906"/>
  <c r="Q22" i="2906" s="1"/>
  <c r="AU13" i="2906"/>
  <c r="AV13" i="2906" s="1"/>
  <c r="AF17" i="2906"/>
  <c r="AG17" i="2906" s="1"/>
  <c r="AA13" i="2906"/>
  <c r="AB13" i="2906" s="1"/>
  <c r="P10" i="2906"/>
  <c r="Q10" i="2906" s="1"/>
  <c r="AK12" i="2905"/>
  <c r="AL12" i="2905" s="1"/>
  <c r="AK19" i="2905"/>
  <c r="AL19" i="2905" s="1"/>
  <c r="AK11" i="2905"/>
  <c r="AL11" i="2905" s="1"/>
  <c r="AK16" i="2905"/>
  <c r="AL16" i="2905" s="1"/>
  <c r="AK15" i="2905"/>
  <c r="AL15" i="2905" s="1"/>
  <c r="AK7" i="2905"/>
  <c r="V22" i="2908"/>
  <c r="W22" i="2908" s="1"/>
  <c r="AU16" i="2907"/>
  <c r="AV16" i="2907" s="1"/>
  <c r="AA22" i="2907"/>
  <c r="AB22" i="2907" s="1"/>
  <c r="AU21" i="2906"/>
  <c r="AV21" i="2906" s="1"/>
  <c r="AF13" i="2906"/>
  <c r="AG13" i="2906" s="1"/>
  <c r="V12" i="2906"/>
  <c r="W12" i="2906" s="1"/>
  <c r="P18" i="2907"/>
  <c r="Q18" i="2907" s="1"/>
  <c r="AU11" i="2905"/>
  <c r="AV11" i="2905" s="1"/>
  <c r="AA17" i="2905"/>
  <c r="AB17" i="2905" s="1"/>
  <c r="AA13" i="2904"/>
  <c r="AB13" i="2904" s="1"/>
  <c r="AK12" i="2903"/>
  <c r="AL12" i="2903" s="1"/>
  <c r="V15" i="2903"/>
  <c r="W15" i="2903" s="1"/>
  <c r="V14" i="2903"/>
  <c r="W14" i="2903" s="1"/>
  <c r="V7" i="2903"/>
  <c r="P10" i="2907"/>
  <c r="Q10" i="2907" s="1"/>
  <c r="AF8" i="2906"/>
  <c r="AG8" i="2906" s="1"/>
  <c r="AK10" i="2905"/>
  <c r="AL10" i="2905" s="1"/>
  <c r="AA16" i="2905"/>
  <c r="AB16" i="2905" s="1"/>
  <c r="AP12" i="2904"/>
  <c r="AQ12" i="2904" s="1"/>
  <c r="AP16" i="2904"/>
  <c r="AQ16" i="2904" s="1"/>
  <c r="AP11" i="2904"/>
  <c r="AQ11" i="2904" s="1"/>
  <c r="AP19" i="2904"/>
  <c r="AQ19" i="2904" s="1"/>
  <c r="AP8" i="2904"/>
  <c r="AQ8" i="2904" s="1"/>
  <c r="AA18" i="2904"/>
  <c r="AB18" i="2904" s="1"/>
  <c r="P17" i="2904"/>
  <c r="Q17" i="2904" s="1"/>
  <c r="AU15" i="2903"/>
  <c r="AV15" i="2903" s="1"/>
  <c r="AU10" i="2903"/>
  <c r="AV10" i="2903" s="1"/>
  <c r="AU7" i="2903"/>
  <c r="AF8" i="2903"/>
  <c r="AG8" i="2903" s="1"/>
  <c r="P21" i="2903"/>
  <c r="Q21" i="2903" s="1"/>
  <c r="AF19" i="2905"/>
  <c r="AG19" i="2905" s="1"/>
  <c r="AA18" i="2905"/>
  <c r="AB18" i="2905" s="1"/>
  <c r="AA19" i="2904"/>
  <c r="AB19" i="2904" s="1"/>
  <c r="V22" i="2904"/>
  <c r="W22" i="2904" s="1"/>
  <c r="AP18" i="2903"/>
  <c r="AQ18" i="2903" s="1"/>
  <c r="AK10" i="2903"/>
  <c r="AL10" i="2903" s="1"/>
  <c r="AF9" i="2903"/>
  <c r="AG9" i="2903" s="1"/>
  <c r="V10" i="2903"/>
  <c r="W10" i="2903" s="1"/>
  <c r="AK22" i="2902"/>
  <c r="AL22" i="2902" s="1"/>
  <c r="V13" i="2902"/>
  <c r="W13" i="2902" s="1"/>
  <c r="AK8" i="2901"/>
  <c r="AL8" i="2901" s="1"/>
  <c r="AU19" i="2900"/>
  <c r="AV19" i="2900" s="1"/>
  <c r="AP9" i="2907"/>
  <c r="AQ9" i="2907" s="1"/>
  <c r="V11" i="2906"/>
  <c r="W11" i="2906" s="1"/>
  <c r="AK13" i="2905"/>
  <c r="AL13" i="2905" s="1"/>
  <c r="P16" i="2904"/>
  <c r="Q16" i="2904" s="1"/>
  <c r="AK21" i="2903"/>
  <c r="AL21" i="2903" s="1"/>
  <c r="V13" i="2903"/>
  <c r="W13" i="2903" s="1"/>
  <c r="AK21" i="2902"/>
  <c r="AL21" i="2902" s="1"/>
  <c r="AA7" i="2902"/>
  <c r="AA11" i="2902"/>
  <c r="AB11" i="2902" s="1"/>
  <c r="AF12" i="2901"/>
  <c r="AG12" i="2901" s="1"/>
  <c r="AP9" i="2900"/>
  <c r="AQ9" i="2900" s="1"/>
  <c r="AP17" i="2900"/>
  <c r="AQ17" i="2900" s="1"/>
  <c r="AF21" i="2906"/>
  <c r="AG21" i="2906" s="1"/>
  <c r="AF15" i="2905"/>
  <c r="AG15" i="2905" s="1"/>
  <c r="AA7" i="2905"/>
  <c r="V13" i="2905"/>
  <c r="W13" i="2905" s="1"/>
  <c r="AF10" i="2904"/>
  <c r="AG10" i="2904" s="1"/>
  <c r="AA8" i="2904"/>
  <c r="AB8" i="2904" s="1"/>
  <c r="AP17" i="2903"/>
  <c r="AQ17" i="2903" s="1"/>
  <c r="AK19" i="2903"/>
  <c r="AL19" i="2903" s="1"/>
  <c r="AF13" i="2903"/>
  <c r="AG13" i="2903" s="1"/>
  <c r="V8" i="2903"/>
  <c r="W8" i="2903" s="1"/>
  <c r="AK19" i="2902"/>
  <c r="AL19" i="2902" s="1"/>
  <c r="V8" i="2902"/>
  <c r="W8" i="2902" s="1"/>
  <c r="AP17" i="2901"/>
  <c r="AQ17" i="2901" s="1"/>
  <c r="AF18" i="2901"/>
  <c r="AG18" i="2901" s="1"/>
  <c r="AA10" i="2901"/>
  <c r="AB10" i="2901" s="1"/>
  <c r="V9" i="2901"/>
  <c r="W9" i="2901" s="1"/>
  <c r="AU16" i="2900"/>
  <c r="AV16" i="2900" s="1"/>
  <c r="AK8" i="2900"/>
  <c r="AL8" i="2900" s="1"/>
  <c r="AF16" i="2900"/>
  <c r="AG16" i="2900" s="1"/>
  <c r="AU8" i="2899"/>
  <c r="AV8" i="2899" s="1"/>
  <c r="AF22" i="2899"/>
  <c r="AG22" i="2899" s="1"/>
  <c r="AA22" i="2898"/>
  <c r="AB22" i="2898" s="1"/>
  <c r="AA18" i="2898"/>
  <c r="AB18" i="2898" s="1"/>
  <c r="P12" i="2897"/>
  <c r="Q12" i="2897" s="1"/>
  <c r="AP16" i="2896"/>
  <c r="AQ16" i="2896" s="1"/>
  <c r="AP12" i="2896"/>
  <c r="AQ12" i="2896" s="1"/>
  <c r="AP11" i="2896"/>
  <c r="AQ11" i="2896" s="1"/>
  <c r="AP7" i="2896"/>
  <c r="P13" i="2896"/>
  <c r="Q13" i="2896" s="1"/>
  <c r="AP19" i="2905"/>
  <c r="AQ19" i="2905" s="1"/>
  <c r="AP7" i="2905"/>
  <c r="AP14" i="2904"/>
  <c r="AQ14" i="2904" s="1"/>
  <c r="P12" i="2904"/>
  <c r="Q12" i="2904" s="1"/>
  <c r="AP16" i="2903"/>
  <c r="AQ16" i="2903" s="1"/>
  <c r="V19" i="2903"/>
  <c r="W19" i="2903" s="1"/>
  <c r="V17" i="2902"/>
  <c r="W17" i="2902" s="1"/>
  <c r="AF13" i="2901"/>
  <c r="AG13" i="2901" s="1"/>
  <c r="AU15" i="2900"/>
  <c r="AV15" i="2900" s="1"/>
  <c r="V8" i="2900"/>
  <c r="W8" i="2900" s="1"/>
  <c r="AU12" i="2899"/>
  <c r="AV12" i="2899" s="1"/>
  <c r="AF8" i="2899"/>
  <c r="AG8" i="2899" s="1"/>
  <c r="V16" i="2899"/>
  <c r="W16" i="2899" s="1"/>
  <c r="P11" i="2898"/>
  <c r="Q11" i="2898" s="1"/>
  <c r="AA11" i="2896"/>
  <c r="AB11" i="2896" s="1"/>
  <c r="AA12" i="2896"/>
  <c r="AB12" i="2896" s="1"/>
  <c r="AA18" i="2896"/>
  <c r="AB18" i="2896" s="1"/>
  <c r="AA8" i="2896"/>
  <c r="AB8" i="2896" s="1"/>
  <c r="AA7" i="2896"/>
  <c r="AA19" i="2896"/>
  <c r="AB19" i="2896" s="1"/>
  <c r="AP14" i="2905"/>
  <c r="AQ14" i="2905" s="1"/>
  <c r="AF15" i="2904"/>
  <c r="AG15" i="2904" s="1"/>
  <c r="AF7" i="2903"/>
  <c r="AA14" i="2903"/>
  <c r="AB14" i="2903" s="1"/>
  <c r="AF17" i="2902"/>
  <c r="AG17" i="2902" s="1"/>
  <c r="AK14" i="2901"/>
  <c r="AL14" i="2901" s="1"/>
  <c r="AF8" i="2900"/>
  <c r="AG8" i="2900" s="1"/>
  <c r="P9" i="2900"/>
  <c r="Q9" i="2900" s="1"/>
  <c r="P7" i="2899"/>
  <c r="AP7" i="2898"/>
  <c r="AA14" i="2898"/>
  <c r="AB14" i="2898" s="1"/>
  <c r="P8" i="2898"/>
  <c r="Q8" i="2898" s="1"/>
  <c r="AK21" i="2897"/>
  <c r="AL21" i="2897" s="1"/>
  <c r="V7" i="2897"/>
  <c r="AU17" i="2896"/>
  <c r="AV17" i="2896" s="1"/>
  <c r="AK22" i="2896"/>
  <c r="AL22" i="2896" s="1"/>
  <c r="P11" i="2896"/>
  <c r="Q11" i="2896" s="1"/>
  <c r="AK14" i="2895"/>
  <c r="AL14" i="2895" s="1"/>
  <c r="AK15" i="2895"/>
  <c r="AL15" i="2895" s="1"/>
  <c r="AK11" i="2895"/>
  <c r="AL11" i="2895" s="1"/>
  <c r="AK22" i="2895"/>
  <c r="AL22" i="2895" s="1"/>
  <c r="AK10" i="2895"/>
  <c r="AL10" i="2895" s="1"/>
  <c r="AA18" i="2895"/>
  <c r="AB18" i="2895" s="1"/>
  <c r="P8" i="2895"/>
  <c r="Q8" i="2895" s="1"/>
  <c r="AP11" i="2894"/>
  <c r="AQ11" i="2894" s="1"/>
  <c r="AA22" i="2894"/>
  <c r="AB22" i="2894" s="1"/>
  <c r="AA18" i="2894"/>
  <c r="AB18" i="2894" s="1"/>
  <c r="AA10" i="2894"/>
  <c r="AB10" i="2894" s="1"/>
  <c r="AA14" i="2894"/>
  <c r="AB14" i="2894" s="1"/>
  <c r="AA9" i="2894"/>
  <c r="AB9" i="2894" s="1"/>
  <c r="AP10" i="2893"/>
  <c r="AQ10" i="2893" s="1"/>
  <c r="V10" i="2893"/>
  <c r="W10" i="2893" s="1"/>
  <c r="AP12" i="2892"/>
  <c r="AQ12" i="2892" s="1"/>
  <c r="AP19" i="2892"/>
  <c r="AQ19" i="2892" s="1"/>
  <c r="AP11" i="2892"/>
  <c r="AQ11" i="2892" s="1"/>
  <c r="AP8" i="2892"/>
  <c r="AQ8" i="2892" s="1"/>
  <c r="AP16" i="2892"/>
  <c r="AQ16" i="2892" s="1"/>
  <c r="AP7" i="2892"/>
  <c r="AP15" i="2892"/>
  <c r="AQ15" i="2892" s="1"/>
  <c r="P17" i="2892"/>
  <c r="Q17" i="2892" s="1"/>
  <c r="AP22" i="2891"/>
  <c r="AQ22" i="2891" s="1"/>
  <c r="AA16" i="2891"/>
  <c r="AB16" i="2891" s="1"/>
  <c r="P8" i="2889"/>
  <c r="Q8" i="2889" s="1"/>
  <c r="AU11" i="2906"/>
  <c r="AV11" i="2906" s="1"/>
  <c r="AK7" i="2906"/>
  <c r="AA18" i="2906"/>
  <c r="AB18" i="2906" s="1"/>
  <c r="AA9" i="2903"/>
  <c r="AB9" i="2903" s="1"/>
  <c r="AF12" i="2902"/>
  <c r="AG12" i="2902" s="1"/>
  <c r="AA14" i="2902"/>
  <c r="AB14" i="2902" s="1"/>
  <c r="P17" i="2902"/>
  <c r="Q17" i="2902" s="1"/>
  <c r="AP7" i="2901"/>
  <c r="AK9" i="2901"/>
  <c r="AL9" i="2901" s="1"/>
  <c r="AA11" i="2900"/>
  <c r="AB11" i="2900" s="1"/>
  <c r="AA7" i="2900"/>
  <c r="AA18" i="2900"/>
  <c r="AB18" i="2900" s="1"/>
  <c r="V16" i="2900"/>
  <c r="W16" i="2900" s="1"/>
  <c r="AU9" i="2899"/>
  <c r="AV9" i="2899" s="1"/>
  <c r="AP14" i="2899"/>
  <c r="AQ14" i="2899" s="1"/>
  <c r="AU11" i="2898"/>
  <c r="AV11" i="2898" s="1"/>
  <c r="AK17" i="2898"/>
  <c r="AL17" i="2898" s="1"/>
  <c r="AA19" i="2898"/>
  <c r="AB19" i="2898" s="1"/>
  <c r="AP16" i="2897"/>
  <c r="AQ16" i="2897" s="1"/>
  <c r="V11" i="2897"/>
  <c r="W11" i="2897" s="1"/>
  <c r="P8" i="2897"/>
  <c r="Q8" i="2897" s="1"/>
  <c r="AK7" i="2896"/>
  <c r="V10" i="2896"/>
  <c r="W10" i="2896" s="1"/>
  <c r="AU9" i="2895"/>
  <c r="AV9" i="2895" s="1"/>
  <c r="AP16" i="2895"/>
  <c r="AQ16" i="2895" s="1"/>
  <c r="AA21" i="2895"/>
  <c r="AB21" i="2895" s="1"/>
  <c r="V7" i="2895"/>
  <c r="AU11" i="2894"/>
  <c r="AV11" i="2894" s="1"/>
  <c r="AF14" i="2894"/>
  <c r="AG14" i="2894" s="1"/>
  <c r="AF22" i="2894"/>
  <c r="AG22" i="2894" s="1"/>
  <c r="AF13" i="2894"/>
  <c r="AG13" i="2894" s="1"/>
  <c r="AF9" i="2894"/>
  <c r="AG9" i="2894" s="1"/>
  <c r="AF17" i="2894"/>
  <c r="AG17" i="2894" s="1"/>
  <c r="AF18" i="2894"/>
  <c r="AG18" i="2894" s="1"/>
  <c r="AF10" i="2894"/>
  <c r="AG10" i="2894" s="1"/>
  <c r="V15" i="2894"/>
  <c r="W15" i="2894" s="1"/>
  <c r="P20" i="2893"/>
  <c r="Q20" i="2893" s="1"/>
  <c r="AU13" i="2892"/>
  <c r="AV13" i="2892" s="1"/>
  <c r="AK15" i="2891"/>
  <c r="AL15" i="2891" s="1"/>
  <c r="AK7" i="2891"/>
  <c r="AK11" i="2891"/>
  <c r="AL11" i="2891" s="1"/>
  <c r="AK19" i="2891"/>
  <c r="AL19" i="2891" s="1"/>
  <c r="AK18" i="2891"/>
  <c r="AL18" i="2891" s="1"/>
  <c r="AU15" i="2908"/>
  <c r="AV15" i="2908" s="1"/>
  <c r="V18" i="2907"/>
  <c r="W18" i="2907" s="1"/>
  <c r="AU22" i="2905"/>
  <c r="AV22" i="2905" s="1"/>
  <c r="AU8" i="2905"/>
  <c r="AV8" i="2905" s="1"/>
  <c r="P8" i="2905"/>
  <c r="Q8" i="2905" s="1"/>
  <c r="AU15" i="2904"/>
  <c r="AV15" i="2904" s="1"/>
  <c r="AU12" i="2903"/>
  <c r="AV12" i="2903" s="1"/>
  <c r="V16" i="2903"/>
  <c r="W16" i="2903" s="1"/>
  <c r="AU7" i="2902"/>
  <c r="AU11" i="2902"/>
  <c r="AV11" i="2902" s="1"/>
  <c r="AA17" i="2902"/>
  <c r="AB17" i="2902" s="1"/>
  <c r="AU19" i="2901"/>
  <c r="AV19" i="2901" s="1"/>
  <c r="AF8" i="2901"/>
  <c r="AG8" i="2901" s="1"/>
  <c r="V7" i="2901"/>
  <c r="AU14" i="2900"/>
  <c r="AV14" i="2900" s="1"/>
  <c r="P20" i="2904"/>
  <c r="Q20" i="2904" s="1"/>
  <c r="P9" i="2902"/>
  <c r="Q9" i="2902" s="1"/>
  <c r="AP22" i="2900"/>
  <c r="AQ22" i="2900" s="1"/>
  <c r="AA13" i="2900"/>
  <c r="AB13" i="2900" s="1"/>
  <c r="AK17" i="2899"/>
  <c r="AL17" i="2899" s="1"/>
  <c r="AF16" i="2899"/>
  <c r="AG16" i="2899" s="1"/>
  <c r="V8" i="2899"/>
  <c r="W8" i="2899" s="1"/>
  <c r="AK7" i="2898"/>
  <c r="AA16" i="2898"/>
  <c r="AB16" i="2898" s="1"/>
  <c r="AV7" i="2897"/>
  <c r="V17" i="2897"/>
  <c r="W17" i="2897" s="1"/>
  <c r="AP15" i="2896"/>
  <c r="AQ15" i="2896" s="1"/>
  <c r="AA16" i="2896"/>
  <c r="AB16" i="2896" s="1"/>
  <c r="AP8" i="2895"/>
  <c r="AQ8" i="2895" s="1"/>
  <c r="AA8" i="2895"/>
  <c r="AB8" i="2895" s="1"/>
  <c r="P16" i="2895"/>
  <c r="Q16" i="2895" s="1"/>
  <c r="V19" i="2894"/>
  <c r="W19" i="2894" s="1"/>
  <c r="P12" i="2894"/>
  <c r="Q12" i="2894" s="1"/>
  <c r="V7" i="2893"/>
  <c r="AU7" i="2892"/>
  <c r="AF10" i="2892"/>
  <c r="AG10" i="2892" s="1"/>
  <c r="AU19" i="2891"/>
  <c r="AV19" i="2891" s="1"/>
  <c r="AU11" i="2891"/>
  <c r="AV11" i="2891" s="1"/>
  <c r="AU14" i="2891"/>
  <c r="AV14" i="2891" s="1"/>
  <c r="AU7" i="2891"/>
  <c r="AU15" i="2891"/>
  <c r="AV15" i="2891" s="1"/>
  <c r="AA9" i="2891"/>
  <c r="AB9" i="2891" s="1"/>
  <c r="V9" i="2891"/>
  <c r="W9" i="2891" s="1"/>
  <c r="AA18" i="2890"/>
  <c r="AB18" i="2890" s="1"/>
  <c r="Q7" i="2890"/>
  <c r="Q23" i="2890" s="1"/>
  <c r="Q24" i="2890" s="1"/>
  <c r="P23" i="2890"/>
  <c r="AF14" i="2889"/>
  <c r="AG14" i="2889" s="1"/>
  <c r="P20" i="2889"/>
  <c r="Q20" i="2889" s="1"/>
  <c r="AA7" i="2886"/>
  <c r="AK10" i="2897"/>
  <c r="AL10" i="2897" s="1"/>
  <c r="AU8" i="2895"/>
  <c r="AV8" i="2895" s="1"/>
  <c r="AF12" i="2895"/>
  <c r="AG12" i="2895" s="1"/>
  <c r="AP21" i="2894"/>
  <c r="AQ21" i="2894" s="1"/>
  <c r="AA15" i="2894"/>
  <c r="AB15" i="2894" s="1"/>
  <c r="AK13" i="2893"/>
  <c r="AL13" i="2893" s="1"/>
  <c r="AK21" i="2893"/>
  <c r="AL21" i="2893" s="1"/>
  <c r="AK12" i="2893"/>
  <c r="AL12" i="2893" s="1"/>
  <c r="AK17" i="2893"/>
  <c r="AL17" i="2893" s="1"/>
  <c r="AK16" i="2893"/>
  <c r="AL16" i="2893" s="1"/>
  <c r="AK9" i="2893"/>
  <c r="AL9" i="2893" s="1"/>
  <c r="AK8" i="2893"/>
  <c r="AL8" i="2893" s="1"/>
  <c r="AP9" i="2892"/>
  <c r="AQ9" i="2892" s="1"/>
  <c r="V13" i="2892"/>
  <c r="W13" i="2892" s="1"/>
  <c r="AP10" i="2891"/>
  <c r="AQ10" i="2891" s="1"/>
  <c r="AF14" i="2891"/>
  <c r="AG14" i="2891" s="1"/>
  <c r="AA13" i="2890"/>
  <c r="AB13" i="2890" s="1"/>
  <c r="AK22" i="2908"/>
  <c r="AL22" i="2908" s="1"/>
  <c r="AF19" i="2901"/>
  <c r="AG19" i="2901" s="1"/>
  <c r="AK18" i="2900"/>
  <c r="AL18" i="2900" s="1"/>
  <c r="AF22" i="2900"/>
  <c r="AG22" i="2900" s="1"/>
  <c r="AP10" i="2899"/>
  <c r="AQ10" i="2899" s="1"/>
  <c r="AP21" i="2898"/>
  <c r="AQ21" i="2898" s="1"/>
  <c r="AK15" i="2898"/>
  <c r="AL15" i="2898" s="1"/>
  <c r="AK14" i="2897"/>
  <c r="AL14" i="2897" s="1"/>
  <c r="V16" i="2897"/>
  <c r="W16" i="2897" s="1"/>
  <c r="AU18" i="2896"/>
  <c r="AV18" i="2896" s="1"/>
  <c r="AK11" i="2896"/>
  <c r="AL11" i="2896" s="1"/>
  <c r="V14" i="2896"/>
  <c r="W14" i="2896" s="1"/>
  <c r="AK18" i="2895"/>
  <c r="AL18" i="2895" s="1"/>
  <c r="V17" i="2895"/>
  <c r="W17" i="2895" s="1"/>
  <c r="AU13" i="2894"/>
  <c r="AV13" i="2894" s="1"/>
  <c r="P19" i="2894"/>
  <c r="Q19" i="2894" s="1"/>
  <c r="AK15" i="2893"/>
  <c r="AL15" i="2893" s="1"/>
  <c r="AA14" i="2893"/>
  <c r="AB14" i="2893" s="1"/>
  <c r="V18" i="2893"/>
  <c r="W18" i="2893" s="1"/>
  <c r="AU18" i="2892"/>
  <c r="AV18" i="2892" s="1"/>
  <c r="AF21" i="2892"/>
  <c r="AG21" i="2892" s="1"/>
  <c r="AP12" i="2891"/>
  <c r="AQ12" i="2891" s="1"/>
  <c r="P14" i="2891"/>
  <c r="Q14" i="2891" s="1"/>
  <c r="AA21" i="2889"/>
  <c r="AB21" i="2889" s="1"/>
  <c r="AA13" i="2889"/>
  <c r="AB13" i="2889" s="1"/>
  <c r="AA7" i="2889"/>
  <c r="AA8" i="2889"/>
  <c r="AB8" i="2889" s="1"/>
  <c r="AA12" i="2889"/>
  <c r="AB12" i="2889" s="1"/>
  <c r="AA19" i="2889"/>
  <c r="AB19" i="2889" s="1"/>
  <c r="AU16" i="2888"/>
  <c r="AV16" i="2888" s="1"/>
  <c r="AU11" i="2888"/>
  <c r="AV11" i="2888" s="1"/>
  <c r="AU18" i="2888"/>
  <c r="AV18" i="2888" s="1"/>
  <c r="AK8" i="2888"/>
  <c r="AL8" i="2888" s="1"/>
  <c r="AK7" i="2888"/>
  <c r="AK12" i="2888"/>
  <c r="AL12" i="2888" s="1"/>
  <c r="AK19" i="2888"/>
  <c r="AL19" i="2888" s="1"/>
  <c r="V7" i="2888"/>
  <c r="AK17" i="2887"/>
  <c r="AL17" i="2887" s="1"/>
  <c r="AP21" i="2908"/>
  <c r="AQ21" i="2908" s="1"/>
  <c r="V15" i="2904"/>
  <c r="W15" i="2904" s="1"/>
  <c r="AA7" i="2901"/>
  <c r="P13" i="2900"/>
  <c r="Q13" i="2900" s="1"/>
  <c r="AP17" i="2899"/>
  <c r="AQ17" i="2899" s="1"/>
  <c r="AU13" i="2898"/>
  <c r="AV13" i="2898" s="1"/>
  <c r="AF10" i="2898"/>
  <c r="AG10" i="2898" s="1"/>
  <c r="AP14" i="2897"/>
  <c r="AQ14" i="2897" s="1"/>
  <c r="AU10" i="2896"/>
  <c r="AV10" i="2896" s="1"/>
  <c r="AA10" i="2896"/>
  <c r="AB10" i="2896" s="1"/>
  <c r="AK8" i="2895"/>
  <c r="AL8" i="2895" s="1"/>
  <c r="AA12" i="2895"/>
  <c r="AB12" i="2895" s="1"/>
  <c r="AK17" i="2894"/>
  <c r="AL17" i="2894" s="1"/>
  <c r="P8" i="2894"/>
  <c r="Q8" i="2894" s="1"/>
  <c r="AU18" i="2891"/>
  <c r="AV18" i="2891" s="1"/>
  <c r="AK14" i="2891"/>
  <c r="AL14" i="2891" s="1"/>
  <c r="AK18" i="2890"/>
  <c r="AL18" i="2890" s="1"/>
  <c r="AK12" i="2890"/>
  <c r="AL12" i="2890" s="1"/>
  <c r="AK8" i="2890"/>
  <c r="AL8" i="2890" s="1"/>
  <c r="AK13" i="2890"/>
  <c r="AL13" i="2890" s="1"/>
  <c r="AK21" i="2890"/>
  <c r="AL21" i="2890" s="1"/>
  <c r="AU12" i="2887"/>
  <c r="AV12" i="2887" s="1"/>
  <c r="AU15" i="2886"/>
  <c r="AV15" i="2886" s="1"/>
  <c r="P21" i="2886"/>
  <c r="Q21" i="2886" s="1"/>
  <c r="P15" i="2886"/>
  <c r="Q15" i="2886" s="1"/>
  <c r="P22" i="2886"/>
  <c r="Q22" i="2886" s="1"/>
  <c r="P18" i="2886"/>
  <c r="Q18" i="2886" s="1"/>
  <c r="P10" i="2886"/>
  <c r="Q10" i="2886" s="1"/>
  <c r="P14" i="2886"/>
  <c r="Q14" i="2886" s="1"/>
  <c r="AK10" i="2899"/>
  <c r="AL10" i="2899" s="1"/>
  <c r="AA13" i="2898"/>
  <c r="AB13" i="2898" s="1"/>
  <c r="AK17" i="2895"/>
  <c r="AL17" i="2895" s="1"/>
  <c r="AP19" i="2894"/>
  <c r="AQ19" i="2894" s="1"/>
  <c r="V21" i="2894"/>
  <c r="W21" i="2894" s="1"/>
  <c r="P15" i="2894"/>
  <c r="Q15" i="2894" s="1"/>
  <c r="AU11" i="2892"/>
  <c r="AV11" i="2892" s="1"/>
  <c r="V22" i="2892"/>
  <c r="W22" i="2892" s="1"/>
  <c r="AP13" i="2891"/>
  <c r="AQ13" i="2891" s="1"/>
  <c r="V10" i="2891"/>
  <c r="W10" i="2891" s="1"/>
  <c r="AK15" i="2890"/>
  <c r="AL15" i="2890" s="1"/>
  <c r="AF21" i="2890"/>
  <c r="AG21" i="2890" s="1"/>
  <c r="V14" i="2890"/>
  <c r="W14" i="2890" s="1"/>
  <c r="V9" i="2890"/>
  <c r="W9" i="2890" s="1"/>
  <c r="V22" i="2890"/>
  <c r="W22" i="2890" s="1"/>
  <c r="V8" i="2890"/>
  <c r="W8" i="2890" s="1"/>
  <c r="V13" i="2890"/>
  <c r="W13" i="2890" s="1"/>
  <c r="V21" i="2890"/>
  <c r="W21" i="2890" s="1"/>
  <c r="AP13" i="2888"/>
  <c r="AQ13" i="2888" s="1"/>
  <c r="AP10" i="2888"/>
  <c r="AQ10" i="2888" s="1"/>
  <c r="AK13" i="2888"/>
  <c r="AL13" i="2888" s="1"/>
  <c r="AK12" i="2887"/>
  <c r="AL12" i="2887" s="1"/>
  <c r="V13" i="2900"/>
  <c r="W13" i="2900" s="1"/>
  <c r="AP12" i="2898"/>
  <c r="AQ12" i="2898" s="1"/>
  <c r="AA21" i="2896"/>
  <c r="AB21" i="2896" s="1"/>
  <c r="V21" i="2896"/>
  <c r="W21" i="2896" s="1"/>
  <c r="AF13" i="2895"/>
  <c r="AG13" i="2895" s="1"/>
  <c r="AP16" i="2894"/>
  <c r="AQ16" i="2894" s="1"/>
  <c r="P14" i="2892"/>
  <c r="Q14" i="2892" s="1"/>
  <c r="AP22" i="2890"/>
  <c r="AQ22" i="2890" s="1"/>
  <c r="V10" i="2890"/>
  <c r="W10" i="2890" s="1"/>
  <c r="AA22" i="2889"/>
  <c r="AB22" i="2889" s="1"/>
  <c r="AU17" i="2888"/>
  <c r="AV17" i="2888" s="1"/>
  <c r="AP11" i="2888"/>
  <c r="AQ11" i="2888" s="1"/>
  <c r="AK14" i="2888"/>
  <c r="AL14" i="2888" s="1"/>
  <c r="AU9" i="2887"/>
  <c r="AV9" i="2887" s="1"/>
  <c r="P20" i="2887"/>
  <c r="Q20" i="2887" s="1"/>
  <c r="P15" i="2887"/>
  <c r="Q15" i="2887" s="1"/>
  <c r="P12" i="2887"/>
  <c r="Q12" i="2887" s="1"/>
  <c r="P7" i="2887"/>
  <c r="P21" i="2887"/>
  <c r="Q21" i="2887" s="1"/>
  <c r="P13" i="2887"/>
  <c r="Q13" i="2887" s="1"/>
  <c r="P17" i="2887"/>
  <c r="Q17" i="2887" s="1"/>
  <c r="P9" i="2887"/>
  <c r="Q9" i="2887" s="1"/>
  <c r="AU13" i="2886"/>
  <c r="AV13" i="2886" s="1"/>
  <c r="AP8" i="2886"/>
  <c r="AQ8" i="2886" s="1"/>
  <c r="AA9" i="2886"/>
  <c r="AB9" i="2886" s="1"/>
  <c r="P20" i="2886"/>
  <c r="Q20" i="2886" s="1"/>
  <c r="V22" i="2898"/>
  <c r="W22" i="2898" s="1"/>
  <c r="V10" i="2898"/>
  <c r="W10" i="2898" s="1"/>
  <c r="V8" i="2898"/>
  <c r="W8" i="2898" s="1"/>
  <c r="AK12" i="2896"/>
  <c r="AL12" i="2896" s="1"/>
  <c r="AV7" i="2893"/>
  <c r="AU23" i="2893"/>
  <c r="AK10" i="2891"/>
  <c r="AL10" i="2891" s="1"/>
  <c r="AF13" i="2891"/>
  <c r="AG13" i="2891" s="1"/>
  <c r="AK17" i="2890"/>
  <c r="AL17" i="2890" s="1"/>
  <c r="AU10" i="2889"/>
  <c r="AV10" i="2889" s="1"/>
  <c r="V22" i="2889"/>
  <c r="W22" i="2889" s="1"/>
  <c r="V17" i="2889"/>
  <c r="W17" i="2889" s="1"/>
  <c r="V11" i="2889"/>
  <c r="W11" i="2889" s="1"/>
  <c r="V8" i="2889"/>
  <c r="W8" i="2889" s="1"/>
  <c r="P19" i="2887"/>
  <c r="Q19" i="2887" s="1"/>
  <c r="V10" i="2886"/>
  <c r="W10" i="2886" s="1"/>
  <c r="V16" i="2886"/>
  <c r="W16" i="2886" s="1"/>
  <c r="V22" i="2886"/>
  <c r="W22" i="2886" s="1"/>
  <c r="P13" i="2886"/>
  <c r="Q13" i="2886" s="1"/>
  <c r="AK18" i="2885"/>
  <c r="AL18" i="2885" s="1"/>
  <c r="AF16" i="2885"/>
  <c r="AG16" i="2885" s="1"/>
  <c r="AA22" i="2885"/>
  <c r="AB22" i="2885" s="1"/>
  <c r="V9" i="2885"/>
  <c r="W9" i="2885" s="1"/>
  <c r="P15" i="2885"/>
  <c r="Q15" i="2885" s="1"/>
  <c r="P7" i="2885"/>
  <c r="P19" i="2885"/>
  <c r="Q19" i="2885" s="1"/>
  <c r="P11" i="2885"/>
  <c r="Q11" i="2885" s="1"/>
  <c r="AU13" i="2884"/>
  <c r="AV13" i="2884" s="1"/>
  <c r="AK16" i="2884"/>
  <c r="AL16" i="2884" s="1"/>
  <c r="AU14" i="2882"/>
  <c r="AV14" i="2882" s="1"/>
  <c r="AU15" i="2880"/>
  <c r="AV15" i="2880" s="1"/>
  <c r="AU7" i="2880"/>
  <c r="AU11" i="2880"/>
  <c r="AV11" i="2880" s="1"/>
  <c r="AU19" i="2880"/>
  <c r="AV19" i="2880" s="1"/>
  <c r="AA12" i="2880"/>
  <c r="AB12" i="2880" s="1"/>
  <c r="AA16" i="2899"/>
  <c r="AB16" i="2899" s="1"/>
  <c r="AA14" i="2899"/>
  <c r="AB14" i="2899" s="1"/>
  <c r="AP17" i="2895"/>
  <c r="AQ17" i="2895" s="1"/>
  <c r="AP19" i="2893"/>
  <c r="AQ19" i="2893" s="1"/>
  <c r="AK22" i="2892"/>
  <c r="AL22" i="2892" s="1"/>
  <c r="AA17" i="2892"/>
  <c r="AB17" i="2892" s="1"/>
  <c r="AU8" i="2891"/>
  <c r="AV8" i="2891" s="1"/>
  <c r="AU9" i="2891"/>
  <c r="AV9" i="2891" s="1"/>
  <c r="V18" i="2890"/>
  <c r="W18" i="2890" s="1"/>
  <c r="AU7" i="2889"/>
  <c r="AA10" i="2889"/>
  <c r="AB10" i="2889" s="1"/>
  <c r="AA21" i="2888"/>
  <c r="AB21" i="2888" s="1"/>
  <c r="AA10" i="2888"/>
  <c r="AB10" i="2888" s="1"/>
  <c r="AA16" i="2888"/>
  <c r="AB16" i="2888" s="1"/>
  <c r="AK15" i="2887"/>
  <c r="AL15" i="2887" s="1"/>
  <c r="AU19" i="2886"/>
  <c r="AV19" i="2886" s="1"/>
  <c r="AP15" i="2886"/>
  <c r="AQ15" i="2886" s="1"/>
  <c r="AG7" i="2886"/>
  <c r="AF23" i="2886"/>
  <c r="P11" i="2886"/>
  <c r="Q11" i="2886" s="1"/>
  <c r="AA21" i="2885"/>
  <c r="AB21" i="2885" s="1"/>
  <c r="P10" i="2885"/>
  <c r="Q10" i="2885" s="1"/>
  <c r="AP22" i="2884"/>
  <c r="AQ22" i="2884" s="1"/>
  <c r="P13" i="2884"/>
  <c r="Q13" i="2884" s="1"/>
  <c r="AK21" i="2883"/>
  <c r="AL21" i="2883" s="1"/>
  <c r="P11" i="2883"/>
  <c r="Q11" i="2883" s="1"/>
  <c r="AU21" i="2881"/>
  <c r="AV21" i="2881" s="1"/>
  <c r="AU12" i="2881"/>
  <c r="AV12" i="2881" s="1"/>
  <c r="AU15" i="2881"/>
  <c r="AV15" i="2881" s="1"/>
  <c r="AU8" i="2881"/>
  <c r="AV8" i="2881" s="1"/>
  <c r="AU7" i="2881"/>
  <c r="AU16" i="2881"/>
  <c r="AV16" i="2881" s="1"/>
  <c r="AK21" i="2881"/>
  <c r="AL21" i="2881" s="1"/>
  <c r="AK12" i="2881"/>
  <c r="AL12" i="2881" s="1"/>
  <c r="AK15" i="2881"/>
  <c r="AL15" i="2881" s="1"/>
  <c r="AK7" i="2881"/>
  <c r="AK16" i="2881"/>
  <c r="AL16" i="2881" s="1"/>
  <c r="AK8" i="2881"/>
  <c r="AL8" i="2881" s="1"/>
  <c r="AA21" i="2881"/>
  <c r="AB21" i="2881" s="1"/>
  <c r="AA12" i="2881"/>
  <c r="AB12" i="2881" s="1"/>
  <c r="AA15" i="2881"/>
  <c r="AB15" i="2881" s="1"/>
  <c r="AA16" i="2881"/>
  <c r="AB16" i="2881" s="1"/>
  <c r="AA8" i="2881"/>
  <c r="AB8" i="2881" s="1"/>
  <c r="AA7" i="2881"/>
  <c r="AP19" i="2880"/>
  <c r="AQ19" i="2880" s="1"/>
  <c r="AP11" i="2880"/>
  <c r="AQ11" i="2880" s="1"/>
  <c r="AP7" i="2880"/>
  <c r="AP18" i="2880"/>
  <c r="AQ18" i="2880" s="1"/>
  <c r="AP15" i="2880"/>
  <c r="AQ15" i="2880" s="1"/>
  <c r="AU17" i="2894"/>
  <c r="AV17" i="2894" s="1"/>
  <c r="V22" i="2893"/>
  <c r="W22" i="2893" s="1"/>
  <c r="AA19" i="2890"/>
  <c r="AB19" i="2890" s="1"/>
  <c r="AA12" i="2890"/>
  <c r="AB12" i="2890" s="1"/>
  <c r="AF11" i="2889"/>
  <c r="AG11" i="2889" s="1"/>
  <c r="V14" i="2889"/>
  <c r="W14" i="2889" s="1"/>
  <c r="V21" i="2887"/>
  <c r="W21" i="2887" s="1"/>
  <c r="V12" i="2886"/>
  <c r="W12" i="2886" s="1"/>
  <c r="V11" i="2885"/>
  <c r="W11" i="2885" s="1"/>
  <c r="P8" i="2885"/>
  <c r="Q8" i="2885" s="1"/>
  <c r="AQ7" i="2883"/>
  <c r="AQ23" i="2883" s="1"/>
  <c r="AQ24" i="2883" s="1"/>
  <c r="AP23" i="2883"/>
  <c r="AB7" i="2883"/>
  <c r="AA23" i="2883"/>
  <c r="AU16" i="2882"/>
  <c r="AV16" i="2882" s="1"/>
  <c r="AK12" i="2880"/>
  <c r="AL12" i="2880" s="1"/>
  <c r="AA17" i="2880"/>
  <c r="AB17" i="2880" s="1"/>
  <c r="AA19" i="2892"/>
  <c r="AB19" i="2892" s="1"/>
  <c r="AP8" i="2890"/>
  <c r="AQ8" i="2890" s="1"/>
  <c r="AK22" i="2889"/>
  <c r="AL22" i="2889" s="1"/>
  <c r="AF21" i="2888"/>
  <c r="AG21" i="2888" s="1"/>
  <c r="AU18" i="2887"/>
  <c r="AV18" i="2887" s="1"/>
  <c r="AP19" i="2887"/>
  <c r="AQ19" i="2887" s="1"/>
  <c r="AP10" i="2887"/>
  <c r="AQ10" i="2887" s="1"/>
  <c r="AP18" i="2887"/>
  <c r="AQ18" i="2887" s="1"/>
  <c r="AU19" i="2885"/>
  <c r="AV19" i="2885" s="1"/>
  <c r="V14" i="2885"/>
  <c r="W14" i="2885" s="1"/>
  <c r="AK7" i="2884"/>
  <c r="P14" i="2884"/>
  <c r="Q14" i="2884" s="1"/>
  <c r="AF22" i="2883"/>
  <c r="AG22" i="2883" s="1"/>
  <c r="P19" i="2882"/>
  <c r="Q19" i="2882" s="1"/>
  <c r="P15" i="2882"/>
  <c r="Q15" i="2882" s="1"/>
  <c r="P11" i="2882"/>
  <c r="Q11" i="2882" s="1"/>
  <c r="P7" i="2882"/>
  <c r="P18" i="2882"/>
  <c r="Q18" i="2882" s="1"/>
  <c r="P10" i="2882"/>
  <c r="Q10" i="2882" s="1"/>
  <c r="P22" i="2882"/>
  <c r="Q22" i="2882" s="1"/>
  <c r="P14" i="2882"/>
  <c r="Q14" i="2882" s="1"/>
  <c r="P17" i="2881"/>
  <c r="Q17" i="2881" s="1"/>
  <c r="AU14" i="2880"/>
  <c r="AV14" i="2880" s="1"/>
  <c r="AK11" i="2903"/>
  <c r="AL11" i="2903" s="1"/>
  <c r="AU15" i="2889"/>
  <c r="AV15" i="2889" s="1"/>
  <c r="AF8" i="2888"/>
  <c r="AG8" i="2888" s="1"/>
  <c r="AA9" i="2885"/>
  <c r="AB9" i="2885" s="1"/>
  <c r="AU8" i="2884"/>
  <c r="AV8" i="2884" s="1"/>
  <c r="AP7" i="2884"/>
  <c r="AF14" i="2884"/>
  <c r="AG14" i="2884" s="1"/>
  <c r="AK11" i="2883"/>
  <c r="AL11" i="2883" s="1"/>
  <c r="P17" i="2882"/>
  <c r="Q17" i="2882" s="1"/>
  <c r="AK18" i="2881"/>
  <c r="AL18" i="2881" s="1"/>
  <c r="AU21" i="2880"/>
  <c r="AV21" i="2880" s="1"/>
  <c r="AF9" i="2880"/>
  <c r="AG9" i="2880" s="1"/>
  <c r="V22" i="2899"/>
  <c r="W22" i="2899" s="1"/>
  <c r="AP15" i="2897"/>
  <c r="AQ15" i="2897" s="1"/>
  <c r="AB7" i="2897"/>
  <c r="AF8" i="2895"/>
  <c r="AG8" i="2895" s="1"/>
  <c r="AF17" i="2893"/>
  <c r="AG17" i="2893" s="1"/>
  <c r="AF9" i="2893"/>
  <c r="AG9" i="2893" s="1"/>
  <c r="AF21" i="2893"/>
  <c r="AG21" i="2893" s="1"/>
  <c r="AF13" i="2893"/>
  <c r="AG13" i="2893" s="1"/>
  <c r="AF12" i="2893"/>
  <c r="AG12" i="2893" s="1"/>
  <c r="AF22" i="2893"/>
  <c r="AG22" i="2893" s="1"/>
  <c r="AA17" i="2890"/>
  <c r="AB17" i="2890" s="1"/>
  <c r="V18" i="2888"/>
  <c r="W18" i="2888" s="1"/>
  <c r="V14" i="2887"/>
  <c r="W14" i="2887" s="1"/>
  <c r="AU11" i="2886"/>
  <c r="AV11" i="2886" s="1"/>
  <c r="AP9" i="2886"/>
  <c r="AQ9" i="2886" s="1"/>
  <c r="AK9" i="2885"/>
  <c r="AL9" i="2885" s="1"/>
  <c r="AA19" i="2885"/>
  <c r="AB19" i="2885" s="1"/>
  <c r="AU7" i="2884"/>
  <c r="AK21" i="2884"/>
  <c r="AL21" i="2884" s="1"/>
  <c r="AF21" i="2884"/>
  <c r="AG21" i="2884" s="1"/>
  <c r="P10" i="2884"/>
  <c r="Q10" i="2884" s="1"/>
  <c r="AU9" i="2883"/>
  <c r="AV9" i="2883" s="1"/>
  <c r="AK16" i="2883"/>
  <c r="AL16" i="2883" s="1"/>
  <c r="AP15" i="2882"/>
  <c r="AQ15" i="2882" s="1"/>
  <c r="P8" i="2882"/>
  <c r="Q8" i="2882" s="1"/>
  <c r="P21" i="2881"/>
  <c r="Q21" i="2881" s="1"/>
  <c r="AA21" i="2880"/>
  <c r="AB21" i="2880" s="1"/>
  <c r="V12" i="2880"/>
  <c r="W12" i="2880" s="1"/>
  <c r="AP13" i="2887"/>
  <c r="AQ13" i="2887" s="1"/>
  <c r="AL7" i="2886"/>
  <c r="V17" i="2885"/>
  <c r="W17" i="2885" s="1"/>
  <c r="AF11" i="2884"/>
  <c r="AG11" i="2884" s="1"/>
  <c r="AK12" i="2883"/>
  <c r="AL12" i="2883" s="1"/>
  <c r="AU19" i="2882"/>
  <c r="AV19" i="2882" s="1"/>
  <c r="AF11" i="2882"/>
  <c r="AG11" i="2882" s="1"/>
  <c r="AP15" i="2881"/>
  <c r="AQ15" i="2881" s="1"/>
  <c r="AF15" i="2881"/>
  <c r="AG15" i="2881" s="1"/>
  <c r="V16" i="2881"/>
  <c r="W16" i="2881" s="1"/>
  <c r="V8" i="2881"/>
  <c r="W8" i="2881" s="1"/>
  <c r="V12" i="2881"/>
  <c r="W12" i="2881" s="1"/>
  <c r="V21" i="2881"/>
  <c r="W21" i="2881" s="1"/>
  <c r="V11" i="2881"/>
  <c r="W11" i="2881" s="1"/>
  <c r="AK18" i="2880"/>
  <c r="AL18" i="2880" s="1"/>
  <c r="P18" i="2880"/>
  <c r="Q18" i="2880" s="1"/>
  <c r="AK16" i="2894"/>
  <c r="AL16" i="2894" s="1"/>
  <c r="AU22" i="2888"/>
  <c r="AV22" i="2888" s="1"/>
  <c r="AU16" i="2886"/>
  <c r="AV16" i="2886" s="1"/>
  <c r="AA12" i="2885"/>
  <c r="AB12" i="2885" s="1"/>
  <c r="AK14" i="2884"/>
  <c r="AL14" i="2884" s="1"/>
  <c r="V10" i="2882"/>
  <c r="W10" i="2882" s="1"/>
  <c r="AP17" i="2881"/>
  <c r="AQ17" i="2881" s="1"/>
  <c r="AA18" i="2881"/>
  <c r="AB18" i="2881" s="1"/>
  <c r="AU17" i="2880"/>
  <c r="AV17" i="2880" s="1"/>
  <c r="AK9" i="2880"/>
  <c r="AL9" i="2880" s="1"/>
  <c r="V21" i="2880"/>
  <c r="W21" i="2880" s="1"/>
  <c r="AK10" i="2884"/>
  <c r="AL10" i="2884" s="1"/>
  <c r="AL7" i="2882"/>
  <c r="AF10" i="2881"/>
  <c r="AG10" i="2881" s="1"/>
  <c r="AF10" i="2884"/>
  <c r="AG10" i="2884" s="1"/>
  <c r="AK10" i="2883"/>
  <c r="AL10" i="2883" s="1"/>
  <c r="P12" i="2883"/>
  <c r="Q12" i="2883" s="1"/>
  <c r="AP19" i="2881"/>
  <c r="AQ19" i="2881" s="1"/>
  <c r="AK17" i="2880"/>
  <c r="AL17" i="2880" s="1"/>
  <c r="AF10" i="2880"/>
  <c r="AG10" i="2880" s="1"/>
  <c r="AP16" i="2890"/>
  <c r="AQ16" i="2890" s="1"/>
  <c r="AF9" i="2884"/>
  <c r="AG9" i="2884" s="1"/>
  <c r="AP10" i="2880"/>
  <c r="AQ10" i="2880" s="1"/>
  <c r="V19" i="2884"/>
  <c r="W19" i="2884" s="1"/>
  <c r="AP9" i="2880"/>
  <c r="AQ9" i="2880" s="1"/>
  <c r="P23" i="2882" l="1"/>
  <c r="Q7" i="2882"/>
  <c r="Q23" i="2882" s="1"/>
  <c r="Q24" i="2882" s="1"/>
  <c r="AA23" i="2901"/>
  <c r="AB7" i="2901"/>
  <c r="AB23" i="2901" s="1"/>
  <c r="AB24" i="2901" s="1"/>
  <c r="AV7" i="2892"/>
  <c r="AV23" i="2892" s="1"/>
  <c r="AV24" i="2892" s="1"/>
  <c r="AU23" i="2892"/>
  <c r="AA23" i="2900"/>
  <c r="AB7" i="2900"/>
  <c r="AB23" i="2900" s="1"/>
  <c r="AB24" i="2900" s="1"/>
  <c r="AQ7" i="2892"/>
  <c r="AQ23" i="2892" s="1"/>
  <c r="AQ24" i="2892" s="1"/>
  <c r="AP23" i="2892"/>
  <c r="AP23" i="2898"/>
  <c r="AQ7" i="2898"/>
  <c r="AQ23" i="2898" s="1"/>
  <c r="AQ24" i="2898" s="1"/>
  <c r="AQ7" i="2905"/>
  <c r="AQ23" i="2905" s="1"/>
  <c r="AQ24" i="2905" s="1"/>
  <c r="AP23" i="2905"/>
  <c r="AA23" i="2905"/>
  <c r="AB7" i="2905"/>
  <c r="AB23" i="2905" s="1"/>
  <c r="AB24" i="2905" s="1"/>
  <c r="AU23" i="2883"/>
  <c r="AP23" i="2887"/>
  <c r="Q7" i="2898"/>
  <c r="Q23" i="2898" s="1"/>
  <c r="Q24" i="2898" s="1"/>
  <c r="P23" i="2898"/>
  <c r="P23" i="2881"/>
  <c r="Q7" i="2881"/>
  <c r="Q23" i="2881" s="1"/>
  <c r="Q24" i="2881" s="1"/>
  <c r="AL23" i="2893"/>
  <c r="AL24" i="2893" s="1"/>
  <c r="AB23" i="2908"/>
  <c r="AB24" i="2908" s="1"/>
  <c r="AF23" i="2883"/>
  <c r="AG7" i="2883"/>
  <c r="AG23" i="2883" s="1"/>
  <c r="AG24" i="2883" s="1"/>
  <c r="AK23" i="2883"/>
  <c r="AL7" i="2883"/>
  <c r="AL23" i="2883" s="1"/>
  <c r="AL24" i="2883" s="1"/>
  <c r="P23" i="2902"/>
  <c r="Q7" i="2902"/>
  <c r="Q23" i="2902" s="1"/>
  <c r="Q24" i="2902" s="1"/>
  <c r="Q23" i="2905"/>
  <c r="Q24" i="2905" s="1"/>
  <c r="AB23" i="2907"/>
  <c r="AB24" i="2907" s="1"/>
  <c r="AF23" i="2908"/>
  <c r="AG7" i="2908"/>
  <c r="AG23" i="2908" s="1"/>
  <c r="AG24" i="2908" s="1"/>
  <c r="AP23" i="2881"/>
  <c r="W23" i="2882"/>
  <c r="W24" i="2882" s="1"/>
  <c r="AA23" i="2894"/>
  <c r="AK23" i="2895"/>
  <c r="V23" i="2904"/>
  <c r="AP23" i="2904"/>
  <c r="AU23" i="2906"/>
  <c r="AG7" i="2907"/>
  <c r="AG23" i="2907" s="1"/>
  <c r="AG24" i="2907" s="1"/>
  <c r="AF23" i="2907"/>
  <c r="AU23" i="2907"/>
  <c r="AP23" i="2893"/>
  <c r="AU23" i="2882"/>
  <c r="AF23" i="2898"/>
  <c r="AP23" i="2907"/>
  <c r="AB23" i="2883"/>
  <c r="AB24" i="2883" s="1"/>
  <c r="AG23" i="2886"/>
  <c r="AG24" i="2886" s="1"/>
  <c r="AV7" i="2889"/>
  <c r="AV23" i="2889" s="1"/>
  <c r="AV24" i="2889" s="1"/>
  <c r="AU23" i="2889"/>
  <c r="P23" i="2885"/>
  <c r="Q7" i="2885"/>
  <c r="Q23" i="2885" s="1"/>
  <c r="Q24" i="2885" s="1"/>
  <c r="AV23" i="2893"/>
  <c r="AV24" i="2893" s="1"/>
  <c r="W7" i="2893"/>
  <c r="W23" i="2893" s="1"/>
  <c r="W24" i="2893" s="1"/>
  <c r="V23" i="2893"/>
  <c r="AL7" i="2898"/>
  <c r="AL23" i="2898" s="1"/>
  <c r="AL24" i="2898" s="1"/>
  <c r="AK23" i="2898"/>
  <c r="AK23" i="2896"/>
  <c r="AL7" i="2896"/>
  <c r="AL23" i="2896" s="1"/>
  <c r="AL24" i="2896" s="1"/>
  <c r="AL7" i="2906"/>
  <c r="AL23" i="2906" s="1"/>
  <c r="AL24" i="2906" s="1"/>
  <c r="AK23" i="2906"/>
  <c r="Q7" i="2899"/>
  <c r="Q23" i="2899" s="1"/>
  <c r="Q24" i="2899" s="1"/>
  <c r="P23" i="2899"/>
  <c r="AU23" i="2903"/>
  <c r="AV7" i="2903"/>
  <c r="AV23" i="2903" s="1"/>
  <c r="AV24" i="2903" s="1"/>
  <c r="AL7" i="2905"/>
  <c r="AL23" i="2905" s="1"/>
  <c r="AL24" i="2905" s="1"/>
  <c r="AK23" i="2905"/>
  <c r="AU23" i="2908"/>
  <c r="AV7" i="2908"/>
  <c r="AV23" i="2908" s="1"/>
  <c r="AV24" i="2908" s="1"/>
  <c r="AV23" i="2883"/>
  <c r="AV24" i="2883" s="1"/>
  <c r="AA23" i="2892"/>
  <c r="AU23" i="2886"/>
  <c r="AV7" i="2886"/>
  <c r="AV23" i="2886" s="1"/>
  <c r="AV24" i="2886" s="1"/>
  <c r="AG7" i="2906"/>
  <c r="AG23" i="2906" s="1"/>
  <c r="AG24" i="2906" s="1"/>
  <c r="AF23" i="2906"/>
  <c r="AG23" i="2893"/>
  <c r="AG24" i="2893" s="1"/>
  <c r="AL23" i="2907"/>
  <c r="AL24" i="2907" s="1"/>
  <c r="AA23" i="2908"/>
  <c r="AV7" i="2885"/>
  <c r="AV23" i="2885" s="1"/>
  <c r="AV24" i="2885" s="1"/>
  <c r="AU23" i="2885"/>
  <c r="AQ7" i="2894"/>
  <c r="AQ23" i="2894" s="1"/>
  <c r="AQ24" i="2894" s="1"/>
  <c r="AP23" i="2894"/>
  <c r="W7" i="2902"/>
  <c r="W23" i="2902" s="1"/>
  <c r="W24" i="2902" s="1"/>
  <c r="V23" i="2902"/>
  <c r="AF23" i="2900"/>
  <c r="AG7" i="2900"/>
  <c r="AG23" i="2900" s="1"/>
  <c r="AG24" i="2900" s="1"/>
  <c r="P23" i="2907"/>
  <c r="Q7" i="2907"/>
  <c r="Q23" i="2907" s="1"/>
  <c r="Q24" i="2907" s="1"/>
  <c r="AF23" i="2880"/>
  <c r="AG7" i="2880"/>
  <c r="AG23" i="2880" s="1"/>
  <c r="AG24" i="2880" s="1"/>
  <c r="AK23" i="2903"/>
  <c r="AB7" i="2904"/>
  <c r="AB23" i="2904" s="1"/>
  <c r="AB24" i="2904" s="1"/>
  <c r="AA23" i="2904"/>
  <c r="AA23" i="2906"/>
  <c r="AQ23" i="2881"/>
  <c r="AQ24" i="2881" s="1"/>
  <c r="AP23" i="2882"/>
  <c r="V23" i="2898"/>
  <c r="AQ23" i="2888"/>
  <c r="AQ24" i="2888" s="1"/>
  <c r="AL23" i="2890"/>
  <c r="AL24" i="2890" s="1"/>
  <c r="AF23" i="2894"/>
  <c r="W23" i="2904"/>
  <c r="W24" i="2904" s="1"/>
  <c r="AQ23" i="2904"/>
  <c r="AQ24" i="2904" s="1"/>
  <c r="AV23" i="2907"/>
  <c r="AV24" i="2907" s="1"/>
  <c r="AQ23" i="2893"/>
  <c r="AQ24" i="2893" s="1"/>
  <c r="AV23" i="2882"/>
  <c r="AV24" i="2882" s="1"/>
  <c r="AQ23" i="2907"/>
  <c r="AQ24" i="2907" s="1"/>
  <c r="AK23" i="2882"/>
  <c r="AK23" i="2886"/>
  <c r="AA23" i="2897"/>
  <c r="AK23" i="2884"/>
  <c r="AL7" i="2884"/>
  <c r="AL23" i="2884" s="1"/>
  <c r="AL24" i="2884" s="1"/>
  <c r="AU23" i="2880"/>
  <c r="AV7" i="2880"/>
  <c r="AV23" i="2880" s="1"/>
  <c r="AV24" i="2880" s="1"/>
  <c r="Q7" i="2887"/>
  <c r="Q23" i="2887" s="1"/>
  <c r="Q24" i="2887" s="1"/>
  <c r="P23" i="2887"/>
  <c r="AA23" i="2886"/>
  <c r="AB7" i="2886"/>
  <c r="AB23" i="2886" s="1"/>
  <c r="AB24" i="2886" s="1"/>
  <c r="AU23" i="2897"/>
  <c r="V23" i="2901"/>
  <c r="W7" i="2901"/>
  <c r="W23" i="2901" s="1"/>
  <c r="W24" i="2901" s="1"/>
  <c r="P23" i="2880"/>
  <c r="V23" i="2890"/>
  <c r="AG7" i="2895"/>
  <c r="AG23" i="2895" s="1"/>
  <c r="AG24" i="2895" s="1"/>
  <c r="AF23" i="2895"/>
  <c r="AV23" i="2888"/>
  <c r="AV24" i="2888" s="1"/>
  <c r="AB23" i="2892"/>
  <c r="AB24" i="2892" s="1"/>
  <c r="AV23" i="2901"/>
  <c r="AV24" i="2901" s="1"/>
  <c r="W7" i="2892"/>
  <c r="W23" i="2892" s="1"/>
  <c r="W24" i="2892" s="1"/>
  <c r="V23" i="2892"/>
  <c r="Q23" i="2883"/>
  <c r="Q24" i="2883" s="1"/>
  <c r="W23" i="2889"/>
  <c r="W24" i="2889" s="1"/>
  <c r="V23" i="2894"/>
  <c r="Q7" i="2895"/>
  <c r="Q23" i="2895" s="1"/>
  <c r="Q24" i="2895" s="1"/>
  <c r="P23" i="2895"/>
  <c r="AA23" i="2898"/>
  <c r="P23" i="2906"/>
  <c r="AL23" i="2908"/>
  <c r="AL24" i="2908" s="1"/>
  <c r="W7" i="2881"/>
  <c r="W23" i="2881" s="1"/>
  <c r="W24" i="2881" s="1"/>
  <c r="V23" i="2881"/>
  <c r="AG7" i="2887"/>
  <c r="AG23" i="2887" s="1"/>
  <c r="AG24" i="2887" s="1"/>
  <c r="AF23" i="2887"/>
  <c r="AA23" i="2887"/>
  <c r="AB7" i="2887"/>
  <c r="AB23" i="2887" s="1"/>
  <c r="AB24" i="2887" s="1"/>
  <c r="AB7" i="2893"/>
  <c r="AB23" i="2893" s="1"/>
  <c r="AB24" i="2893" s="1"/>
  <c r="AA23" i="2893"/>
  <c r="AF23" i="2890"/>
  <c r="AG7" i="2890"/>
  <c r="AG23" i="2890" s="1"/>
  <c r="AG24" i="2890" s="1"/>
  <c r="P23" i="2892"/>
  <c r="Q7" i="2892"/>
  <c r="Q23" i="2892" s="1"/>
  <c r="Q24" i="2892" s="1"/>
  <c r="AF23" i="2902"/>
  <c r="AG7" i="2902"/>
  <c r="AG23" i="2902" s="1"/>
  <c r="AG24" i="2902" s="1"/>
  <c r="AG7" i="2892"/>
  <c r="AG23" i="2892" s="1"/>
  <c r="AG24" i="2892" s="1"/>
  <c r="AF23" i="2892"/>
  <c r="AA23" i="2899"/>
  <c r="AB7" i="2899"/>
  <c r="AB23" i="2899" s="1"/>
  <c r="AB24" i="2899" s="1"/>
  <c r="AK23" i="2901"/>
  <c r="AL7" i="2901"/>
  <c r="AL23" i="2901" s="1"/>
  <c r="AL24" i="2901" s="1"/>
  <c r="P23" i="2908"/>
  <c r="Q7" i="2908"/>
  <c r="Q23" i="2908" s="1"/>
  <c r="Q24" i="2908" s="1"/>
  <c r="V23" i="2908"/>
  <c r="W7" i="2908"/>
  <c r="W23" i="2908" s="1"/>
  <c r="W24" i="2908" s="1"/>
  <c r="AK23" i="2880"/>
  <c r="AL7" i="2880"/>
  <c r="AL23" i="2880" s="1"/>
  <c r="AL24" i="2880" s="1"/>
  <c r="AQ7" i="2890"/>
  <c r="AQ23" i="2890" s="1"/>
  <c r="AQ24" i="2890" s="1"/>
  <c r="AP23" i="2890"/>
  <c r="P23" i="2888"/>
  <c r="V23" i="2886"/>
  <c r="AL7" i="2887"/>
  <c r="AL23" i="2887" s="1"/>
  <c r="AL24" i="2887" s="1"/>
  <c r="AK23" i="2887"/>
  <c r="AL23" i="2892"/>
  <c r="AL24" i="2892" s="1"/>
  <c r="P23" i="2891"/>
  <c r="AP23" i="2900"/>
  <c r="AB23" i="2906"/>
  <c r="AB24" i="2906" s="1"/>
  <c r="V23" i="2885"/>
  <c r="AQ23" i="2882"/>
  <c r="AQ24" i="2882" s="1"/>
  <c r="W23" i="2898"/>
  <c r="W24" i="2898" s="1"/>
  <c r="AP23" i="2888"/>
  <c r="AK23" i="2890"/>
  <c r="AP23" i="2891"/>
  <c r="AQ7" i="2891"/>
  <c r="AQ23" i="2891" s="1"/>
  <c r="AQ24" i="2891" s="1"/>
  <c r="AG23" i="2894"/>
  <c r="AG24" i="2894" s="1"/>
  <c r="AF23" i="2888"/>
  <c r="AG7" i="2888"/>
  <c r="AG23" i="2888" s="1"/>
  <c r="AG24" i="2888" s="1"/>
  <c r="P23" i="2903"/>
  <c r="AF23" i="2904"/>
  <c r="AP23" i="2908"/>
  <c r="AQ7" i="2908"/>
  <c r="AQ23" i="2908" s="1"/>
  <c r="AQ24" i="2908" s="1"/>
  <c r="AF23" i="2885"/>
  <c r="AA23" i="2882"/>
  <c r="AB23" i="2888"/>
  <c r="AB24" i="2888" s="1"/>
  <c r="AP23" i="2884"/>
  <c r="AQ7" i="2884"/>
  <c r="AQ23" i="2884" s="1"/>
  <c r="AQ24" i="2884" s="1"/>
  <c r="AP23" i="2880"/>
  <c r="AQ7" i="2880"/>
  <c r="AQ23" i="2880" s="1"/>
  <c r="AQ24" i="2880" s="1"/>
  <c r="AV7" i="2881"/>
  <c r="AV23" i="2881" s="1"/>
  <c r="AV24" i="2881" s="1"/>
  <c r="AU23" i="2881"/>
  <c r="V23" i="2888"/>
  <c r="W7" i="2888"/>
  <c r="W23" i="2888" s="1"/>
  <c r="W24" i="2888" s="1"/>
  <c r="V23" i="2895"/>
  <c r="W7" i="2895"/>
  <c r="W23" i="2895" s="1"/>
  <c r="W24" i="2895" s="1"/>
  <c r="W7" i="2897"/>
  <c r="W23" i="2897" s="1"/>
  <c r="W24" i="2897" s="1"/>
  <c r="V23" i="2897"/>
  <c r="P23" i="2897"/>
  <c r="Q7" i="2897"/>
  <c r="Q23" i="2897" s="1"/>
  <c r="Q24" i="2897" s="1"/>
  <c r="AK23" i="2902"/>
  <c r="AL7" i="2902"/>
  <c r="AL23" i="2902" s="1"/>
  <c r="AL24" i="2902" s="1"/>
  <c r="P23" i="2904"/>
  <c r="Q7" i="2904"/>
  <c r="Q23" i="2904" s="1"/>
  <c r="Q24" i="2904" s="1"/>
  <c r="Q23" i="2886"/>
  <c r="Q24" i="2886" s="1"/>
  <c r="AF23" i="2893"/>
  <c r="Q7" i="2884"/>
  <c r="Q23" i="2884" s="1"/>
  <c r="Q24" i="2884" s="1"/>
  <c r="P23" i="2884"/>
  <c r="AK23" i="2907"/>
  <c r="AF23" i="2899"/>
  <c r="AG7" i="2899"/>
  <c r="AG23" i="2899" s="1"/>
  <c r="AG24" i="2899" s="1"/>
  <c r="AV7" i="2900"/>
  <c r="AV23" i="2900" s="1"/>
  <c r="AV24" i="2900" s="1"/>
  <c r="AU23" i="2900"/>
  <c r="W23" i="2907"/>
  <c r="W24" i="2907" s="1"/>
  <c r="AP23" i="2903"/>
  <c r="AQ7" i="2903"/>
  <c r="AQ23" i="2903" s="1"/>
  <c r="AQ24" i="2903" s="1"/>
  <c r="AG23" i="2881"/>
  <c r="AG24" i="2881" s="1"/>
  <c r="AQ23" i="2887"/>
  <c r="AQ24" i="2887" s="1"/>
  <c r="AV7" i="2898"/>
  <c r="AV23" i="2898" s="1"/>
  <c r="AV24" i="2898" s="1"/>
  <c r="AU23" i="2898"/>
  <c r="V23" i="2905"/>
  <c r="W7" i="2905"/>
  <c r="W23" i="2905" s="1"/>
  <c r="W24" i="2905" s="1"/>
  <c r="V23" i="2880"/>
  <c r="W7" i="2880"/>
  <c r="W23" i="2880" s="1"/>
  <c r="W24" i="2880" s="1"/>
  <c r="P23" i="2886"/>
  <c r="AL23" i="2889"/>
  <c r="AL24" i="2889" s="1"/>
  <c r="P23" i="2883"/>
  <c r="V23" i="2889"/>
  <c r="W23" i="2894"/>
  <c r="W24" i="2894" s="1"/>
  <c r="AG23" i="2897"/>
  <c r="AG24" i="2897" s="1"/>
  <c r="AB23" i="2898"/>
  <c r="AB24" i="2898" s="1"/>
  <c r="AF23" i="2901"/>
  <c r="AG7" i="2901"/>
  <c r="AG23" i="2901" s="1"/>
  <c r="AG24" i="2901" s="1"/>
  <c r="AF23" i="2905"/>
  <c r="AQ7" i="2886"/>
  <c r="AQ23" i="2886" s="1"/>
  <c r="AQ24" i="2886" s="1"/>
  <c r="AP23" i="2886"/>
  <c r="V23" i="2887"/>
  <c r="W7" i="2887"/>
  <c r="W23" i="2887" s="1"/>
  <c r="W24" i="2887" s="1"/>
  <c r="AK23" i="2900"/>
  <c r="AL7" i="2900"/>
  <c r="AL23" i="2900" s="1"/>
  <c r="AL24" i="2900" s="1"/>
  <c r="P23" i="2905"/>
  <c r="AV7" i="2887"/>
  <c r="AV23" i="2887" s="1"/>
  <c r="AV24" i="2887" s="1"/>
  <c r="AU23" i="2887"/>
  <c r="AF23" i="2884"/>
  <c r="AG7" i="2884"/>
  <c r="AG23" i="2884" s="1"/>
  <c r="AG24" i="2884" s="1"/>
  <c r="AK23" i="2892"/>
  <c r="AA23" i="2895"/>
  <c r="AB7" i="2895"/>
  <c r="AB23" i="2895" s="1"/>
  <c r="AB24" i="2895" s="1"/>
  <c r="AG23" i="2898"/>
  <c r="AG24" i="2898" s="1"/>
  <c r="AL23" i="2882"/>
  <c r="AL24" i="2882" s="1"/>
  <c r="AL23" i="2886"/>
  <c r="AL24" i="2886" s="1"/>
  <c r="AU23" i="2884"/>
  <c r="AV7" i="2884"/>
  <c r="AV23" i="2884" s="1"/>
  <c r="AV24" i="2884" s="1"/>
  <c r="AB23" i="2897"/>
  <c r="AB24" i="2897" s="1"/>
  <c r="AB7" i="2881"/>
  <c r="AB23" i="2881" s="1"/>
  <c r="AB24" i="2881" s="1"/>
  <c r="AA23" i="2881"/>
  <c r="AL7" i="2881"/>
  <c r="AL23" i="2881" s="1"/>
  <c r="AL24" i="2881" s="1"/>
  <c r="AK23" i="2881"/>
  <c r="AK23" i="2888"/>
  <c r="AL7" i="2888"/>
  <c r="AL23" i="2888" s="1"/>
  <c r="AL24" i="2888" s="1"/>
  <c r="AB7" i="2889"/>
  <c r="AB23" i="2889" s="1"/>
  <c r="AB24" i="2889" s="1"/>
  <c r="AA23" i="2889"/>
  <c r="AU23" i="2891"/>
  <c r="AV7" i="2891"/>
  <c r="AV23" i="2891" s="1"/>
  <c r="AV24" i="2891" s="1"/>
  <c r="AV23" i="2897"/>
  <c r="AV24" i="2897" s="1"/>
  <c r="AU23" i="2902"/>
  <c r="AV7" i="2902"/>
  <c r="AV23" i="2902" s="1"/>
  <c r="AV24" i="2902" s="1"/>
  <c r="AK23" i="2891"/>
  <c r="AL7" i="2891"/>
  <c r="AL23" i="2891" s="1"/>
  <c r="AL24" i="2891" s="1"/>
  <c r="AP23" i="2901"/>
  <c r="AQ7" i="2901"/>
  <c r="AQ23" i="2901" s="1"/>
  <c r="AQ24" i="2901" s="1"/>
  <c r="AF23" i="2903"/>
  <c r="AG7" i="2903"/>
  <c r="AG23" i="2903" s="1"/>
  <c r="AG24" i="2903" s="1"/>
  <c r="AA23" i="2896"/>
  <c r="AB7" i="2896"/>
  <c r="AB23" i="2896" s="1"/>
  <c r="AB24" i="2896" s="1"/>
  <c r="AP23" i="2896"/>
  <c r="AQ7" i="2896"/>
  <c r="AQ23" i="2896" s="1"/>
  <c r="AQ24" i="2896" s="1"/>
  <c r="AA23" i="2902"/>
  <c r="AB7" i="2902"/>
  <c r="AB23" i="2902" s="1"/>
  <c r="AB24" i="2902" s="1"/>
  <c r="V23" i="2903"/>
  <c r="W7" i="2903"/>
  <c r="W23" i="2903" s="1"/>
  <c r="W24" i="2903" s="1"/>
  <c r="W23" i="2884"/>
  <c r="W24" i="2884" s="1"/>
  <c r="Q23" i="2880"/>
  <c r="Q24" i="2880" s="1"/>
  <c r="AG7" i="2889"/>
  <c r="AG23" i="2889" s="1"/>
  <c r="AG24" i="2889" s="1"/>
  <c r="AF23" i="2889"/>
  <c r="AL7" i="2885"/>
  <c r="AL23" i="2885" s="1"/>
  <c r="AL24" i="2885" s="1"/>
  <c r="AK23" i="2885"/>
  <c r="W23" i="2890"/>
  <c r="W24" i="2890" s="1"/>
  <c r="AU23" i="2888"/>
  <c r="V23" i="2891"/>
  <c r="W7" i="2891"/>
  <c r="W23" i="2891" s="1"/>
  <c r="W24" i="2891" s="1"/>
  <c r="AU23" i="2901"/>
  <c r="AV7" i="2905"/>
  <c r="AV23" i="2905" s="1"/>
  <c r="AV24" i="2905" s="1"/>
  <c r="AU23" i="2905"/>
  <c r="AK23" i="2899"/>
  <c r="AL7" i="2899"/>
  <c r="AL23" i="2899" s="1"/>
  <c r="AL24" i="2899" s="1"/>
  <c r="AP23" i="2899"/>
  <c r="AQ7" i="2899"/>
  <c r="AQ23" i="2899" s="1"/>
  <c r="AQ24" i="2899" s="1"/>
  <c r="V23" i="2906"/>
  <c r="AF23" i="2882"/>
  <c r="AB7" i="2885"/>
  <c r="AB23" i="2885" s="1"/>
  <c r="AB24" i="2885" s="1"/>
  <c r="AA23" i="2885"/>
  <c r="AA23" i="2880"/>
  <c r="AB7" i="2880"/>
  <c r="AB23" i="2880" s="1"/>
  <c r="AB24" i="2880" s="1"/>
  <c r="AA23" i="2891"/>
  <c r="AB7" i="2891"/>
  <c r="AB23" i="2891" s="1"/>
  <c r="AB24" i="2891" s="1"/>
  <c r="AK23" i="2893"/>
  <c r="P23" i="2896"/>
  <c r="Q7" i="2896"/>
  <c r="Q23" i="2896" s="1"/>
  <c r="Q24" i="2896" s="1"/>
  <c r="AA23" i="2903"/>
  <c r="AB7" i="2903"/>
  <c r="AB23" i="2903" s="1"/>
  <c r="AB24" i="2903" s="1"/>
  <c r="Q23" i="2906"/>
  <c r="Q24" i="2906" s="1"/>
  <c r="AK23" i="2908"/>
  <c r="AL7" i="2894"/>
  <c r="AL23" i="2894" s="1"/>
  <c r="AL24" i="2894" s="1"/>
  <c r="AK23" i="2894"/>
  <c r="AA23" i="2884"/>
  <c r="AB7" i="2884"/>
  <c r="AB23" i="2884" s="1"/>
  <c r="AB24" i="2884" s="1"/>
  <c r="AQ7" i="2897"/>
  <c r="AQ23" i="2897" s="1"/>
  <c r="AQ24" i="2897" s="1"/>
  <c r="AP23" i="2897"/>
  <c r="AP23" i="2902"/>
  <c r="AQ7" i="2902"/>
  <c r="AQ23" i="2902" s="1"/>
  <c r="AQ24" i="2902" s="1"/>
  <c r="AV7" i="2895"/>
  <c r="AV23" i="2895" s="1"/>
  <c r="AV24" i="2895" s="1"/>
  <c r="AU23" i="2895"/>
  <c r="AP23" i="2895"/>
  <c r="AQ7" i="2895"/>
  <c r="AQ23" i="2895" s="1"/>
  <c r="AQ24" i="2895" s="1"/>
  <c r="V23" i="2900"/>
  <c r="W7" i="2900"/>
  <c r="W23" i="2900" s="1"/>
  <c r="W24" i="2900" s="1"/>
  <c r="AF23" i="2891"/>
  <c r="AG7" i="2891"/>
  <c r="AG23" i="2891" s="1"/>
  <c r="AG24" i="2891" s="1"/>
  <c r="AU23" i="2894"/>
  <c r="AV7" i="2894"/>
  <c r="AV23" i="2894" s="1"/>
  <c r="AV24" i="2894" s="1"/>
  <c r="AU23" i="2896"/>
  <c r="AV7" i="2896"/>
  <c r="AV23" i="2896" s="1"/>
  <c r="AV24" i="2896" s="1"/>
  <c r="V23" i="2899"/>
  <c r="W7" i="2899"/>
  <c r="W23" i="2899" s="1"/>
  <c r="W24" i="2899" s="1"/>
  <c r="V23" i="2907"/>
  <c r="W7" i="2883"/>
  <c r="W23" i="2883" s="1"/>
  <c r="W24" i="2883" s="1"/>
  <c r="V23" i="2883"/>
  <c r="AA23" i="2890"/>
  <c r="AB7" i="2890"/>
  <c r="AB23" i="2890" s="1"/>
  <c r="AB24" i="2890" s="1"/>
  <c r="AG23" i="2896"/>
  <c r="AG24" i="2896" s="1"/>
  <c r="Q23" i="2888"/>
  <c r="Q24" i="2888" s="1"/>
  <c r="W23" i="2886"/>
  <c r="W24" i="2886" s="1"/>
  <c r="Q7" i="2894"/>
  <c r="Q23" i="2894" s="1"/>
  <c r="Q24" i="2894" s="1"/>
  <c r="P23" i="2894"/>
  <c r="Q23" i="2891"/>
  <c r="Q24" i="2891" s="1"/>
  <c r="AL7" i="2897"/>
  <c r="AL23" i="2897" s="1"/>
  <c r="AL24" i="2897" s="1"/>
  <c r="AK23" i="2897"/>
  <c r="V23" i="2896"/>
  <c r="W7" i="2896"/>
  <c r="W23" i="2896" s="1"/>
  <c r="W24" i="2896" s="1"/>
  <c r="AQ23" i="2900"/>
  <c r="AQ24" i="2900" s="1"/>
  <c r="AA23" i="2907"/>
  <c r="W23" i="2885"/>
  <c r="W24" i="2885" s="1"/>
  <c r="V23" i="2882"/>
  <c r="P23" i="2889"/>
  <c r="Q7" i="2889"/>
  <c r="Q23" i="2889" s="1"/>
  <c r="Q24" i="2889" s="1"/>
  <c r="P23" i="2893"/>
  <c r="Q7" i="2893"/>
  <c r="Q23" i="2893" s="1"/>
  <c r="Q24" i="2893" s="1"/>
  <c r="AB23" i="2894"/>
  <c r="AB24" i="2894" s="1"/>
  <c r="AL23" i="2895"/>
  <c r="AL24" i="2895" s="1"/>
  <c r="P23" i="2900"/>
  <c r="Q7" i="2900"/>
  <c r="Q23" i="2900" s="1"/>
  <c r="Q24" i="2900" s="1"/>
  <c r="AU23" i="2899"/>
  <c r="AV7" i="2899"/>
  <c r="AV23" i="2899" s="1"/>
  <c r="AV24" i="2899" s="1"/>
  <c r="Q23" i="2903"/>
  <c r="Q24" i="2903" s="1"/>
  <c r="AG23" i="2904"/>
  <c r="AG24" i="2904" s="1"/>
  <c r="AV23" i="2906"/>
  <c r="AV24" i="2906" s="1"/>
  <c r="AG23" i="2885"/>
  <c r="AG24" i="2885" s="1"/>
  <c r="AB23" i="2882"/>
  <c r="AB24" i="2882" s="1"/>
  <c r="AA23" i="2888"/>
</calcChain>
</file>

<file path=xl/sharedStrings.xml><?xml version="1.0" encoding="utf-8"?>
<sst xmlns="http://schemas.openxmlformats.org/spreadsheetml/2006/main" count="2459" uniqueCount="154">
  <si>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</si>
  <si>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</si>
  <si>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</si>
  <si>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</si>
  <si>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</si>
  <si>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</si>
  <si>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</si>
  <si>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</si>
  <si>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</si>
  <si>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</si>
  <si>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</si>
  <si>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</si>
  <si>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</si>
  <si>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</si>
  <si>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</si>
  <si>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</si>
  <si>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</si>
  <si>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</si>
  <si>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</si>
  <si>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</si>
  <si>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</si>
  <si>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</si>
  <si>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</si>
  <si>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</si>
  <si>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</si>
  <si>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</si>
  <si>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</si>
  <si>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</si>
  <si>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</si>
  <si>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</si>
  <si>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</si>
  <si>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</si>
  <si>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</si>
  <si>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</si>
  <si>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</si>
  <si>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</si>
  <si>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</si>
  <si>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</si>
  <si>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</si>
  <si>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</si>
  <si>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</si>
  <si>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</si>
  <si>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</si>
  <si>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</si>
  <si>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</si>
  <si>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</si>
  <si>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</si>
  <si>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Data\55\Phase 3 Con\</t>
  </si>
  <si>
    <t>!2011-06-26_10h59m.Subject 55</t>
  </si>
  <si>
    <t>!2011-06-27_11h20m.Subject 55</t>
  </si>
  <si>
    <t>!2011-06-28_09h49m.Subject 55</t>
  </si>
  <si>
    <t>!2011-06-29_11h36m.Subject 55</t>
  </si>
  <si>
    <t>!2011-06-30_11h57m.Subject 55</t>
  </si>
  <si>
    <t>!2011-07-01_11h07m.Subject 55</t>
  </si>
  <si>
    <t>!2011-07-03_10h15m.Subject 55</t>
  </si>
  <si>
    <t>!L804C20.055</t>
  </si>
  <si>
    <t>!2011-07-06_10h36m.Subject 55</t>
  </si>
  <si>
    <t>!2011-07-07_11h53m.Subject 55</t>
  </si>
  <si>
    <t>!2011-07-08_11h10m.Subject 55</t>
  </si>
  <si>
    <t>!2011-07-09_11h48m.Subject 55</t>
  </si>
  <si>
    <t>!2011-07-10_12h59m.Subject 55</t>
  </si>
  <si>
    <t>!2011-07-12_11h43m.Subject 55</t>
  </si>
  <si>
    <t>!2011-07-13_10h08m.Subject 55</t>
  </si>
  <si>
    <t>!2011-07-14_10h30m.Subject 55</t>
  </si>
  <si>
    <t>!2011-07-15_11h26m.Subject 55</t>
  </si>
  <si>
    <t>!2011-07-16_10h47m.Subject 55</t>
  </si>
  <si>
    <t>!2011-07-17_11h35m.Subject 55</t>
  </si>
  <si>
    <t>!2011-07-18_11h36m.Subject 55</t>
  </si>
  <si>
    <t>!2011-07-19_12h21m.Subject 55</t>
  </si>
  <si>
    <t>!2011-07-25_10h31m.Subject 55</t>
  </si>
  <si>
    <t>!2011-07-26_10h21m.Subject 55</t>
  </si>
  <si>
    <t>!2011-07-27_11h55m.Subject 55</t>
  </si>
  <si>
    <t>!2011-07-29_11h00m.Subject 55</t>
  </si>
  <si>
    <t>!2011-07-30_10h31m.Subject 55</t>
  </si>
  <si>
    <t>!2011-08-01_11h21m.Subject 55</t>
  </si>
  <si>
    <t>!2011-08-02_11h17m.Subject 55</t>
  </si>
  <si>
    <t>!2011-07-23_10h48m.Subject 55</t>
  </si>
  <si>
    <t>Report for:!2011-06-26_10h59m.Subject 55</t>
  </si>
  <si>
    <t>one</t>
  </si>
  <si>
    <t>Group</t>
  </si>
  <si>
    <t>control phase 3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</si>
  <si>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</si>
  <si>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</si>
  <si>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</si>
  <si>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</si>
  <si>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</si>
  <si>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</si>
  <si>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</si>
  <si>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</si>
  <si>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</si>
  <si>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</si>
  <si>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</si>
  <si>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</si>
  <si>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</si>
  <si>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</si>
  <si>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</si>
  <si>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</si>
  <si>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</si>
  <si>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</si>
  <si>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</si>
  <si>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</si>
  <si>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</si>
  <si>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</si>
  <si>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</si>
  <si>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</si>
  <si>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</si>
  <si>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</si>
  <si>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</si>
  <si>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</si>
  <si>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</si>
  <si>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</si>
  <si>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</si>
  <si>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</si>
  <si>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</si>
  <si>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</si>
  <si>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</si>
  <si>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</si>
  <si>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</si>
  <si>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</si>
  <si>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</si>
  <si>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</si>
  <si>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</si>
  <si>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for:!2011-06-27_11h20m.Subject 55</t>
  </si>
  <si>
    <t>Report for:!2011-06-28_09h49m.Subject 55</t>
  </si>
  <si>
    <t>Report for:!2011-06-29_11h36m.Subject 55</t>
  </si>
  <si>
    <t>Report for:!2011-06-30_11h57m.Subject 55</t>
  </si>
  <si>
    <t>Report for:!2011-07-01_11h07m.Subject 55</t>
  </si>
  <si>
    <t>Report for:!2011-07-03_10h15m.Subject 55</t>
  </si>
  <si>
    <t>Report for:!L804C20.055</t>
  </si>
  <si>
    <t>Date:</t>
  </si>
  <si>
    <t>&lt;date&gt;</t>
  </si>
  <si>
    <t>Hen:</t>
  </si>
  <si>
    <t>&lt;hen&gt;</t>
  </si>
  <si>
    <t>Report for:!2011-07-06_10h36m.Subject 55</t>
  </si>
  <si>
    <t>Report for:!2011-07-07_11h53m.Subject 55</t>
  </si>
  <si>
    <t>Report for:!2011-07-08_11h10m.Subject 55</t>
  </si>
  <si>
    <t>Report for:!2011-07-09_11h48m.Subject 55</t>
  </si>
  <si>
    <t>Report for:!2011-07-10_12h59m.Subject 55</t>
  </si>
  <si>
    <t>Report for:!2011-07-12_11h43m.Subject 55</t>
  </si>
  <si>
    <t>Report for:!2011-07-13_10h08m.Subject 55</t>
  </si>
  <si>
    <t>Report for:!2011-07-14_10h30m.Subject 55</t>
  </si>
  <si>
    <t>Report for:!2011-07-15_11h26m.Subject 55</t>
  </si>
  <si>
    <t>Report for:!2011-07-16_10h47m.Subject 55</t>
  </si>
  <si>
    <t>Report for:!2011-07-17_11h35m.Subject 55</t>
  </si>
  <si>
    <t>Report for:!2011-07-18_11h36m.Subject 55</t>
  </si>
  <si>
    <t>Report for:!2011-07-19_12h21m.Subject 55</t>
  </si>
  <si>
    <t>Report for:!2011-07-25_10h31m.Subject 55</t>
  </si>
  <si>
    <t>Report for:!2011-07-26_10h21m.Subject 55</t>
  </si>
  <si>
    <t>Report for:!2011-07-27_11h55m.Subject 55</t>
  </si>
  <si>
    <t>Report for:!2011-07-29_11h00m.Subject 55</t>
  </si>
  <si>
    <t>Report for:!2011-07-30_10h31m.Subject 55</t>
  </si>
  <si>
    <t>Report for:!2011-08-01_11h21m.Subject 55</t>
  </si>
  <si>
    <t>Report for:!2011-08-02_11h17m.Subject 55</t>
  </si>
  <si>
    <t>Report for:!2011-07-23_10h48m.Subject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</si>
</sst>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15" fontId="0" fillId="0" borderId="0" xfId="0" applyNumberFormat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8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1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6" borderId="8" xfId="0" applyFont="1" applyFill="1" applyBorder="1"/>
    <xf numFmtId="0" fontId="7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13" borderId="8" xfId="0" applyFont="1" applyFill="1" applyBorder="1"/>
    <xf numFmtId="0" fontId="8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5" t="s">
        <v>16</v>
      </c>
      <c r="B8" s="25"/>
      <c r="C8" s="25"/>
      <c r="D8" s="25"/>
      <c r="E8" s="25"/>
      <c r="F8" s="25"/>
      <c r="G8" s="25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s="20">
        <f>'!2011-06-26_10h59m.Subject 55'!B2:C2</f>
        <v>40720</v>
      </c>
      <c r="C3">
        <f>('!2011-06-26_10h59m.Subject 55'!H166/60)/'!2011-06-26_10h59m.Subject 55'!Q3</f>
        <v>2.4964583333333334</v>
      </c>
      <c r="D3">
        <f>'!2011-06-26_10h59m.Subject 55'!N28/'!2011-06-26_10h59m.Subject 55'!Q3</f>
        <v>1.2500000000000001E-2</v>
      </c>
      <c r="E3">
        <f>SUM('!2011-06-26_10h59m.Subject 55'!L28:Q28)/'!2011-06-26_10h59m.Subject 55'!Q3</f>
        <v>7.2937500000000002</v>
      </c>
      <c r="F3">
        <f>'!2011-06-26_10h59m.Subject 55'!Q24</f>
        <v>0.31903732445132227</v>
      </c>
      <c r="J3" s="18" t="s">
        <v>42</v>
      </c>
      <c r="K3">
        <f>AVERAGE(C3:C7)</f>
        <v>2.2229342507360572</v>
      </c>
      <c r="L3">
        <f>AVERAGE(C8:C12)</f>
        <v>2.1046296838586693</v>
      </c>
      <c r="M3">
        <f>AVERAGE(C13:C17)</f>
        <v>2.7787139880804808</v>
      </c>
      <c r="N3">
        <f>AVERAGE(C18:C22)</f>
        <v>2.507350234215707</v>
      </c>
      <c r="O3">
        <f>AVERAGE(C23:C27)</f>
        <v>2.2685623713449918</v>
      </c>
      <c r="P3">
        <f>AVERAGE(C28:C32)</f>
        <v>2.3473333884987087</v>
      </c>
    </row>
    <row r="4" spans="1:24" x14ac:dyDescent="0.3">
      <c r="A4">
        <v>2</v>
      </c>
      <c r="B4" s="20">
        <f>'!2011-06-27_11h20m.Subject 55'!B2:C2</f>
        <v>40721</v>
      </c>
      <c r="C4">
        <f>('!2011-06-27_11h20m.Subject 55'!H143/60)/'!2011-06-27_11h20m.Subject 55'!Q3</f>
        <v>0</v>
      </c>
      <c r="D4">
        <f>'!2011-06-27_11h20m.Subject 55'!N28/'!2011-06-27_11h20m.Subject 55'!Q3</f>
        <v>1.4598540145985401E-2</v>
      </c>
      <c r="E4">
        <f>SUM('!2011-06-27_11h20m.Subject 55'!L28:Q28)/'!2011-06-27_11h20m.Subject 55'!Q3</f>
        <v>8.4671532846715323</v>
      </c>
      <c r="F4">
        <f>'!2011-06-27_11h20m.Subject 55'!Q24</f>
        <v>0.42550171229674844</v>
      </c>
      <c r="J4" s="18" t="s">
        <v>43</v>
      </c>
      <c r="K4">
        <f>AVERAGE(D3:D7)</f>
        <v>4.7126665444631191E-2</v>
      </c>
      <c r="L4">
        <f>AVERAGE(D8:D12)</f>
        <v>8.3897781743401303E-2</v>
      </c>
      <c r="M4">
        <f>AVERAGE(D13:D17)</f>
        <v>0.12571476441135226</v>
      </c>
      <c r="N4">
        <f>AVERAGE(D18:D22)</f>
        <v>0.20533374061652315</v>
      </c>
      <c r="O4">
        <f>AVERAGE(D23:D27)</f>
        <v>0.37157142322495956</v>
      </c>
      <c r="P4">
        <f>AVERAGE(D28:D32)</f>
        <v>0.35373348917551894</v>
      </c>
    </row>
    <row r="5" spans="1:24" x14ac:dyDescent="0.3">
      <c r="A5">
        <v>3</v>
      </c>
      <c r="B5" s="20">
        <f>'!2011-06-28_09h49m.Subject 55'!B2:C2</f>
        <v>40722</v>
      </c>
      <c r="C5">
        <f>('!2011-06-28_09h49m.Subject 55'!H144/60)/'!2011-06-28_09h49m.Subject 55'!Q3</f>
        <v>2.8867149758454107</v>
      </c>
      <c r="D5">
        <f>'!2011-06-28_09h49m.Subject 55'!N28/'!2011-06-28_09h49m.Subject 55'!Q3</f>
        <v>4.3478260869565216E-2</v>
      </c>
      <c r="E5">
        <f>SUM('!2011-06-28_09h49m.Subject 55'!L28:Q28)/'!2011-06-28_09h49m.Subject 55'!Q3</f>
        <v>8.5</v>
      </c>
      <c r="F5">
        <f>'!2011-06-28_09h49m.Subject 55'!Q24</f>
        <v>0.52818118805361058</v>
      </c>
      <c r="J5" s="18" t="s">
        <v>105</v>
      </c>
      <c r="K5">
        <f>AVERAGE(E3:E7)</f>
        <v>9.8057572242518809</v>
      </c>
      <c r="L5">
        <f>AVERAGE(E8:E12)</f>
        <v>12.110464152937867</v>
      </c>
      <c r="M5">
        <f>AVERAGE(E13:E17)</f>
        <v>11.119869648922734</v>
      </c>
      <c r="N5">
        <f>AVERAGE(E18:E22)</f>
        <v>11.125100051543781</v>
      </c>
      <c r="O5">
        <f>AVERAGE(E23:E27)</f>
        <v>19.595030915865355</v>
      </c>
      <c r="P5">
        <f>AVERAGE(E28:E32)</f>
        <v>15.924344031968333</v>
      </c>
    </row>
    <row r="6" spans="1:24" x14ac:dyDescent="0.3">
      <c r="A6">
        <v>4</v>
      </c>
      <c r="B6" s="20">
        <f>'!2011-06-29_11h36m.Subject 55'!B2:C2</f>
        <v>40723</v>
      </c>
      <c r="C6">
        <f>('!2011-06-29_11h36m.Subject 55'!H146/60)/'!2011-06-29_11h36m.Subject 55'!Q3</f>
        <v>2.8551190476190476</v>
      </c>
      <c r="D6">
        <f>'!2011-06-29_11h36m.Subject 55'!N28/'!2011-06-29_11h36m.Subject 55'!Q3</f>
        <v>5.7142857142857141E-2</v>
      </c>
      <c r="E6">
        <f>SUM('!2011-06-29_11h36m.Subject 55'!L28:Q28)/'!2011-06-29_11h36m.Subject 55'!Q3</f>
        <v>16.264285714285716</v>
      </c>
      <c r="F6">
        <f>'!2011-06-29_11h36m.Subject 55'!Q24</f>
        <v>0.50310063303612962</v>
      </c>
      <c r="J6" s="18" t="s">
        <v>45</v>
      </c>
      <c r="K6">
        <f>AVERAGE(F3:F7)</f>
        <v>0.45707272695308898</v>
      </c>
      <c r="L6">
        <f>AVERAGE(F8:F12)</f>
        <v>0.44854447866439406</v>
      </c>
      <c r="M6">
        <f>AVERAGE(F13:F17)</f>
        <v>0.46661416364149699</v>
      </c>
      <c r="N6">
        <f>AVERAGE(F18:F22)</f>
        <v>0.4232686713840782</v>
      </c>
      <c r="O6">
        <f>AVERAGE(F23:F27)</f>
        <v>0.37622363440843853</v>
      </c>
      <c r="P6">
        <f>AVERAGE(F28:F32)</f>
        <v>0.37150517038238773</v>
      </c>
    </row>
    <row r="7" spans="1:24" x14ac:dyDescent="0.3">
      <c r="A7">
        <v>5</v>
      </c>
      <c r="B7" s="20">
        <f>'!2011-06-30_11h57m.Subject 55'!B2:C2</f>
        <v>40724</v>
      </c>
      <c r="C7">
        <f>('!2011-06-30_11h57m.Subject 55'!H145/60)/'!2011-06-30_11h57m.Subject 55'!Q3</f>
        <v>2.8763788968824939</v>
      </c>
      <c r="D7">
        <f>'!2011-06-30_11h57m.Subject 55'!N28/'!2011-06-30_11h57m.Subject 55'!Q3</f>
        <v>0.1079136690647482</v>
      </c>
      <c r="E7">
        <f>SUM('!2011-06-30_11h57m.Subject 55'!L28:Q28)/'!2011-06-30_11h57m.Subject 55'!Q3</f>
        <v>8.5035971223021587</v>
      </c>
      <c r="F7">
        <f>'!2011-06-30_11h57m.Subject 55'!Q24</f>
        <v>0.50954277692763383</v>
      </c>
    </row>
    <row r="8" spans="1:24" x14ac:dyDescent="0.3">
      <c r="A8">
        <v>6</v>
      </c>
      <c r="B8" s="20">
        <f>'!2011-07-01_11h07m.Subject 55'!B2:C2</f>
        <v>40725</v>
      </c>
      <c r="C8">
        <f>('!2011-07-01_11h07m.Subject 55'!H148/60)/'!2011-07-01_11h07m.Subject 55'!Q3</f>
        <v>2.8085680751173707</v>
      </c>
      <c r="D8">
        <f>'!2011-07-01_11h07m.Subject 55'!N28/'!2011-07-01_11h07m.Subject 55'!Q3</f>
        <v>0.11267605633802817</v>
      </c>
      <c r="E8">
        <f>SUM('!2011-07-01_11h07m.Subject 55'!L28:Q28)/'!2011-07-01_11h07m.Subject 55'!Q3</f>
        <v>16.091549295774648</v>
      </c>
      <c r="F8">
        <f>'!2011-07-01_11h07m.Subject 55'!Q24</f>
        <v>0.48028576595281225</v>
      </c>
    </row>
    <row r="9" spans="1:24" x14ac:dyDescent="0.3">
      <c r="A9">
        <v>7</v>
      </c>
      <c r="B9" s="20">
        <f>'!2011-07-03_10h15m.Subject 55'!B2:C2</f>
        <v>40727</v>
      </c>
      <c r="C9">
        <f>('!2011-07-03_10h15m.Subject 55'!H168/60)/'!2011-07-03_10h15m.Subject 55'!Q3</f>
        <v>2.442433537832311</v>
      </c>
      <c r="D9">
        <f>'!2011-07-03_10h15m.Subject 55'!N28/'!2011-07-03_10h15m.Subject 55'!Q3</f>
        <v>6.1349693251533742E-2</v>
      </c>
      <c r="E9">
        <f>SUM('!2011-07-03_10h15m.Subject 55'!L28:Q28)/'!2011-07-03_10h15m.Subject 55'!Q3</f>
        <v>13.411042944785276</v>
      </c>
      <c r="F9">
        <f>'!2011-07-03_10h15m.Subject 55'!Q24</f>
        <v>0.39656628592788762</v>
      </c>
      <c r="G9">
        <f>K3</f>
        <v>2.2229342507360572</v>
      </c>
      <c r="H9">
        <f>L3</f>
        <v>2.1046296838586693</v>
      </c>
      <c r="I9">
        <f>M3</f>
        <v>2.7787139880804808</v>
      </c>
      <c r="J9">
        <f>N3</f>
        <v>2.507350234215707</v>
      </c>
      <c r="K9">
        <f>O3</f>
        <v>2.2685623713449918</v>
      </c>
      <c r="L9">
        <f>P3</f>
        <v>2.3473333884987087</v>
      </c>
      <c r="M9">
        <f>K4</f>
        <v>4.7126665444631191E-2</v>
      </c>
      <c r="N9">
        <f>L4</f>
        <v>8.3897781743401303E-2</v>
      </c>
      <c r="O9">
        <f>M4</f>
        <v>0.12571476441135226</v>
      </c>
      <c r="P9">
        <f>N4</f>
        <v>0.20533374061652315</v>
      </c>
      <c r="Q9">
        <f>O4</f>
        <v>0.37157142322495956</v>
      </c>
      <c r="R9">
        <f>P4</f>
        <v>0.35373348917551894</v>
      </c>
      <c r="S9">
        <f>K6</f>
        <v>0.45707272695308898</v>
      </c>
      <c r="T9">
        <f>L6</f>
        <v>0.44854447866439406</v>
      </c>
      <c r="U9">
        <f>M6</f>
        <v>0.46661416364149699</v>
      </c>
      <c r="V9">
        <f>N6</f>
        <v>0.4232686713840782</v>
      </c>
      <c r="W9">
        <f>O6</f>
        <v>0.37622363440843853</v>
      </c>
      <c r="X9">
        <f>P6</f>
        <v>0.37150517038238773</v>
      </c>
    </row>
    <row r="10" spans="1:24" x14ac:dyDescent="0.3">
      <c r="A10">
        <v>8</v>
      </c>
      <c r="B10" s="20">
        <f>'!2011-07-06_10h36m.Subject 55'!B2:C2</f>
        <v>40730</v>
      </c>
      <c r="C10">
        <f>('!2011-07-06_10h36m.Subject 55'!H151/60)/'!2011-07-06_10h36m.Subject 55'!Q3</f>
        <v>2.7460919540229884</v>
      </c>
      <c r="D10">
        <f>'!2011-07-06_10h36m.Subject 55'!N28/'!2011-07-06_10h36m.Subject 55'!Q3</f>
        <v>8.2758620689655171E-2</v>
      </c>
      <c r="E10">
        <f>SUM('!2011-07-06_10h36m.Subject 55'!L28:Q28)/'!2011-07-06_10h36m.Subject 55'!Q3</f>
        <v>15.73103448275862</v>
      </c>
      <c r="F10">
        <f>'!2011-07-06_10h36m.Subject 55'!Q24</f>
        <v>0.44201236450304704</v>
      </c>
    </row>
    <row r="11" spans="1:24" x14ac:dyDescent="0.3">
      <c r="A11">
        <v>9</v>
      </c>
      <c r="B11" s="20">
        <f>'!2011-07-07_11h53m.Subject 55'!B2:C2</f>
        <v>40731</v>
      </c>
      <c r="C11">
        <f>('!2011-07-07_11h53m.Subject 55'!H170/60)/'!2011-07-07_11h53m.Subject 55'!Q3</f>
        <v>0</v>
      </c>
      <c r="D11">
        <f>'!2011-07-07_11h53m.Subject 55'!N28/'!2011-07-07_11h53m.Subject 55'!Q3</f>
        <v>4.878048780487805E-2</v>
      </c>
      <c r="E11">
        <f>SUM('!2011-07-07_11h53m.Subject 55'!L28:Q28)/'!2011-07-07_11h53m.Subject 55'!Q3</f>
        <v>7.774390243902439</v>
      </c>
      <c r="F11">
        <f>'!2011-07-07_11h53m.Subject 55'!Q24</f>
        <v>0.45014160075517584</v>
      </c>
    </row>
    <row r="12" spans="1:24" x14ac:dyDescent="0.3">
      <c r="A12">
        <v>10</v>
      </c>
      <c r="B12" s="20">
        <f>'!2011-07-08_11h10m.Subject 55'!B2:C2</f>
        <v>40732</v>
      </c>
      <c r="C12">
        <f>('!2011-07-08_11h10m.Subject 55'!H164/60)/'!2011-07-08_11h10m.Subject 55'!Q3</f>
        <v>2.5260548523206752</v>
      </c>
      <c r="D12">
        <f>'!2011-07-08_11h10m.Subject 55'!N28/'!2011-07-08_11h10m.Subject 55'!Q3</f>
        <v>0.11392405063291139</v>
      </c>
      <c r="E12">
        <f>SUM('!2011-07-08_11h10m.Subject 55'!L28:Q28)/'!2011-07-08_11h10m.Subject 55'!Q3</f>
        <v>7.5443037974683547</v>
      </c>
      <c r="F12">
        <f>'!2011-07-08_11h10m.Subject 55'!Q24</f>
        <v>0.47371637618304718</v>
      </c>
    </row>
    <row r="13" spans="1:24" x14ac:dyDescent="0.3">
      <c r="A13">
        <v>11</v>
      </c>
      <c r="B13" s="20">
        <f>'!2011-07-09_11h48m.Subject 55'!B2:C2</f>
        <v>40733</v>
      </c>
      <c r="C13">
        <f>('!2011-07-09_11h48m.Subject 55'!H159/60)/'!2011-07-09_11h48m.Subject 55'!Q3</f>
        <v>2.6137254901960785</v>
      </c>
      <c r="D13">
        <f>'!2011-07-09_11h48m.Subject 55'!N28/'!2011-07-09_11h48m.Subject 55'!Q3</f>
        <v>0.11764705882352941</v>
      </c>
      <c r="E13">
        <f>SUM('!2011-07-09_11h48m.Subject 55'!L28:Q28)/'!2011-07-09_11h48m.Subject 55'!Q3</f>
        <v>7.7189542483660132</v>
      </c>
      <c r="F13">
        <f>'!2011-07-09_11h48m.Subject 55'!Q24</f>
        <v>0.49722654593456744</v>
      </c>
    </row>
    <row r="14" spans="1:24" x14ac:dyDescent="0.3">
      <c r="A14">
        <v>12</v>
      </c>
      <c r="B14" s="20">
        <f>'!2011-07-10_12h59m.Subject 55'!B2:C2</f>
        <v>40734</v>
      </c>
      <c r="C14">
        <f>('!2011-07-10_12h59m.Subject 55'!H126/60)/'!2011-07-10_12h59m.Subject 55'!Q3</f>
        <v>3.3034722222222226</v>
      </c>
      <c r="D14">
        <f>'!2011-07-10_12h59m.Subject 55'!N28/'!2011-07-10_12h59m.Subject 55'!Q3</f>
        <v>8.3333333333333332E-3</v>
      </c>
      <c r="E14">
        <f>SUM('!2011-07-10_12h59m.Subject 55'!L28:Q28)/'!2011-07-10_12h59m.Subject 55'!Q3</f>
        <v>9.6</v>
      </c>
      <c r="F14">
        <f>'!2011-07-10_12h59m.Subject 55'!Q24</f>
        <v>0.51232660953103815</v>
      </c>
    </row>
    <row r="15" spans="1:24" x14ac:dyDescent="0.3">
      <c r="A15">
        <v>13</v>
      </c>
      <c r="B15" s="20">
        <f>'!2011-07-12_11h43m.Subject 55'!B2:C2</f>
        <v>40736</v>
      </c>
      <c r="C15">
        <f>('!2011-07-12_11h43m.Subject 55'!H135/60)/'!2011-07-12_11h43m.Subject 55'!Q3</f>
        <v>3.0606410256410257</v>
      </c>
      <c r="D15">
        <f>'!2011-07-12_11h43m.Subject 55'!N28/'!2011-07-12_11h43m.Subject 55'!Q3</f>
        <v>0.17692307692307693</v>
      </c>
      <c r="E15">
        <f>SUM('!2011-07-12_11h43m.Subject 55'!L28:Q28)/'!2011-07-12_11h43m.Subject 55'!Q3</f>
        <v>16.823076923076922</v>
      </c>
      <c r="F15">
        <f>'!2011-07-12_11h43m.Subject 55'!Q24</f>
        <v>0.45872141374402026</v>
      </c>
    </row>
    <row r="16" spans="1:24" x14ac:dyDescent="0.3">
      <c r="A16">
        <v>14</v>
      </c>
      <c r="B16" s="20">
        <f>'!2011-07-13_10h08m.Subject 55'!B2:C2</f>
        <v>40737</v>
      </c>
      <c r="C16">
        <f>('!2011-07-13_10h08m.Subject 55'!H167/60)/'!2011-07-13_10h08m.Subject 55'!Q3</f>
        <v>2.4821946169772255</v>
      </c>
      <c r="D16">
        <f>'!2011-07-13_10h08m.Subject 55'!N28/'!2011-07-13_10h08m.Subject 55'!Q3</f>
        <v>0.13664596273291926</v>
      </c>
      <c r="E16">
        <f>SUM('!2011-07-13_10h08m.Subject 55'!L28:Q28)/'!2011-07-13_10h08m.Subject 55'!Q3</f>
        <v>8</v>
      </c>
      <c r="F16">
        <f>'!2011-07-13_10h08m.Subject 55'!Q24</f>
        <v>0.4416929581524871</v>
      </c>
    </row>
    <row r="17" spans="1:6" x14ac:dyDescent="0.3">
      <c r="A17">
        <v>15</v>
      </c>
      <c r="B17" s="20">
        <f>'!2011-07-14_10h30m.Subject 55'!B2:C2</f>
        <v>40738</v>
      </c>
      <c r="C17">
        <f>('!2011-07-14_10h30m.Subject 55'!H170/60)/'!2011-07-14_10h30m.Subject 55'!Q3</f>
        <v>2.4335365853658537</v>
      </c>
      <c r="D17">
        <f>'!2011-07-14_10h30m.Subject 55'!N28/'!2011-07-14_10h30m.Subject 55'!Q3</f>
        <v>0.18902439024390244</v>
      </c>
      <c r="E17">
        <f>SUM('!2011-07-14_10h30m.Subject 55'!L28:Q28)/'!2011-07-14_10h30m.Subject 55'!Q3</f>
        <v>13.457317073170731</v>
      </c>
      <c r="F17">
        <f>'!2011-07-14_10h30m.Subject 55'!Q24</f>
        <v>0.42310329084537179</v>
      </c>
    </row>
    <row r="18" spans="1:6" x14ac:dyDescent="0.3">
      <c r="A18">
        <v>16</v>
      </c>
      <c r="B18" s="20">
        <f>'!2011-07-15_11h26m.Subject 55'!B2:C2</f>
        <v>40739</v>
      </c>
      <c r="C18">
        <f>('!2011-07-15_11h26m.Subject 55'!H170/60)/'!2011-07-15_11h26m.Subject 55'!Q3</f>
        <v>2.4353658536585363</v>
      </c>
      <c r="D18">
        <f>'!2011-07-15_11h26m.Subject 55'!N28/'!2011-07-15_11h26m.Subject 55'!Q3</f>
        <v>0.18292682926829268</v>
      </c>
      <c r="E18">
        <f>SUM('!2011-07-15_11h26m.Subject 55'!L28:Q28)/'!2011-07-15_11h26m.Subject 55'!Q3</f>
        <v>14.067073170731707</v>
      </c>
      <c r="F18">
        <f>'!2011-07-15_11h26m.Subject 55'!Q24</f>
        <v>0.43146574679320426</v>
      </c>
    </row>
    <row r="19" spans="1:6" x14ac:dyDescent="0.3">
      <c r="A19">
        <v>17</v>
      </c>
      <c r="B19" s="20">
        <f>'!2011-07-16_10h47m.Subject 55'!B2:C2</f>
        <v>40740</v>
      </c>
      <c r="C19">
        <f>('!2011-07-16_10h47m.Subject 55'!H151/60)/'!2011-07-16_10h47m.Subject 55'!Q3</f>
        <v>2.3583908045977009</v>
      </c>
      <c r="D19">
        <f>'!2011-07-16_10h47m.Subject 55'!N28/'!2011-07-16_10h47m.Subject 55'!Q3</f>
        <v>0.27586206896551724</v>
      </c>
      <c r="E19">
        <f>SUM('!2011-07-16_10h47m.Subject 55'!L28:Q28)/'!2011-07-16_10h47m.Subject 55'!Q3</f>
        <v>8.9655172413793096</v>
      </c>
      <c r="F19">
        <f>'!2011-07-16_10h47m.Subject 55'!Q24</f>
        <v>0.40455831229304368</v>
      </c>
    </row>
    <row r="20" spans="1:6" x14ac:dyDescent="0.3">
      <c r="A20">
        <v>18</v>
      </c>
      <c r="B20" s="20">
        <f>'!2011-07-17_11h35m.Subject 55'!B2:C2</f>
        <v>40741</v>
      </c>
      <c r="C20">
        <f>('!2011-07-17_11h35m.Subject 55'!H139/60)/'!2011-07-17_11h35m.Subject 55'!Q3</f>
        <v>2.9616915422885572</v>
      </c>
      <c r="D20">
        <f>'!2011-07-17_11h35m.Subject 55'!N28/'!2011-07-17_11h35m.Subject 55'!Q3</f>
        <v>0.17910447761194029</v>
      </c>
      <c r="E20">
        <f>SUM('!2011-07-17_11h35m.Subject 55'!L28:Q28)/'!2011-07-17_11h35m.Subject 55'!Q3</f>
        <v>17.022388059701491</v>
      </c>
      <c r="F20">
        <f>'!2011-07-17_11h35m.Subject 55'!Q24</f>
        <v>0.44200710456551118</v>
      </c>
    </row>
    <row r="21" spans="1:6" x14ac:dyDescent="0.3">
      <c r="A21">
        <v>19</v>
      </c>
      <c r="B21" s="20">
        <f>'!2011-07-18_11h36m.Subject 55'!B2:C2</f>
        <v>40742</v>
      </c>
      <c r="C21">
        <f>('!2011-07-18_11h36m.Subject 55'!H175/60)/'!2011-07-18_11h36m.Subject 55'!Q3</f>
        <v>2.3629191321499015</v>
      </c>
      <c r="D21">
        <f>'!2011-07-18_11h36m.Subject 55'!N28/'!2011-07-18_11h36m.Subject 55'!Q3</f>
        <v>0.21301775147928995</v>
      </c>
      <c r="E21">
        <f>SUM('!2011-07-18_11h36m.Subject 55'!L28:Q28)/'!2011-07-18_11h36m.Subject 55'!Q3</f>
        <v>7.7159763313609471</v>
      </c>
      <c r="F21">
        <f>'!2011-07-18_11h36m.Subject 55'!Q24</f>
        <v>0.41668983590808278</v>
      </c>
    </row>
    <row r="22" spans="1:6" x14ac:dyDescent="0.3">
      <c r="A22">
        <v>20</v>
      </c>
      <c r="B22" s="20">
        <f>'!2011-07-19_12h21m.Subject 55'!B2:C2</f>
        <v>40743</v>
      </c>
      <c r="C22">
        <f>('!2011-07-19_12h21m.Subject 55'!H171/60)/'!2011-07-19_12h21m.Subject 55'!Q3</f>
        <v>2.4183838383838387</v>
      </c>
      <c r="D22">
        <f>'!2011-07-19_12h21m.Subject 55'!N28/'!2011-07-19_12h21m.Subject 55'!Q3</f>
        <v>0.17575757575757575</v>
      </c>
      <c r="E22">
        <f>SUM('!2011-07-19_12h21m.Subject 55'!L28:Q28)/'!2011-07-19_12h21m.Subject 55'!Q3</f>
        <v>7.8545454545454545</v>
      </c>
      <c r="F22">
        <f>'!2011-07-19_12h21m.Subject 55'!Q24</f>
        <v>0.42162235736054909</v>
      </c>
    </row>
    <row r="23" spans="1:6" x14ac:dyDescent="0.3">
      <c r="A23">
        <v>21</v>
      </c>
      <c r="B23" s="20">
        <f>'!2011-07-23_10h48m.Subject 55'!B2:C2</f>
        <v>40747</v>
      </c>
      <c r="C23">
        <f>('!2011-07-23_10h48m.Subject 55'!H113/60)/'!2011-07-23_10h48m.Subject 55'!Q3</f>
        <v>2.2166666666666668</v>
      </c>
      <c r="D23">
        <f>'!2011-07-23_10h48m.Subject 55'!N28/'!2011-07-23_10h48m.Subject 55'!Q3</f>
        <v>0.37383177570093457</v>
      </c>
      <c r="E23">
        <f>SUM('!2011-07-23_10h48m.Subject 55'!L28:Q28)/'!2011-07-23_10h48m.Subject 55'!Q3</f>
        <v>21.383177570093459</v>
      </c>
      <c r="F23">
        <f>'!2011-07-23_10h48m.Subject 55'!Q24</f>
        <v>0.37668620441268946</v>
      </c>
    </row>
    <row r="24" spans="1:6" x14ac:dyDescent="0.3">
      <c r="A24">
        <v>22</v>
      </c>
      <c r="B24" s="20">
        <f>'!2011-07-25_10h31m.Subject 55'!B2:C2</f>
        <v>40749</v>
      </c>
      <c r="C24">
        <f>('!2011-07-25_10h31m.Subject 55'!H124/60)/'!2011-07-25_10h31m.Subject 55'!Q3</f>
        <v>2.2836158192090394</v>
      </c>
      <c r="D24">
        <f>'!2011-07-25_10h31m.Subject 55'!N28/'!2011-07-25_10h31m.Subject 55'!Q3</f>
        <v>0.33898305084745761</v>
      </c>
      <c r="E24">
        <f>SUM('!2011-07-25_10h31m.Subject 55'!L28:Q28)/'!2011-07-25_10h31m.Subject 55'!Q3</f>
        <v>11.025423728813559</v>
      </c>
      <c r="F24">
        <f>'!2011-07-25_10h31m.Subject 55'!Q24</f>
        <v>0.37725211702969558</v>
      </c>
    </row>
    <row r="25" spans="1:6" x14ac:dyDescent="0.3">
      <c r="A25">
        <v>23</v>
      </c>
      <c r="B25" s="20">
        <f>'!2011-07-26_10h21m.Subject 55'!B2:C2</f>
        <v>40750</v>
      </c>
      <c r="C25">
        <f>('!2011-07-26_10h21m.Subject 55'!H100/60)/'!2011-07-26_10h21m.Subject 55'!Q3</f>
        <v>2.227836879432624</v>
      </c>
      <c r="D25">
        <f>'!2011-07-26_10h21m.Subject 55'!N28/'!2011-07-26_10h21m.Subject 55'!Q3</f>
        <v>0.42553191489361702</v>
      </c>
      <c r="E25">
        <f>SUM('!2011-07-26_10h21m.Subject 55'!L28:Q28)/'!2011-07-26_10h21m.Subject 55'!Q3</f>
        <v>24.393617021276597</v>
      </c>
      <c r="F25">
        <f>'!2011-07-26_10h21m.Subject 55'!Q24</f>
        <v>0.3700199532356731</v>
      </c>
    </row>
    <row r="26" spans="1:6" x14ac:dyDescent="0.3">
      <c r="A26">
        <v>24</v>
      </c>
      <c r="B26" s="20">
        <f>'!2011-07-27_11h55m.Subject 55'!B2:C2</f>
        <v>40751</v>
      </c>
      <c r="C26">
        <f>('!2011-07-27_11h55m.Subject 55'!H93/60)/'!2011-07-27_11h55m.Subject 55'!Q3</f>
        <v>2.1977011494252872</v>
      </c>
      <c r="D26">
        <f>'!2011-07-27_11h55m.Subject 55'!N28/'!2011-07-27_11h55m.Subject 55'!Q3</f>
        <v>0.45977011494252873</v>
      </c>
      <c r="E26">
        <f>SUM('!2011-07-27_11h55m.Subject 55'!L28:Q28)/'!2011-07-27_11h55m.Subject 55'!Q3</f>
        <v>26.2183908045977</v>
      </c>
      <c r="F26">
        <f>'!2011-07-27_11h55m.Subject 55'!Q24</f>
        <v>0.37599587689672526</v>
      </c>
    </row>
    <row r="27" spans="1:6" x14ac:dyDescent="0.3">
      <c r="A27">
        <v>25</v>
      </c>
      <c r="B27" s="20">
        <f>'!2011-07-29_11h00m.Subject 55'!B2:C2</f>
        <v>40753</v>
      </c>
      <c r="C27">
        <f>('!2011-07-29_11h00m.Subject 55'!H160/60)/'!2011-07-29_11h00m.Subject 55'!Q3</f>
        <v>2.4169913419913418</v>
      </c>
      <c r="D27">
        <f>'!2011-07-29_11h00m.Subject 55'!N28/'!2011-07-29_11h00m.Subject 55'!Q3</f>
        <v>0.25974025974025972</v>
      </c>
      <c r="E27">
        <f>SUM('!2011-07-29_11h00m.Subject 55'!L28:Q28)/'!2011-07-29_11h00m.Subject 55'!Q3</f>
        <v>14.954545454545455</v>
      </c>
      <c r="F27">
        <f>'!2011-07-29_11h00m.Subject 55'!Q24</f>
        <v>0.38116402046740933</v>
      </c>
    </row>
    <row r="28" spans="1:6" x14ac:dyDescent="0.3">
      <c r="A28">
        <v>26</v>
      </c>
      <c r="B28" s="20">
        <f>'!2011-07-30_10h31m.Subject 55'!B2:C2</f>
        <v>40754</v>
      </c>
      <c r="C28">
        <f>('!2011-07-30_10h31m.Subject 55'!H156/60)/'!2011-07-30_10h31m.Subject 55'!Q3</f>
        <v>2.4196666666666666</v>
      </c>
      <c r="D28">
        <f>'!2011-07-30_10h31m.Subject 55'!N28/'!2011-07-30_10h31m.Subject 55'!Q3</f>
        <v>0.26666666666666666</v>
      </c>
      <c r="E28">
        <f>SUM('!2011-07-30_10h31m.Subject 55'!L28:Q28)/'!2011-07-30_10h31m.Subject 55'!Q3</f>
        <v>8.74</v>
      </c>
      <c r="F28">
        <f>'!2011-07-30_10h31m.Subject 55'!Q24</f>
        <v>0.39349941300832347</v>
      </c>
    </row>
    <row r="29" spans="1:6" x14ac:dyDescent="0.3">
      <c r="A29">
        <v>27</v>
      </c>
      <c r="B29" s="20">
        <f>'!2011-08-01_11h21m.Subject 55'!B2:C2</f>
        <v>40756</v>
      </c>
      <c r="C29">
        <f>('!2011-08-01_11h21m.Subject 55'!H127/60)/'!2011-08-01_11h21m.Subject 55'!Q3</f>
        <v>2.2804407713498622</v>
      </c>
      <c r="D29">
        <f>'!2011-08-01_11h21m.Subject 55'!N28/'!2011-08-01_11h21m.Subject 55'!Q3</f>
        <v>0.33057851239669422</v>
      </c>
      <c r="E29">
        <f>SUM('!2011-08-01_11h21m.Subject 55'!L28:Q28)/'!2011-08-01_11h21m.Subject 55'!Q3</f>
        <v>18.942148760330578</v>
      </c>
      <c r="F29">
        <f>'!2011-08-01_11h21m.Subject 55'!Q24</f>
        <v>0.33067763815624468</v>
      </c>
    </row>
    <row r="30" spans="1:6" x14ac:dyDescent="0.3">
      <c r="A30">
        <v>28</v>
      </c>
      <c r="B30" s="20">
        <f>'!2011-08-02_11h17m.Subject 55'!B2:C2</f>
        <v>40757</v>
      </c>
      <c r="C30">
        <f>('!2011-08-02_11h17m.Subject 55'!H100/60)/'!2011-08-02_11h17m.Subject 55'!Q3</f>
        <v>2.2980496453900709</v>
      </c>
      <c r="D30">
        <f>'!2011-08-02_11h17m.Subject 55'!N28/'!2011-08-02_11h17m.Subject 55'!Q3</f>
        <v>0.42553191489361702</v>
      </c>
      <c r="E30">
        <f>SUM('!2011-08-02_11h17m.Subject 55'!L28:Q28)/'!2011-08-02_11h17m.Subject 55'!Q3</f>
        <v>23.319148936170212</v>
      </c>
      <c r="F30">
        <f>'!2011-08-02_11h17m.Subject 55'!Q24</f>
        <v>0.37725949598805369</v>
      </c>
    </row>
    <row r="31" spans="1:6" x14ac:dyDescent="0.3">
      <c r="A31">
        <v>29</v>
      </c>
      <c r="B31" t="str">
        <f>'!L804C20.055'!B2:C2</f>
        <v>&lt;date&gt;</v>
      </c>
      <c r="C31">
        <f>('!L804C20.055'!H108/60)/'!L804C20.055'!Q3</f>
        <v>2.3911764705882352</v>
      </c>
      <c r="D31">
        <f>'!L804C20.055'!N28/'!L804C20.055'!Q3</f>
        <v>0.39215686274509803</v>
      </c>
      <c r="E31">
        <f>SUM('!L804C20.055'!L28:Q28)/'!L804C20.055'!Q3</f>
        <v>12.696078431372548</v>
      </c>
      <c r="F31">
        <f>'!L804C20.055'!Q24</f>
        <v>0.38458413437692907</v>
      </c>
    </row>
    <row r="32" spans="1:6" x14ac:dyDescent="0.3">
      <c r="A32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5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1" t="s">
        <v>30</v>
      </c>
      <c r="G1" s="22"/>
      <c r="H1" s="21" t="s">
        <v>31</v>
      </c>
      <c r="J1" s="16" t="s">
        <v>35</v>
      </c>
    </row>
    <row r="2" spans="1:10" ht="21.75" customHeight="1" x14ac:dyDescent="0.25">
      <c r="F2" s="22" t="b">
        <v>0</v>
      </c>
      <c r="G2" s="22"/>
      <c r="H2" s="22" t="b">
        <v>1</v>
      </c>
      <c r="J2" s="17">
        <v>2212</v>
      </c>
    </row>
    <row r="3" spans="1:10" ht="15" x14ac:dyDescent="0.25">
      <c r="F3" s="23"/>
      <c r="G3" s="23"/>
      <c r="H3" s="23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3"/>
    </row>
    <row r="7" spans="1:10" ht="15" x14ac:dyDescent="0.25">
      <c r="A7" t="s">
        <v>48</v>
      </c>
      <c r="G7" s="24" t="s">
        <v>33</v>
      </c>
    </row>
    <row r="8" spans="1:10" ht="15" x14ac:dyDescent="0.25">
      <c r="A8" t="s">
        <v>49</v>
      </c>
      <c r="G8" s="22" t="b">
        <v>0</v>
      </c>
    </row>
    <row r="9" spans="1:10" ht="15" x14ac:dyDescent="0.25">
      <c r="A9" t="s">
        <v>50</v>
      </c>
      <c r="G9" s="23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77</v>
      </c>
    </row>
    <row r="2" spans="1:48" x14ac:dyDescent="0.3">
      <c r="A2" t="s">
        <v>0</v>
      </c>
      <c r="B2" s="35">
        <v>40720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160</v>
      </c>
      <c r="V3" s="26" t="s">
        <v>115</v>
      </c>
      <c r="W3">
        <f>COUNTA(L7:L33)</f>
        <v>27</v>
      </c>
      <c r="AA3" s="26" t="s">
        <v>115</v>
      </c>
      <c r="AB3">
        <f>COUNTA(L34:L59)</f>
        <v>26</v>
      </c>
      <c r="AF3" s="26" t="s">
        <v>115</v>
      </c>
      <c r="AG3">
        <f>COUNTA(L60:L86)</f>
        <v>27</v>
      </c>
      <c r="AK3" s="26" t="s">
        <v>115</v>
      </c>
      <c r="AL3">
        <f>COUNTA(L87:L113)</f>
        <v>27</v>
      </c>
      <c r="AP3" s="26" t="s">
        <v>115</v>
      </c>
      <c r="AQ3">
        <f>COUNTA(L114:L139)</f>
        <v>26</v>
      </c>
      <c r="AU3" s="26" t="s">
        <v>115</v>
      </c>
      <c r="AV3">
        <f>COUNTA(L140:L166)</f>
        <v>27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160</v>
      </c>
      <c r="V4" s="26" t="s">
        <v>116</v>
      </c>
      <c r="W4">
        <f>SUM(U7:U22)</f>
        <v>27</v>
      </c>
      <c r="AA4" s="26" t="s">
        <v>116</v>
      </c>
      <c r="AB4">
        <f>SUM(Z7:Z22)</f>
        <v>26</v>
      </c>
      <c r="AF4" s="26" t="s">
        <v>116</v>
      </c>
      <c r="AG4">
        <f>SUM(AE7:AE22)</f>
        <v>27</v>
      </c>
      <c r="AK4" s="26" t="s">
        <v>116</v>
      </c>
      <c r="AL4">
        <f>SUM(AJ7:AJ22)</f>
        <v>27</v>
      </c>
      <c r="AP4" s="26" t="s">
        <v>116</v>
      </c>
      <c r="AQ4">
        <f>SUM(AO7:AO22)</f>
        <v>26</v>
      </c>
      <c r="AU4" s="26" t="s">
        <v>116</v>
      </c>
      <c r="AV4">
        <f>SUM(AT7:AT22)</f>
        <v>27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9</v>
      </c>
      <c r="C7" s="61">
        <v>14</v>
      </c>
      <c r="D7" s="58">
        <v>29</v>
      </c>
      <c r="E7" s="61">
        <v>24</v>
      </c>
      <c r="F7" s="58">
        <v>40</v>
      </c>
      <c r="G7" s="64">
        <v>23</v>
      </c>
      <c r="H7" s="64">
        <v>52</v>
      </c>
      <c r="I7" s="43"/>
      <c r="J7" s="43"/>
      <c r="K7" s="44">
        <v>0</v>
      </c>
      <c r="L7">
        <v>1122</v>
      </c>
      <c r="N7" s="37">
        <v>1111</v>
      </c>
      <c r="O7" s="37">
        <f>COUNTIF($L$7:$L$500,N7)</f>
        <v>76</v>
      </c>
      <c r="P7" s="37">
        <f>O7/$Q$4</f>
        <v>0.47499999999999998</v>
      </c>
      <c r="Q7" s="37">
        <f>IF(P7=0,0,(P7*((LOG(P7))/LOG(2))))</f>
        <v>-0.51015027618579389</v>
      </c>
      <c r="T7" s="37">
        <f>N7</f>
        <v>1111</v>
      </c>
      <c r="U7" s="37">
        <f>COUNTIF(L7:L33,T7)</f>
        <v>4</v>
      </c>
      <c r="V7" s="37">
        <f>U7/(W4-U20)</f>
        <v>0.15384615384615385</v>
      </c>
      <c r="W7" s="37">
        <f>IF(V7=0,0,(V7*((LOG(V7))/LOG(2))))</f>
        <v>-0.4154522643293988</v>
      </c>
      <c r="Y7" s="37">
        <f>N7</f>
        <v>1111</v>
      </c>
      <c r="Z7" s="37">
        <f>COUNTIF(L34:L59,Y7)</f>
        <v>5</v>
      </c>
      <c r="AA7" s="37">
        <f>Z7/(AB4-Z20)</f>
        <v>0.19230769230769232</v>
      </c>
      <c r="AB7" s="37">
        <f>IF(AA7=0,0,(AA7*((LOG(AA7))/LOG(2))))</f>
        <v>-0.45740608139494804</v>
      </c>
      <c r="AD7" s="37">
        <f>N7</f>
        <v>1111</v>
      </c>
      <c r="AE7" s="37">
        <f>COUNTIF(L60:L86,AD7)</f>
        <v>17</v>
      </c>
      <c r="AF7" s="37">
        <f>AE7/(AG4-AE20)</f>
        <v>0.62962962962962965</v>
      </c>
      <c r="AG7" s="37">
        <f>IF(AF7=0,0,(AF7*((LOG(AF7))/LOG(2))))</f>
        <v>-0.42023034205641457</v>
      </c>
      <c r="AI7" s="37">
        <f>N7</f>
        <v>1111</v>
      </c>
      <c r="AJ7" s="37">
        <f>COUNTIF(L87:L113,AI7)</f>
        <v>15</v>
      </c>
      <c r="AK7" s="37">
        <f>AJ7/(AL4-AJ20)</f>
        <v>0.55555555555555558</v>
      </c>
      <c r="AL7" s="37">
        <f>IF(AK7=0,0,(AK7*((LOG(AK7))/LOG(2))))</f>
        <v>-0.4711093925305278</v>
      </c>
      <c r="AN7" s="37">
        <f>N7</f>
        <v>1111</v>
      </c>
      <c r="AO7" s="37">
        <f>COUNTIF(L114:L139,AN7)</f>
        <v>22</v>
      </c>
      <c r="AP7" s="37">
        <f>AO7/(AQ4-AO20)</f>
        <v>0.84615384615384615</v>
      </c>
      <c r="AQ7" s="37">
        <f>IF(AP7=0,0,(AP7*((LOG(AP7))/LOG(2))))</f>
        <v>-0.20392993034936494</v>
      </c>
      <c r="AS7" s="37">
        <f>N7</f>
        <v>1111</v>
      </c>
      <c r="AT7" s="37">
        <f>COUNTIF(L140:L166,AS7)</f>
        <v>13</v>
      </c>
      <c r="AU7" s="37">
        <f>AT7/(AV4-AT20)</f>
        <v>0.5</v>
      </c>
      <c r="AV7" s="37">
        <f>IF(AU7=0,0,(AU7*((LOG(AU7))/LOG(2))))</f>
        <v>-0.5</v>
      </c>
    </row>
    <row r="8" spans="1:48" x14ac:dyDescent="0.3">
      <c r="A8" s="59">
        <v>21</v>
      </c>
      <c r="B8" s="59">
        <v>155</v>
      </c>
      <c r="C8" s="62">
        <v>21</v>
      </c>
      <c r="D8" s="59">
        <v>167</v>
      </c>
      <c r="E8" s="62">
        <v>11</v>
      </c>
      <c r="F8" s="59">
        <v>185</v>
      </c>
      <c r="G8" s="65">
        <v>12</v>
      </c>
      <c r="H8" s="65">
        <v>194</v>
      </c>
      <c r="I8" s="43"/>
      <c r="J8" s="43"/>
      <c r="K8" s="44">
        <v>0</v>
      </c>
      <c r="L8">
        <v>2211</v>
      </c>
      <c r="N8" s="37">
        <v>1112</v>
      </c>
      <c r="O8" s="37">
        <f>COUNTIF($L$7:$L$500,N8)</f>
        <v>35</v>
      </c>
      <c r="P8" s="37">
        <f>O8/$Q$4</f>
        <v>0.21875</v>
      </c>
      <c r="Q8" s="37">
        <f>IF(P8=0,0,(P8*((LOG(P8))/LOG(2))))</f>
        <v>-0.47964111079989907</v>
      </c>
      <c r="T8" s="37">
        <f>N8</f>
        <v>1112</v>
      </c>
      <c r="U8" s="37">
        <f>COUNTIF(L7:L33,T8)</f>
        <v>4</v>
      </c>
      <c r="V8" s="37">
        <f>U8/(W4-U20)</f>
        <v>0.15384615384615385</v>
      </c>
      <c r="W8" s="37">
        <f>IF(V8=0,0,(V8*((LOG(V8))/LOG(2))))</f>
        <v>-0.4154522643293988</v>
      </c>
      <c r="Y8" s="37">
        <f>N8</f>
        <v>1112</v>
      </c>
      <c r="Z8" s="37">
        <f>COUNTIF(L34:L59,Y8)</f>
        <v>13</v>
      </c>
      <c r="AA8" s="37">
        <f>Z8/(AB4-Z20)</f>
        <v>0.5</v>
      </c>
      <c r="AB8" s="37">
        <f>IF(AA8=0,0,(AA8*((LOG(AA8))/LOG(2))))</f>
        <v>-0.5</v>
      </c>
      <c r="AD8" s="37">
        <f>N8</f>
        <v>1112</v>
      </c>
      <c r="AE8" s="37">
        <f>COUNTIF(L60:L86,AD8)</f>
        <v>7</v>
      </c>
      <c r="AF8" s="37">
        <f>AE8/(AG4-AE20)</f>
        <v>0.25925925925925924</v>
      </c>
      <c r="AG8" s="37">
        <f>IF(AF8=0,0,(AF8*((LOG(AF8))/LOG(2))))</f>
        <v>-0.5049158541015204</v>
      </c>
      <c r="AI8" s="37">
        <f>N8</f>
        <v>1112</v>
      </c>
      <c r="AJ8" s="37">
        <f>COUNTIF(L87:L113,AI8)</f>
        <v>6</v>
      </c>
      <c r="AK8" s="37">
        <f>AJ8/(AL4-AJ20)</f>
        <v>0.22222222222222221</v>
      </c>
      <c r="AL8" s="37">
        <f>IF(AK8=0,0,(AK8*((LOG(AK8))/LOG(2))))</f>
        <v>-0.48220555587606945</v>
      </c>
      <c r="AN8" s="37">
        <f>N8</f>
        <v>1112</v>
      </c>
      <c r="AO8" s="37">
        <f>COUNTIF(L114:L139,AN8)</f>
        <v>3</v>
      </c>
      <c r="AP8" s="37">
        <f>AO8/(AQ4-AO20)</f>
        <v>0.11538461538461539</v>
      </c>
      <c r="AQ8" s="37">
        <f>IF(AP8=0,0,(AP8*((LOG(AP8))/LOG(2))))</f>
        <v>-0.35947814047153104</v>
      </c>
      <c r="AS8" s="37">
        <f>N8</f>
        <v>1112</v>
      </c>
      <c r="AT8" s="37">
        <f>COUNTIF(L140:L166,AS8)</f>
        <v>2</v>
      </c>
      <c r="AU8" s="37">
        <f>AT8/(AV4-AT20)</f>
        <v>7.6923076923076927E-2</v>
      </c>
      <c r="AV8" s="37">
        <f>IF(AU8=0,0,(AU8*((LOG(AU8))/LOG(2))))</f>
        <v>-0.28464920908777636</v>
      </c>
    </row>
    <row r="9" spans="1:48" x14ac:dyDescent="0.3">
      <c r="A9" s="59">
        <v>21</v>
      </c>
      <c r="B9" s="59">
        <v>296</v>
      </c>
      <c r="C9" s="62">
        <v>12</v>
      </c>
      <c r="D9" s="59">
        <v>317</v>
      </c>
      <c r="E9" s="62">
        <v>24</v>
      </c>
      <c r="F9" s="59">
        <v>329</v>
      </c>
      <c r="G9" s="65">
        <v>23</v>
      </c>
      <c r="H9" s="65">
        <v>339</v>
      </c>
      <c r="I9" s="43"/>
      <c r="J9" s="43"/>
      <c r="K9" s="44">
        <v>0</v>
      </c>
      <c r="L9">
        <v>2122</v>
      </c>
      <c r="N9" s="37">
        <v>1121</v>
      </c>
      <c r="O9" s="37">
        <f>COUNTIF($L$7:$L$500,N9)</f>
        <v>11</v>
      </c>
      <c r="P9" s="37">
        <f>O9/$Q$4</f>
        <v>6.8750000000000006E-2</v>
      </c>
      <c r="Q9" s="37">
        <f>IF(P9=0,0,(P9*((LOG(P9))/LOG(2))))</f>
        <v>-0.26554663274219198</v>
      </c>
      <c r="T9" s="37">
        <f>N9</f>
        <v>1121</v>
      </c>
      <c r="U9" s="37">
        <f>COUNTIF(L7:L33,T9)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COUNTIF(L34:L59,Y9)</f>
        <v>1</v>
      </c>
      <c r="AA9" s="37">
        <f>Z9/(AB4-Z20)</f>
        <v>3.8461538461538464E-2</v>
      </c>
      <c r="AB9" s="37">
        <f>IF(AA9=0,0,(AA9*((LOG(AA9))/LOG(2))))</f>
        <v>-0.18078614300542661</v>
      </c>
      <c r="AD9" s="37">
        <f>N9</f>
        <v>1121</v>
      </c>
      <c r="AE9" s="37">
        <f>COUNTIF(L60:L86,AD9)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COUNTIF(L87:L113,AI9)</f>
        <v>2</v>
      </c>
      <c r="AK9" s="37">
        <f>AJ9/(AL4-AJ20)</f>
        <v>7.407407407407407E-2</v>
      </c>
      <c r="AL9" s="37">
        <f>IF(AK9=0,0,(AK9*((LOG(AK9))/LOG(2))))</f>
        <v>-0.27813981497507173</v>
      </c>
      <c r="AN9" s="37">
        <f>N9</f>
        <v>1121</v>
      </c>
      <c r="AO9" s="37">
        <f>COUNTIF(L114:L139,AN9)</f>
        <v>1</v>
      </c>
      <c r="AP9" s="37">
        <f>AO9/(AQ4-AO20)</f>
        <v>3.8461538461538464E-2</v>
      </c>
      <c r="AQ9" s="37">
        <f>IF(AP9=0,0,(AP9*((LOG(AP9))/LOG(2))))</f>
        <v>-0.18078614300542661</v>
      </c>
      <c r="AS9" s="37">
        <f>N9</f>
        <v>1121</v>
      </c>
      <c r="AT9" s="37">
        <f>COUNTIF(L140:L166,AS9)</f>
        <v>7</v>
      </c>
      <c r="AU9" s="37">
        <f>AT9/(AV4-AT20)</f>
        <v>0.26923076923076922</v>
      </c>
      <c r="AV9" s="37">
        <f>IF(AU9=0,0,(AU9*((LOG(AU9))/LOG(2))))</f>
        <v>-0.50967667586863141</v>
      </c>
    </row>
    <row r="10" spans="1:48" x14ac:dyDescent="0.3">
      <c r="A10" s="59">
        <v>12</v>
      </c>
      <c r="B10" s="59">
        <v>463</v>
      </c>
      <c r="C10" s="62">
        <v>23</v>
      </c>
      <c r="D10" s="59">
        <v>474</v>
      </c>
      <c r="E10" s="62">
        <v>24</v>
      </c>
      <c r="F10" s="59">
        <v>485</v>
      </c>
      <c r="G10" s="65">
        <v>23</v>
      </c>
      <c r="H10" s="65">
        <v>494</v>
      </c>
      <c r="I10" s="43"/>
      <c r="J10" s="43"/>
      <c r="K10" s="44">
        <v>0</v>
      </c>
      <c r="L10">
        <v>1222</v>
      </c>
      <c r="N10" s="37">
        <v>1122</v>
      </c>
      <c r="O10" s="37">
        <f>COUNTIF($L$7:$L$500,N10)</f>
        <v>15</v>
      </c>
      <c r="P10" s="37">
        <f>O10/$Q$4</f>
        <v>9.375E-2</v>
      </c>
      <c r="Q10" s="37">
        <f>IF(P10=0,0,(P10*((LOG(P10))/LOG(2))))</f>
        <v>-0.32015976555739156</v>
      </c>
      <c r="T10" s="37">
        <f>N10</f>
        <v>1122</v>
      </c>
      <c r="U10" s="37">
        <f>COUNTIF(L7:L33,T10)</f>
        <v>3</v>
      </c>
      <c r="V10" s="37">
        <f>U10/(W4-U20)</f>
        <v>0.11538461538461539</v>
      </c>
      <c r="W10" s="37">
        <f>IF(V10=0,0,(V10*((LOG(V10))/LOG(2))))</f>
        <v>-0.35947814047153104</v>
      </c>
      <c r="Y10" s="37">
        <f>N10</f>
        <v>1122</v>
      </c>
      <c r="Z10" s="37">
        <f>COUNTIF(L34:L59,Y10)</f>
        <v>5</v>
      </c>
      <c r="AA10" s="37">
        <f>Z10/(AB4-Z20)</f>
        <v>0.19230769230769232</v>
      </c>
      <c r="AB10" s="37">
        <f>IF(AA10=0,0,(AA10*((LOG(AA10))/LOG(2))))</f>
        <v>-0.45740608139494804</v>
      </c>
      <c r="AD10" s="37">
        <f>N10</f>
        <v>1122</v>
      </c>
      <c r="AE10" s="37">
        <f>COUNTIF(L60:L86,AD10)</f>
        <v>2</v>
      </c>
      <c r="AF10" s="37">
        <f>AE10/(AG4-AE20)</f>
        <v>7.407407407407407E-2</v>
      </c>
      <c r="AG10" s="37">
        <f>IF(AF10=0,0,(AF10*((LOG(AF10))/LOG(2))))</f>
        <v>-0.27813981497507173</v>
      </c>
      <c r="AI10" s="37">
        <f>N10</f>
        <v>1122</v>
      </c>
      <c r="AJ10" s="37">
        <f>COUNTIF(L87:L113,AI10)</f>
        <v>3</v>
      </c>
      <c r="AK10" s="37">
        <f>AJ10/(AL4-AJ20)</f>
        <v>0.1111111111111111</v>
      </c>
      <c r="AL10" s="37">
        <f>IF(AK10=0,0,(AK10*((LOG(AK10))/LOG(2))))</f>
        <v>-0.3522138890491458</v>
      </c>
      <c r="AN10" s="37">
        <f>N10</f>
        <v>1122</v>
      </c>
      <c r="AO10" s="37">
        <f>COUNTIF(L114:L139,AN10)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COUNTIF(L140:L166,AS10)</f>
        <v>2</v>
      </c>
      <c r="AU10" s="37">
        <f>AT10/(AV4-AT20)</f>
        <v>7.6923076923076927E-2</v>
      </c>
      <c r="AV10" s="37">
        <f>IF(AU10=0,0,(AU10*((LOG(AU10))/LOG(2))))</f>
        <v>-0.28464920908777636</v>
      </c>
    </row>
    <row r="11" spans="1:48" x14ac:dyDescent="0.3">
      <c r="A11" s="59">
        <v>21</v>
      </c>
      <c r="B11" s="59">
        <v>593</v>
      </c>
      <c r="C11" s="62">
        <v>12</v>
      </c>
      <c r="D11" s="59">
        <v>611</v>
      </c>
      <c r="E11" s="62">
        <v>13</v>
      </c>
      <c r="F11" s="59">
        <v>628</v>
      </c>
      <c r="G11" s="65">
        <v>23</v>
      </c>
      <c r="H11" s="65">
        <v>639</v>
      </c>
      <c r="I11" s="43"/>
      <c r="J11" s="43"/>
      <c r="K11" s="44">
        <v>0</v>
      </c>
      <c r="L11">
        <v>2112</v>
      </c>
      <c r="N11" s="37">
        <v>1211</v>
      </c>
      <c r="O11" s="37">
        <f>COUNTIF($L$7:$L$500,N11)</f>
        <v>1</v>
      </c>
      <c r="P11" s="37">
        <f>O11/$Q$4</f>
        <v>6.2500000000000003E-3</v>
      </c>
      <c r="Q11" s="37">
        <f>IF(P11=0,0,(P11*((LOG(P11))/LOG(2))))</f>
        <v>-4.5762050593046014E-2</v>
      </c>
      <c r="T11" s="37">
        <f>N11</f>
        <v>1211</v>
      </c>
      <c r="U11" s="37">
        <f>COUNTIF(L7:L33,T11)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COUNTIF(L34:L59,Y11)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COUNTIF(L60:L86,AD11)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COUNTIF(L87:L113,AI11)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COUNTIF(L114:L139,AN11)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COUNTIF(L140:L166,AS11)</f>
        <v>1</v>
      </c>
      <c r="AU11" s="37">
        <f>AT11/(AV4-AT20)</f>
        <v>3.8461538461538464E-2</v>
      </c>
      <c r="AV11" s="37">
        <f>IF(AU11=0,0,(AU11*((LOG(AU11))/LOG(2))))</f>
        <v>-0.18078614300542661</v>
      </c>
    </row>
    <row r="12" spans="1:48" x14ac:dyDescent="0.3">
      <c r="A12" s="59">
        <v>21</v>
      </c>
      <c r="B12" s="59">
        <v>753</v>
      </c>
      <c r="C12" s="62">
        <v>12</v>
      </c>
      <c r="D12" s="59">
        <v>766</v>
      </c>
      <c r="E12" s="62">
        <v>13</v>
      </c>
      <c r="F12" s="59">
        <v>774</v>
      </c>
      <c r="G12" s="65">
        <v>14</v>
      </c>
      <c r="H12" s="65">
        <v>789</v>
      </c>
      <c r="I12" s="43"/>
      <c r="J12" s="43"/>
      <c r="K12" s="44">
        <v>0</v>
      </c>
      <c r="L12">
        <v>2111</v>
      </c>
      <c r="N12" s="37">
        <v>1212</v>
      </c>
      <c r="O12" s="37">
        <f>COUNTIF($L$7:$L$500,N12)</f>
        <v>0</v>
      </c>
      <c r="P12" s="37">
        <f>O12/$Q$4</f>
        <v>0</v>
      </c>
      <c r="Q12" s="37">
        <f>IF(P12=0,0,(P12*((LOG(P12))/LOG(2))))</f>
        <v>0</v>
      </c>
      <c r="T12" s="37">
        <f>N12</f>
        <v>1212</v>
      </c>
      <c r="U12" s="37">
        <f>COUNTIF(L7:L33,T12)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COUNTIF(L34:L59,Y12)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COUNTIF(L60:L86,AD12)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COUNTIF(L87:L113,AI12)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COUNTIF(L114:L139,AN12)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COUNTIF(L140:L166,AS12)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12</v>
      </c>
      <c r="B13" s="59">
        <v>890</v>
      </c>
      <c r="C13" s="62">
        <v>23</v>
      </c>
      <c r="D13" s="59">
        <v>906</v>
      </c>
      <c r="E13" s="62">
        <v>24</v>
      </c>
      <c r="F13" s="59">
        <v>915</v>
      </c>
      <c r="G13" s="65">
        <v>23</v>
      </c>
      <c r="H13" s="65">
        <v>924</v>
      </c>
      <c r="I13" s="43"/>
      <c r="J13" s="43"/>
      <c r="K13" s="44">
        <v>0</v>
      </c>
      <c r="L13">
        <v>1222</v>
      </c>
      <c r="N13" s="37">
        <v>1221</v>
      </c>
      <c r="O13" s="37">
        <f>COUNTIF($L$7:$L$500,N13)</f>
        <v>0</v>
      </c>
      <c r="P13" s="37">
        <f>O13/$Q$4</f>
        <v>0</v>
      </c>
      <c r="Q13" s="37">
        <f>IF(P13=0,0,(P13*((LOG(P13))/LOG(2))))</f>
        <v>0</v>
      </c>
      <c r="T13" s="37">
        <f>N13</f>
        <v>1221</v>
      </c>
      <c r="U13" s="37">
        <f>COUNTIF(L7:L33,T13)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COUNTIF(L34:L59,Y13)</f>
        <v>0</v>
      </c>
      <c r="AA13" s="37">
        <f>Z13/(AB4-Z20)</f>
        <v>0</v>
      </c>
      <c r="AB13" s="37">
        <f>IF(AA13=0,0,(AA13*((LOG(AA13))/LOG(2))))</f>
        <v>0</v>
      </c>
      <c r="AD13" s="37">
        <f>N13</f>
        <v>1221</v>
      </c>
      <c r="AE13" s="37">
        <f>COUNTIF(L60:L86,AD13)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COUNTIF(L87:L113,AI13)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COUNTIF(L114:L139,AN13)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COUNTIF(L140:L166,AS13)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21</v>
      </c>
      <c r="B14" s="59">
        <v>1033</v>
      </c>
      <c r="C14" s="62">
        <v>21</v>
      </c>
      <c r="D14" s="59">
        <v>1043</v>
      </c>
      <c r="E14" s="62">
        <v>22</v>
      </c>
      <c r="F14" s="59">
        <v>1051</v>
      </c>
      <c r="G14" s="65">
        <v>23</v>
      </c>
      <c r="H14" s="65">
        <v>1061</v>
      </c>
      <c r="I14" s="43"/>
      <c r="J14" s="43"/>
      <c r="K14" s="44">
        <v>0</v>
      </c>
      <c r="L14">
        <v>2222</v>
      </c>
      <c r="N14" s="37">
        <v>1222</v>
      </c>
      <c r="O14" s="37">
        <f>COUNTIF($L$7:$L$500,N14)</f>
        <v>10</v>
      </c>
      <c r="P14" s="37">
        <f>O14/$Q$4</f>
        <v>6.25E-2</v>
      </c>
      <c r="Q14" s="37">
        <f>IF(P14=0,0,(P14*((LOG(P14))/LOG(2))))</f>
        <v>-0.25</v>
      </c>
      <c r="T14" s="37">
        <f>N14</f>
        <v>1222</v>
      </c>
      <c r="U14" s="37">
        <f>COUNTIF(L7:L33,T14)</f>
        <v>8</v>
      </c>
      <c r="V14" s="37">
        <f>U14/(W4-U20)</f>
        <v>0.30769230769230771</v>
      </c>
      <c r="W14" s="37">
        <f>IF(V14=0,0,(V14*((LOG(V14))/LOG(2))))</f>
        <v>-0.52321222096648989</v>
      </c>
      <c r="Y14" s="37">
        <f>N14</f>
        <v>1222</v>
      </c>
      <c r="Z14" s="37">
        <f>COUNTIF(L34:L59,Y14)</f>
        <v>2</v>
      </c>
      <c r="AA14" s="37">
        <f>Z14/(AB4-Z20)</f>
        <v>7.6923076923076927E-2</v>
      </c>
      <c r="AB14" s="37">
        <f>IF(AA14=0,0,(AA14*((LOG(AA14))/LOG(2))))</f>
        <v>-0.28464920908777636</v>
      </c>
      <c r="AD14" s="37">
        <f>N14</f>
        <v>1222</v>
      </c>
      <c r="AE14" s="37">
        <f>COUNTIF(L60:L86,AD14)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COUNTIF(L87:L113,AI14)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COUNTIF(L114:L139,AN14)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COUNTIF(L140:L166,AS14)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12</v>
      </c>
      <c r="B15" s="59">
        <v>1168</v>
      </c>
      <c r="C15" s="62">
        <v>23</v>
      </c>
      <c r="D15" s="59">
        <v>1191</v>
      </c>
      <c r="E15" s="62">
        <v>24</v>
      </c>
      <c r="F15" s="59">
        <v>1213</v>
      </c>
      <c r="G15" s="65">
        <v>23</v>
      </c>
      <c r="H15" s="65">
        <v>1233</v>
      </c>
      <c r="I15" s="43"/>
      <c r="J15" s="43"/>
      <c r="K15" s="44">
        <v>0</v>
      </c>
      <c r="L15">
        <v>1222</v>
      </c>
      <c r="N15" s="37">
        <v>2111</v>
      </c>
      <c r="O15" s="37">
        <f>COUNTIF($L$7:$L$500,N15)</f>
        <v>3</v>
      </c>
      <c r="P15" s="37">
        <f>O15/$Q$4</f>
        <v>1.8749999999999999E-2</v>
      </c>
      <c r="Q15" s="37">
        <f>IF(P15=0,0,(P15*((LOG(P15))/LOG(2))))</f>
        <v>-0.10756810489061637</v>
      </c>
      <c r="T15" s="37">
        <f>N15</f>
        <v>2111</v>
      </c>
      <c r="U15" s="37">
        <f>COUNTIF(L7:L33,T15)</f>
        <v>1</v>
      </c>
      <c r="V15" s="37">
        <f>U15/(W4-U20)</f>
        <v>3.8461538461538464E-2</v>
      </c>
      <c r="W15" s="37">
        <f>IF(V15=0,0,(V15*((LOG(V15))/LOG(2))))</f>
        <v>-0.18078614300542661</v>
      </c>
      <c r="Y15" s="37">
        <f>N15</f>
        <v>2111</v>
      </c>
      <c r="Z15" s="37">
        <f>COUNTIF(L34:L59,Y15)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COUNTIF(L60:L86,AD15)</f>
        <v>1</v>
      </c>
      <c r="AF15" s="37">
        <f>AE15/(AG4-AE20)</f>
        <v>3.7037037037037035E-2</v>
      </c>
      <c r="AG15" s="37">
        <f>IF(AF15=0,0,(AF15*((LOG(AF15))/LOG(2))))</f>
        <v>-0.1761069445245729</v>
      </c>
      <c r="AI15" s="37">
        <f>N15</f>
        <v>2111</v>
      </c>
      <c r="AJ15" s="37">
        <f>COUNTIF(L87:L113,AI15)</f>
        <v>1</v>
      </c>
      <c r="AK15" s="37">
        <f>AJ15/(AL4-AJ20)</f>
        <v>3.7037037037037035E-2</v>
      </c>
      <c r="AL15" s="37">
        <f>IF(AK15=0,0,(AK15*((LOG(AK15))/LOG(2))))</f>
        <v>-0.1761069445245729</v>
      </c>
      <c r="AN15" s="37">
        <f>N15</f>
        <v>2111</v>
      </c>
      <c r="AO15" s="37">
        <f>COUNTIF(L114:L139,AN15)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COUNTIF(L140:L166,AS15)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1337</v>
      </c>
      <c r="C16" s="62">
        <v>21</v>
      </c>
      <c r="D16" s="59">
        <v>1350</v>
      </c>
      <c r="E16" s="62">
        <v>11</v>
      </c>
      <c r="F16" s="59">
        <v>1388</v>
      </c>
      <c r="G16" s="65">
        <v>21</v>
      </c>
      <c r="H16" s="65">
        <v>1399</v>
      </c>
      <c r="I16" s="43"/>
      <c r="J16" s="43"/>
      <c r="K16" s="44">
        <v>0</v>
      </c>
      <c r="L16">
        <v>2212</v>
      </c>
      <c r="N16" s="37">
        <v>2112</v>
      </c>
      <c r="O16" s="37">
        <f>COUNTIF($L$7:$L$500,N16)</f>
        <v>3</v>
      </c>
      <c r="P16" s="37">
        <f>O16/$Q$4</f>
        <v>1.8749999999999999E-2</v>
      </c>
      <c r="Q16" s="37">
        <f>IF(P16=0,0,(P16*((LOG(P16))/LOG(2))))</f>
        <v>-0.10756810489061637</v>
      </c>
      <c r="T16" s="37">
        <f>N16</f>
        <v>2112</v>
      </c>
      <c r="U16" s="37">
        <f>COUNTIF(L7:L33,T16)</f>
        <v>2</v>
      </c>
      <c r="V16" s="37">
        <f>U16/(W4-U20)</f>
        <v>7.6923076923076927E-2</v>
      </c>
      <c r="W16" s="37">
        <f>IF(V16=0,0,(V16*((LOG(V16))/LOG(2))))</f>
        <v>-0.28464920908777636</v>
      </c>
      <c r="Y16" s="37">
        <f>N16</f>
        <v>2112</v>
      </c>
      <c r="Z16" s="37">
        <f>COUNTIF(L34:L59,Y16)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COUNTIF(L60:L86,AD16)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COUNTIF(L87:L113,AI16)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COUNTIF(L114:L139,AN16)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COUNTIF(L140:L166,AS16)</f>
        <v>1</v>
      </c>
      <c r="AU16" s="37">
        <f>AT16/(AV4-AT20)</f>
        <v>3.8461538461538464E-2</v>
      </c>
      <c r="AV16" s="37">
        <f>IF(AU16=0,0,(AU16*((LOG(AU16))/LOG(2))))</f>
        <v>-0.18078614300542661</v>
      </c>
    </row>
    <row r="17" spans="1:48" x14ac:dyDescent="0.3">
      <c r="A17" s="59">
        <v>12</v>
      </c>
      <c r="B17" s="59">
        <v>1502</v>
      </c>
      <c r="C17" s="62">
        <v>23</v>
      </c>
      <c r="D17" s="59">
        <v>1513</v>
      </c>
      <c r="E17" s="62">
        <v>24</v>
      </c>
      <c r="F17" s="59">
        <v>1524</v>
      </c>
      <c r="G17" s="65">
        <v>23</v>
      </c>
      <c r="H17" s="65">
        <v>1536</v>
      </c>
      <c r="I17" s="43"/>
      <c r="J17" s="43"/>
      <c r="K17" s="44">
        <v>0</v>
      </c>
      <c r="L17">
        <v>1222</v>
      </c>
      <c r="N17" s="37">
        <v>2121</v>
      </c>
      <c r="O17" s="37">
        <f>COUNTIF($L$7:$L$500,N17)</f>
        <v>0</v>
      </c>
      <c r="P17" s="37">
        <f>O17/$Q$4</f>
        <v>0</v>
      </c>
      <c r="Q17" s="37">
        <f>IF(P17=0,0,(P17*((LOG(P17))/LOG(2))))</f>
        <v>0</v>
      </c>
      <c r="T17" s="37">
        <f>N17</f>
        <v>2121</v>
      </c>
      <c r="U17" s="37">
        <f>COUNTIF(L7:L33,T17)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COUNTIF(L34:L59,Y17)</f>
        <v>0</v>
      </c>
      <c r="AA17" s="37">
        <f>Z17/(AB4-Z20)</f>
        <v>0</v>
      </c>
      <c r="AB17" s="37">
        <f>IF(AA17=0,0,(AA17*((LOG(AA17))/LOG(2))))</f>
        <v>0</v>
      </c>
      <c r="AD17" s="37">
        <f>N17</f>
        <v>2121</v>
      </c>
      <c r="AE17" s="37">
        <f>COUNTIF(L60:L86,AD17)</f>
        <v>0</v>
      </c>
      <c r="AF17" s="37">
        <f>AE17/(AG4-AE20)</f>
        <v>0</v>
      </c>
      <c r="AG17" s="37">
        <f>IF(AF17=0,0,(AF17*((LOG(AF17))/LOG(2))))</f>
        <v>0</v>
      </c>
      <c r="AI17" s="37">
        <f>N17</f>
        <v>2121</v>
      </c>
      <c r="AJ17" s="37">
        <f>COUNTIF(L87:L113,AI17)</f>
        <v>0</v>
      </c>
      <c r="AK17" s="37">
        <f>AJ17/(AL4-AJ20)</f>
        <v>0</v>
      </c>
      <c r="AL17" s="37">
        <f>IF(AK17=0,0,(AK17*((LOG(AK17))/LOG(2))))</f>
        <v>0</v>
      </c>
      <c r="AN17" s="37">
        <f>N17</f>
        <v>2121</v>
      </c>
      <c r="AO17" s="37">
        <f>COUNTIF(L114:L139,AN17)</f>
        <v>0</v>
      </c>
      <c r="AP17" s="37">
        <f>AO17/(AQ4-AO20)</f>
        <v>0</v>
      </c>
      <c r="AQ17" s="37">
        <f>IF(AP17=0,0,(AP17*((LOG(AP17))/LOG(2))))</f>
        <v>0</v>
      </c>
      <c r="AS17" s="37">
        <f>N17</f>
        <v>2121</v>
      </c>
      <c r="AT17" s="37">
        <f>COUNTIF(L140:L166,AS17)</f>
        <v>0</v>
      </c>
      <c r="AU17" s="37">
        <f>AT17/(AV4-AT20)</f>
        <v>0</v>
      </c>
      <c r="AV17" s="37">
        <f>IF(AU17=0,0,(AU17*((LOG(AU17))/LOG(2))))</f>
        <v>0</v>
      </c>
    </row>
    <row r="18" spans="1:48" x14ac:dyDescent="0.3">
      <c r="A18" s="59">
        <v>12</v>
      </c>
      <c r="B18" s="59">
        <v>1660</v>
      </c>
      <c r="C18" s="62">
        <v>23</v>
      </c>
      <c r="D18" s="59">
        <v>1673</v>
      </c>
      <c r="E18" s="62">
        <v>24</v>
      </c>
      <c r="F18" s="59">
        <v>1684</v>
      </c>
      <c r="G18" s="65">
        <v>23</v>
      </c>
      <c r="H18" s="65">
        <v>1693</v>
      </c>
      <c r="I18" s="43"/>
      <c r="J18" s="43"/>
      <c r="K18" s="44">
        <v>0</v>
      </c>
      <c r="L18">
        <v>1222</v>
      </c>
      <c r="N18" s="37">
        <v>2122</v>
      </c>
      <c r="O18" s="37">
        <f>COUNTIF($L$7:$L$500,N18)</f>
        <v>2</v>
      </c>
      <c r="P18" s="37">
        <f>O18/$Q$4</f>
        <v>1.2500000000000001E-2</v>
      </c>
      <c r="Q18" s="37">
        <f>IF(P18=0,0,(P18*((LOG(P18))/LOG(2))))</f>
        <v>-7.902410118609203E-2</v>
      </c>
      <c r="T18" s="37">
        <f>N18</f>
        <v>2122</v>
      </c>
      <c r="U18" s="37">
        <f>COUNTIF(L7:L33,T18)</f>
        <v>2</v>
      </c>
      <c r="V18" s="37">
        <f>U18/(W4-U20)</f>
        <v>7.6923076923076927E-2</v>
      </c>
      <c r="W18" s="37">
        <f>IF(V18=0,0,(V18*((LOG(V18))/LOG(2))))</f>
        <v>-0.28464920908777636</v>
      </c>
      <c r="Y18" s="37">
        <f>N18</f>
        <v>2122</v>
      </c>
      <c r="Z18" s="37">
        <f>COUNTIF(L34:L59,Y18)</f>
        <v>0</v>
      </c>
      <c r="AA18" s="37">
        <f>Z18/(AB4-Z20)</f>
        <v>0</v>
      </c>
      <c r="AB18" s="37">
        <f>IF(AA18=0,0,(AA18*((LOG(AA18))/LOG(2))))</f>
        <v>0</v>
      </c>
      <c r="AD18" s="37">
        <f>N18</f>
        <v>2122</v>
      </c>
      <c r="AE18" s="37">
        <f>COUNTIF(L60:L86,AD18)</f>
        <v>0</v>
      </c>
      <c r="AF18" s="37">
        <f>AE18/(AG4-AE20)</f>
        <v>0</v>
      </c>
      <c r="AG18" s="37">
        <f>IF(AF18=0,0,(AF18*((LOG(AF18))/LOG(2))))</f>
        <v>0</v>
      </c>
      <c r="AI18" s="37">
        <f>N18</f>
        <v>2122</v>
      </c>
      <c r="AJ18" s="37">
        <f>COUNTIF(L87:L113,AI18)</f>
        <v>0</v>
      </c>
      <c r="AK18" s="37">
        <f>AJ18/(AL4-AJ20)</f>
        <v>0</v>
      </c>
      <c r="AL18" s="37">
        <f>IF(AK18=0,0,(AK18*((LOG(AK18))/LOG(2))))</f>
        <v>0</v>
      </c>
      <c r="AN18" s="37">
        <f>N18</f>
        <v>2122</v>
      </c>
      <c r="AO18" s="37">
        <f>COUNTIF(L114:L139,AN18)</f>
        <v>0</v>
      </c>
      <c r="AP18" s="37">
        <f>AO18/(AQ4-AO20)</f>
        <v>0</v>
      </c>
      <c r="AQ18" s="37">
        <f>IF(AP18=0,0,(AP18*((LOG(AP18))/LOG(2))))</f>
        <v>0</v>
      </c>
      <c r="AS18" s="37">
        <f>N18</f>
        <v>2122</v>
      </c>
      <c r="AT18" s="37">
        <f>COUNTIF(L140:L166,AS18)</f>
        <v>0</v>
      </c>
      <c r="AU18" s="37">
        <f>AT18/(AV4-AT20)</f>
        <v>0</v>
      </c>
      <c r="AV18" s="37">
        <f>IF(AU18=0,0,(AU18*((LOG(AU18))/LOG(2))))</f>
        <v>0</v>
      </c>
    </row>
    <row r="19" spans="1:48" x14ac:dyDescent="0.3">
      <c r="A19" s="59">
        <v>21</v>
      </c>
      <c r="B19" s="59">
        <v>1800</v>
      </c>
      <c r="C19" s="62">
        <v>12</v>
      </c>
      <c r="D19" s="59">
        <v>1823</v>
      </c>
      <c r="E19" s="62">
        <v>24</v>
      </c>
      <c r="F19" s="59">
        <v>1835</v>
      </c>
      <c r="G19" s="65">
        <v>23</v>
      </c>
      <c r="H19" s="65">
        <v>1845</v>
      </c>
      <c r="I19" s="43"/>
      <c r="J19" s="43"/>
      <c r="K19" s="44">
        <v>0</v>
      </c>
      <c r="L19">
        <v>2122</v>
      </c>
      <c r="N19" s="37">
        <v>2211</v>
      </c>
      <c r="O19" s="37">
        <f>COUNTIF($L$7:$L$500,N19)</f>
        <v>1</v>
      </c>
      <c r="P19" s="37">
        <f>O19/$Q$4</f>
        <v>6.2500000000000003E-3</v>
      </c>
      <c r="Q19" s="37">
        <f>IF(P19=0,0,(P19*((LOG(P19))/LOG(2))))</f>
        <v>-4.5762050593046014E-2</v>
      </c>
      <c r="T19" s="37">
        <f>N19</f>
        <v>2211</v>
      </c>
      <c r="U19" s="37">
        <f>COUNTIF(L7:L33,T19)</f>
        <v>1</v>
      </c>
      <c r="V19" s="37">
        <f>U19/(W4-U20)</f>
        <v>3.8461538461538464E-2</v>
      </c>
      <c r="W19" s="37">
        <f>IF(V19=0,0,(V19*((LOG(V19))/LOG(2))))</f>
        <v>-0.18078614300542661</v>
      </c>
      <c r="Y19" s="37">
        <f>N19</f>
        <v>2211</v>
      </c>
      <c r="Z19" s="37">
        <f>COUNTIF(L34:L59,Y19)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COUNTIF(L60:L86,AD19)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COUNTIF(L87:L113,AI19)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COUNTIF(L114:L139,AN19)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COUNTIF(L140:L166,AS19)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12</v>
      </c>
      <c r="B20" s="59">
        <v>1943</v>
      </c>
      <c r="C20" s="62">
        <v>23</v>
      </c>
      <c r="D20" s="59">
        <v>1956</v>
      </c>
      <c r="E20" s="62">
        <v>24</v>
      </c>
      <c r="F20" s="59">
        <v>1967</v>
      </c>
      <c r="G20" s="65">
        <v>23</v>
      </c>
      <c r="H20" s="65">
        <v>1979</v>
      </c>
      <c r="I20" s="43"/>
      <c r="J20" s="43"/>
      <c r="K20" s="44">
        <v>0</v>
      </c>
      <c r="L20">
        <v>1222</v>
      </c>
      <c r="N20" s="37">
        <v>2212</v>
      </c>
      <c r="O20" s="37">
        <f>COUNTIF($L$7:$L$500,N20)</f>
        <v>2</v>
      </c>
      <c r="P20" s="37">
        <f>O20/$Q$4</f>
        <v>1.2500000000000001E-2</v>
      </c>
      <c r="Q20" s="37">
        <f>IF(P20=0,0,(P20*((LOG(P20))/LOG(2))))</f>
        <v>-7.902410118609203E-2</v>
      </c>
      <c r="T20" s="37">
        <f>N20</f>
        <v>2212</v>
      </c>
      <c r="U20" s="37">
        <f>COUNTIF(L7:L33,T20)</f>
        <v>1</v>
      </c>
      <c r="V20" s="56"/>
      <c r="W20" s="57"/>
      <c r="Y20" s="37">
        <f>N20</f>
        <v>2212</v>
      </c>
      <c r="Z20" s="37">
        <f>COUNTIF(L34:L59,Y20)</f>
        <v>0</v>
      </c>
      <c r="AA20" s="56"/>
      <c r="AB20" s="57"/>
      <c r="AD20" s="37">
        <f>N20</f>
        <v>2212</v>
      </c>
      <c r="AE20" s="37">
        <f>COUNTIF(L60:L86,AD20)</f>
        <v>0</v>
      </c>
      <c r="AF20" s="56"/>
      <c r="AG20" s="57"/>
      <c r="AI20" s="37">
        <f>N20</f>
        <v>2212</v>
      </c>
      <c r="AJ20" s="37">
        <f>COUNTIF(L87:L113,AI20)</f>
        <v>0</v>
      </c>
      <c r="AK20" s="56"/>
      <c r="AL20" s="57"/>
      <c r="AN20" s="37">
        <f>N20</f>
        <v>2212</v>
      </c>
      <c r="AO20" s="37">
        <f>COUNTIF(L114:L139,AN20)</f>
        <v>0</v>
      </c>
      <c r="AP20" s="56"/>
      <c r="AQ20" s="57"/>
      <c r="AS20" s="37">
        <f>N20</f>
        <v>2212</v>
      </c>
      <c r="AT20" s="37">
        <f>COUNTIF(L140:L166,AS20)</f>
        <v>1</v>
      </c>
      <c r="AU20" s="56"/>
      <c r="AV20" s="57"/>
    </row>
    <row r="21" spans="1:48" x14ac:dyDescent="0.3">
      <c r="A21" s="59">
        <v>12</v>
      </c>
      <c r="B21" s="59">
        <v>2107</v>
      </c>
      <c r="C21" s="62">
        <v>23</v>
      </c>
      <c r="D21" s="59">
        <v>2119</v>
      </c>
      <c r="E21" s="62">
        <v>24</v>
      </c>
      <c r="F21" s="59">
        <v>2128</v>
      </c>
      <c r="G21" s="65">
        <v>23</v>
      </c>
      <c r="H21" s="65">
        <v>2140</v>
      </c>
      <c r="I21" s="43"/>
      <c r="J21" s="43"/>
      <c r="K21" s="44">
        <v>0</v>
      </c>
      <c r="L21">
        <v>1222</v>
      </c>
      <c r="N21" s="37">
        <v>2221</v>
      </c>
      <c r="O21" s="37">
        <f>COUNTIF($L$7:$L$500,N21)</f>
        <v>0</v>
      </c>
      <c r="P21" s="37">
        <f>O21/$Q$4</f>
        <v>0</v>
      </c>
      <c r="Q21" s="37">
        <f>IF(P21=0,0,(P21*((LOG(P21))/LOG(2))))</f>
        <v>0</v>
      </c>
      <c r="T21" s="37">
        <f>N21</f>
        <v>2221</v>
      </c>
      <c r="U21" s="37">
        <f>COUNTIF(L7:L33,T21)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COUNTIF(L34:L59,Y21)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COUNTIF(L60:L86,AD21)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COUNTIF(L87:L113,AI21)</f>
        <v>0</v>
      </c>
      <c r="AK21" s="37">
        <f>AJ21/(AL4-AJ20)</f>
        <v>0</v>
      </c>
      <c r="AL21" s="37">
        <f>IF(AK21=0,0,(AK21*((LOG(AK21))/LOG(2))))</f>
        <v>0</v>
      </c>
      <c r="AN21" s="37">
        <f>N21</f>
        <v>2221</v>
      </c>
      <c r="AO21" s="37">
        <f>COUNTIF(L114:L139,AN21)</f>
        <v>0</v>
      </c>
      <c r="AP21" s="37">
        <f>AO21/(AQ4-AO20)</f>
        <v>0</v>
      </c>
      <c r="AQ21" s="37">
        <f>IF(AP21=0,0,(AP21*((LOG(AP21))/LOG(2))))</f>
        <v>0</v>
      </c>
      <c r="AS21" s="37">
        <f>N21</f>
        <v>2221</v>
      </c>
      <c r="AT21" s="37">
        <f>COUNTIF(L140:L166,AS21)</f>
        <v>0</v>
      </c>
      <c r="AU21" s="37">
        <f>AT21/(AV4-AT20)</f>
        <v>0</v>
      </c>
      <c r="AV21" s="37">
        <f>IF(AU21=0,0,(AU21*((LOG(AU21))/LOG(2))))</f>
        <v>0</v>
      </c>
    </row>
    <row r="22" spans="1:48" x14ac:dyDescent="0.3">
      <c r="A22" s="59">
        <v>21</v>
      </c>
      <c r="B22" s="59">
        <v>2267</v>
      </c>
      <c r="C22" s="62">
        <v>12</v>
      </c>
      <c r="D22" s="59">
        <v>2281</v>
      </c>
      <c r="E22" s="62">
        <v>13</v>
      </c>
      <c r="F22" s="59">
        <v>2289</v>
      </c>
      <c r="G22" s="65">
        <v>23</v>
      </c>
      <c r="H22" s="65">
        <v>2303</v>
      </c>
      <c r="I22" s="43"/>
      <c r="J22" s="43"/>
      <c r="K22" s="44">
        <v>0</v>
      </c>
      <c r="L22">
        <v>2112</v>
      </c>
      <c r="N22" s="37">
        <v>2222</v>
      </c>
      <c r="O22" s="37">
        <f>COUNTIF($L$7:$L$500,N22)</f>
        <v>1</v>
      </c>
      <c r="P22" s="37">
        <f>O22/$Q$4</f>
        <v>6.2500000000000003E-3</v>
      </c>
      <c r="Q22" s="37">
        <f>IF(P22=0,0,(P22*((LOG(P22))/LOG(2))))</f>
        <v>-4.5762050593046014E-2</v>
      </c>
      <c r="T22" s="37">
        <f>N22</f>
        <v>2222</v>
      </c>
      <c r="U22" s="37">
        <f>COUNTIF(L7:L33,T22)</f>
        <v>1</v>
      </c>
      <c r="V22" s="37">
        <f>U22/(W4-U20)</f>
        <v>3.8461538461538464E-2</v>
      </c>
      <c r="W22" s="37">
        <f>IF(V22=0,0,(V22*((LOG(V22))/LOG(2))))</f>
        <v>-0.18078614300542661</v>
      </c>
      <c r="Y22" s="37">
        <f>N22</f>
        <v>2222</v>
      </c>
      <c r="Z22" s="37">
        <f>COUNTIF(L34:L59,Y22)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COUNTIF(L60:L86,AD22)</f>
        <v>0</v>
      </c>
      <c r="AF22" s="37">
        <f>AE22/(AG4-AE20)</f>
        <v>0</v>
      </c>
      <c r="AG22" s="37">
        <f>IF(AF22=0,0,(AF22*((LOG(AF22))/LOG(2))))</f>
        <v>0</v>
      </c>
      <c r="AI22" s="37">
        <f>N22</f>
        <v>2222</v>
      </c>
      <c r="AJ22" s="37">
        <f>COUNTIF(L87:L113,AI22)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COUNTIF(L114:L139,AN22)</f>
        <v>0</v>
      </c>
      <c r="AP22" s="37">
        <f>AO22/(AQ4-AO20)</f>
        <v>0</v>
      </c>
      <c r="AQ22" s="37">
        <f>IF(AP22=0,0,(AP22*((LOG(AP22))/LOG(2))))</f>
        <v>0</v>
      </c>
      <c r="AS22" s="37">
        <f>N22</f>
        <v>2222</v>
      </c>
      <c r="AT22" s="37">
        <f>COUNTIF(L140:L166,AS22)</f>
        <v>0</v>
      </c>
      <c r="AU22" s="37">
        <f>AT22/(AV4-AT20)</f>
        <v>0</v>
      </c>
      <c r="AV22" s="37">
        <f>IF(AU22=0,0,(AU22*((LOG(AU22))/LOG(2))))</f>
        <v>0</v>
      </c>
    </row>
    <row r="23" spans="1:48" x14ac:dyDescent="0.3">
      <c r="A23" s="59">
        <v>12</v>
      </c>
      <c r="B23" s="59">
        <v>2412</v>
      </c>
      <c r="C23" s="62">
        <v>14</v>
      </c>
      <c r="D23" s="59">
        <v>2419</v>
      </c>
      <c r="E23" s="62">
        <v>24</v>
      </c>
      <c r="F23" s="59">
        <v>2432</v>
      </c>
      <c r="G23" s="65">
        <v>23</v>
      </c>
      <c r="H23" s="65">
        <v>2443</v>
      </c>
      <c r="I23" s="43"/>
      <c r="J23" s="43"/>
      <c r="K23" s="44">
        <v>0</v>
      </c>
      <c r="L23">
        <v>1122</v>
      </c>
      <c r="P23" s="28">
        <f>SUM(P7:P22)</f>
        <v>0.99999999999999989</v>
      </c>
      <c r="Q23" s="28">
        <f>-SUM(Q7:Q22)</f>
        <v>2.3359683492178314</v>
      </c>
      <c r="V23" s="28">
        <f>SUM(V7:V22)</f>
        <v>1</v>
      </c>
      <c r="W23" s="28">
        <f>-SUM(W7:W22)</f>
        <v>2.8252517372886508</v>
      </c>
      <c r="AA23" s="28">
        <f>SUM(AA7:AA22)</f>
        <v>1</v>
      </c>
      <c r="AB23" s="28">
        <f>-SUM(AB7:AB22)</f>
        <v>1.8802475148830993</v>
      </c>
      <c r="AF23" s="28">
        <f>SUM(AF7:AF22)</f>
        <v>1</v>
      </c>
      <c r="AG23" s="28">
        <f>-SUM(AG7:AG22)</f>
        <v>1.3793929556575797</v>
      </c>
      <c r="AK23" s="28">
        <f>SUM(AK7:AK22)</f>
        <v>1</v>
      </c>
      <c r="AL23" s="28">
        <f>-SUM(AL7:AL22)</f>
        <v>1.7597755969553877</v>
      </c>
      <c r="AP23" s="28">
        <f>SUM(AP7:AP22)</f>
        <v>1</v>
      </c>
      <c r="AQ23" s="28">
        <f>-SUM(AQ7:AQ22)</f>
        <v>0.74419421382632256</v>
      </c>
      <c r="AU23" s="28">
        <f>SUM(AU7:AU22)</f>
        <v>0.99999999999999978</v>
      </c>
      <c r="AV23" s="28">
        <f>-SUM(AV7:AV22)</f>
        <v>1.9405473800550372</v>
      </c>
    </row>
    <row r="24" spans="1:48" x14ac:dyDescent="0.3">
      <c r="A24" s="59">
        <v>12</v>
      </c>
      <c r="B24" s="59">
        <v>2553</v>
      </c>
      <c r="C24" s="62">
        <v>14</v>
      </c>
      <c r="D24" s="59">
        <v>2559</v>
      </c>
      <c r="E24" s="62">
        <v>13</v>
      </c>
      <c r="F24" s="59">
        <v>2564</v>
      </c>
      <c r="G24" s="65">
        <v>14</v>
      </c>
      <c r="H24" s="65">
        <v>2571</v>
      </c>
      <c r="I24" s="43"/>
      <c r="J24" s="43"/>
      <c r="K24" s="44">
        <v>0</v>
      </c>
      <c r="L24">
        <v>1111</v>
      </c>
      <c r="P24" s="29" t="s">
        <v>87</v>
      </c>
      <c r="Q24" s="29">
        <f>Q23/(LOG(Q4)/LOG(2))</f>
        <v>0.31903732445132227</v>
      </c>
      <c r="V24" s="29" t="s">
        <v>114</v>
      </c>
      <c r="W24" s="29">
        <f>W23/(LOG(W4)/LOG(2))</f>
        <v>0.59417846079495351</v>
      </c>
      <c r="AA24" s="29" t="s">
        <v>117</v>
      </c>
      <c r="AB24" s="29">
        <f>AB23/(LOG(AB4)/LOG(2))</f>
        <v>0.40001523849489784</v>
      </c>
      <c r="AF24" s="29" t="s">
        <v>118</v>
      </c>
      <c r="AG24" s="29">
        <f>AG23/(LOG(AG4)/LOG(2))</f>
        <v>0.29010001919708039</v>
      </c>
      <c r="AK24" s="29" t="s">
        <v>119</v>
      </c>
      <c r="AL24" s="29">
        <f>AL23/(LOG(AL4)/LOG(2))</f>
        <v>0.37009826124270906</v>
      </c>
      <c r="AP24" s="29" t="s">
        <v>120</v>
      </c>
      <c r="AQ24" s="29">
        <f>AQ23/(LOG(AQ4)/LOG(2))</f>
        <v>0.15832438206879781</v>
      </c>
      <c r="AU24" s="29" t="s">
        <v>121</v>
      </c>
      <c r="AV24" s="29">
        <f>AV23/(LOG(AV4)/LOG(2))</f>
        <v>0.40811636009728736</v>
      </c>
    </row>
    <row r="25" spans="1:48" x14ac:dyDescent="0.3">
      <c r="A25" s="59">
        <v>12</v>
      </c>
      <c r="B25" s="59">
        <v>2708</v>
      </c>
      <c r="C25" s="62">
        <v>23</v>
      </c>
      <c r="D25" s="59">
        <v>2723</v>
      </c>
      <c r="E25" s="62">
        <v>24</v>
      </c>
      <c r="F25" s="59">
        <v>2734</v>
      </c>
      <c r="G25" s="65">
        <v>23</v>
      </c>
      <c r="H25" s="65">
        <v>2743</v>
      </c>
      <c r="I25" s="43"/>
      <c r="J25" s="43"/>
      <c r="K25" s="44">
        <v>0</v>
      </c>
      <c r="L25">
        <v>1222</v>
      </c>
    </row>
    <row r="26" spans="1:48" x14ac:dyDescent="0.3">
      <c r="A26" s="59">
        <v>12</v>
      </c>
      <c r="B26" s="59">
        <v>2845</v>
      </c>
      <c r="C26" s="62">
        <v>14</v>
      </c>
      <c r="D26" s="59">
        <v>2853</v>
      </c>
      <c r="E26" s="62">
        <v>13</v>
      </c>
      <c r="F26" s="59">
        <v>2869</v>
      </c>
      <c r="G26" s="65">
        <v>14</v>
      </c>
      <c r="H26" s="65">
        <v>2876</v>
      </c>
      <c r="I26" s="43"/>
      <c r="J26" s="43"/>
      <c r="K26" s="44">
        <v>0</v>
      </c>
      <c r="L26">
        <v>1111</v>
      </c>
    </row>
    <row r="27" spans="1:48" x14ac:dyDescent="0.3">
      <c r="A27" s="59">
        <v>12</v>
      </c>
      <c r="B27" s="59">
        <v>2995</v>
      </c>
      <c r="C27" s="62">
        <v>14</v>
      </c>
      <c r="D27" s="59">
        <v>2999</v>
      </c>
      <c r="E27" s="62">
        <v>13</v>
      </c>
      <c r="F27" s="59">
        <v>3019</v>
      </c>
      <c r="G27" s="65">
        <v>14</v>
      </c>
      <c r="H27" s="65">
        <v>3026</v>
      </c>
      <c r="I27" s="43"/>
      <c r="J27" s="43"/>
      <c r="K27" s="44">
        <v>0</v>
      </c>
      <c r="L27">
        <v>1111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3132</v>
      </c>
      <c r="C28" s="62">
        <v>14</v>
      </c>
      <c r="D28" s="59">
        <v>3137</v>
      </c>
      <c r="E28" s="62">
        <v>13</v>
      </c>
      <c r="F28" s="59">
        <v>3143</v>
      </c>
      <c r="G28" s="65">
        <v>23</v>
      </c>
      <c r="H28" s="65">
        <v>3156</v>
      </c>
      <c r="I28" s="43"/>
      <c r="J28" s="43"/>
      <c r="K28" s="44">
        <v>0</v>
      </c>
      <c r="L28">
        <v>1112</v>
      </c>
      <c r="N28" s="41">
        <f>COUNTIF(L7:L166,G3)</f>
        <v>2</v>
      </c>
      <c r="O28" s="41"/>
      <c r="P28" s="48">
        <v>27</v>
      </c>
      <c r="Q28" s="48">
        <v>26</v>
      </c>
      <c r="R28" s="48">
        <v>27</v>
      </c>
      <c r="S28" s="48">
        <v>27</v>
      </c>
      <c r="T28" s="48">
        <v>26</v>
      </c>
      <c r="U28" s="48">
        <v>27</v>
      </c>
      <c r="V28" s="47"/>
    </row>
    <row r="29" spans="1:48" x14ac:dyDescent="0.3">
      <c r="A29" s="59">
        <v>12</v>
      </c>
      <c r="B29" s="59">
        <v>3280</v>
      </c>
      <c r="C29" s="62">
        <v>14</v>
      </c>
      <c r="D29" s="59">
        <v>3285</v>
      </c>
      <c r="E29" s="62">
        <v>13</v>
      </c>
      <c r="F29" s="59">
        <v>3292</v>
      </c>
      <c r="G29" s="65">
        <v>23</v>
      </c>
      <c r="H29" s="65">
        <v>3305</v>
      </c>
      <c r="I29" s="43"/>
      <c r="J29" s="43"/>
      <c r="K29" s="44">
        <v>0</v>
      </c>
      <c r="L29">
        <v>1112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12</v>
      </c>
      <c r="B30" s="59">
        <v>3405</v>
      </c>
      <c r="C30" s="62">
        <v>14</v>
      </c>
      <c r="D30" s="59">
        <v>3415</v>
      </c>
      <c r="E30" s="62">
        <v>13</v>
      </c>
      <c r="F30" s="59">
        <v>3428</v>
      </c>
      <c r="G30" s="65">
        <v>23</v>
      </c>
      <c r="H30" s="65">
        <v>3443</v>
      </c>
      <c r="I30" s="43"/>
      <c r="J30" s="43"/>
      <c r="K30" s="44">
        <v>0</v>
      </c>
      <c r="L30">
        <v>1112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12</v>
      </c>
      <c r="B31" s="59">
        <v>3548</v>
      </c>
      <c r="C31" s="62">
        <v>14</v>
      </c>
      <c r="D31" s="59">
        <v>3553</v>
      </c>
      <c r="E31" s="62">
        <v>13</v>
      </c>
      <c r="F31" s="59">
        <v>3560</v>
      </c>
      <c r="G31" s="65">
        <v>23</v>
      </c>
      <c r="H31" s="65">
        <v>3572</v>
      </c>
      <c r="I31" s="43"/>
      <c r="J31" s="43"/>
      <c r="K31" s="44">
        <v>0</v>
      </c>
      <c r="L31">
        <v>1112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12</v>
      </c>
      <c r="B32" s="59">
        <v>3678</v>
      </c>
      <c r="C32" s="62">
        <v>14</v>
      </c>
      <c r="D32" s="59">
        <v>3687</v>
      </c>
      <c r="E32" s="62">
        <v>24</v>
      </c>
      <c r="F32" s="59">
        <v>3704</v>
      </c>
      <c r="G32" s="65">
        <v>23</v>
      </c>
      <c r="H32" s="65">
        <v>3712</v>
      </c>
      <c r="I32" s="43"/>
      <c r="J32" s="43"/>
      <c r="K32" s="44">
        <v>0</v>
      </c>
      <c r="L32">
        <v>1122</v>
      </c>
      <c r="O32" s="46" t="s">
        <v>103</v>
      </c>
      <c r="P32" s="48">
        <f>U20</f>
        <v>1</v>
      </c>
      <c r="Q32" s="48">
        <f>Z20</f>
        <v>0</v>
      </c>
      <c r="R32" s="48">
        <f>AE20</f>
        <v>0</v>
      </c>
      <c r="S32" s="48">
        <f>AJ20</f>
        <v>0</v>
      </c>
      <c r="T32" s="48">
        <f>AO20</f>
        <v>0</v>
      </c>
      <c r="U32" s="48">
        <f>AT20</f>
        <v>1</v>
      </c>
      <c r="V32" s="46"/>
    </row>
    <row r="33" spans="1:22" x14ac:dyDescent="0.3">
      <c r="A33" s="59">
        <v>12</v>
      </c>
      <c r="B33" s="59">
        <v>3834</v>
      </c>
      <c r="C33" s="62">
        <v>14</v>
      </c>
      <c r="D33" s="59">
        <v>3839</v>
      </c>
      <c r="E33" s="62">
        <v>13</v>
      </c>
      <c r="F33" s="59">
        <v>3843</v>
      </c>
      <c r="G33" s="65">
        <v>14</v>
      </c>
      <c r="H33" s="65">
        <v>3850</v>
      </c>
      <c r="I33" s="43"/>
      <c r="J33" s="43"/>
      <c r="K33" s="44">
        <v>0</v>
      </c>
      <c r="L33">
        <v>1111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3960</v>
      </c>
      <c r="C34" s="63">
        <v>14</v>
      </c>
      <c r="D34" s="60">
        <v>3967</v>
      </c>
      <c r="E34" s="63">
        <v>13</v>
      </c>
      <c r="F34" s="60">
        <v>3975</v>
      </c>
      <c r="G34" s="66">
        <v>23</v>
      </c>
      <c r="H34" s="66">
        <v>3987</v>
      </c>
      <c r="I34" s="42"/>
      <c r="J34" s="42"/>
      <c r="K34" s="52">
        <v>0</v>
      </c>
      <c r="L34">
        <v>1112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4102</v>
      </c>
      <c r="C35" s="63">
        <v>23</v>
      </c>
      <c r="D35" s="60">
        <v>4114</v>
      </c>
      <c r="E35" s="63">
        <v>24</v>
      </c>
      <c r="F35" s="60">
        <v>4126</v>
      </c>
      <c r="G35" s="66">
        <v>23</v>
      </c>
      <c r="H35" s="66">
        <v>4138</v>
      </c>
      <c r="I35" s="42"/>
      <c r="J35" s="42"/>
      <c r="K35" s="52">
        <v>0</v>
      </c>
      <c r="L35">
        <v>1222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4252</v>
      </c>
      <c r="C36" s="63">
        <v>14</v>
      </c>
      <c r="D36" s="60">
        <v>4257</v>
      </c>
      <c r="E36" s="63">
        <v>24</v>
      </c>
      <c r="F36" s="60">
        <v>4269</v>
      </c>
      <c r="G36" s="66">
        <v>23</v>
      </c>
      <c r="H36" s="66">
        <v>4278</v>
      </c>
      <c r="I36" s="42"/>
      <c r="J36" s="42"/>
      <c r="K36" s="52">
        <v>0</v>
      </c>
      <c r="L36">
        <v>1122</v>
      </c>
      <c r="N36" s="42"/>
      <c r="O36" s="51" t="s">
        <v>107</v>
      </c>
      <c r="P36">
        <f>H33/P28</f>
        <v>142.59259259259258</v>
      </c>
      <c r="Q36">
        <f>(H59-H33)/Q28</f>
        <v>146.57692307692307</v>
      </c>
      <c r="R36">
        <f>(H86-H59)/R28</f>
        <v>140.55555555555554</v>
      </c>
      <c r="S36">
        <f>(H113-H86)/S28</f>
        <v>143.77777777777777</v>
      </c>
      <c r="T36">
        <f>(H139-H113)/T28</f>
        <v>143.69230769230768</v>
      </c>
      <c r="U36">
        <f>(H166-H139)/U28</f>
        <v>181.18518518518519</v>
      </c>
    </row>
    <row r="37" spans="1:22" x14ac:dyDescent="0.3">
      <c r="A37" s="60">
        <v>12</v>
      </c>
      <c r="B37" s="60">
        <v>4384</v>
      </c>
      <c r="C37" s="63">
        <v>14</v>
      </c>
      <c r="D37" s="60">
        <v>4396</v>
      </c>
      <c r="E37" s="63">
        <v>24</v>
      </c>
      <c r="F37" s="60">
        <v>4411</v>
      </c>
      <c r="G37" s="66">
        <v>14</v>
      </c>
      <c r="H37" s="66">
        <v>4438</v>
      </c>
      <c r="I37" s="42"/>
      <c r="J37" s="42"/>
      <c r="K37" s="52">
        <v>0</v>
      </c>
      <c r="L37">
        <v>1121</v>
      </c>
    </row>
    <row r="38" spans="1:22" x14ac:dyDescent="0.3">
      <c r="A38" s="60">
        <v>12</v>
      </c>
      <c r="B38" s="60">
        <v>4546</v>
      </c>
      <c r="C38" s="63">
        <v>14</v>
      </c>
      <c r="D38" s="60">
        <v>4565</v>
      </c>
      <c r="E38" s="63">
        <v>13</v>
      </c>
      <c r="F38" s="60">
        <v>4574</v>
      </c>
      <c r="G38" s="66">
        <v>23</v>
      </c>
      <c r="H38" s="66">
        <v>4587</v>
      </c>
      <c r="I38" s="42"/>
      <c r="J38" s="42"/>
      <c r="K38" s="52">
        <v>0</v>
      </c>
      <c r="L38">
        <v>1112</v>
      </c>
    </row>
    <row r="39" spans="1:22" x14ac:dyDescent="0.3">
      <c r="A39" s="60">
        <v>12</v>
      </c>
      <c r="B39" s="60">
        <v>4706</v>
      </c>
      <c r="C39" s="63">
        <v>23</v>
      </c>
      <c r="D39" s="60">
        <v>4722</v>
      </c>
      <c r="E39" s="63">
        <v>24</v>
      </c>
      <c r="F39" s="60">
        <v>4732</v>
      </c>
      <c r="G39" s="66">
        <v>23</v>
      </c>
      <c r="H39" s="66">
        <v>4744</v>
      </c>
      <c r="I39" s="42"/>
      <c r="J39" s="42"/>
      <c r="K39" s="52">
        <v>0</v>
      </c>
      <c r="L39">
        <v>1222</v>
      </c>
    </row>
    <row r="40" spans="1:22" x14ac:dyDescent="0.3">
      <c r="A40" s="60">
        <v>12</v>
      </c>
      <c r="B40" s="60">
        <v>4865</v>
      </c>
      <c r="C40" s="63">
        <v>14</v>
      </c>
      <c r="D40" s="60">
        <v>4873</v>
      </c>
      <c r="E40" s="63">
        <v>24</v>
      </c>
      <c r="F40" s="60">
        <v>4884</v>
      </c>
      <c r="G40" s="66">
        <v>23</v>
      </c>
      <c r="H40" s="66">
        <v>4897</v>
      </c>
      <c r="I40" s="42"/>
      <c r="J40" s="42"/>
      <c r="K40" s="52">
        <v>0</v>
      </c>
      <c r="L40">
        <v>1122</v>
      </c>
    </row>
    <row r="41" spans="1:22" x14ac:dyDescent="0.3">
      <c r="A41" s="60">
        <v>12</v>
      </c>
      <c r="B41" s="60">
        <v>5016</v>
      </c>
      <c r="C41" s="63">
        <v>14</v>
      </c>
      <c r="D41" s="60">
        <v>5024</v>
      </c>
      <c r="E41" s="63">
        <v>13</v>
      </c>
      <c r="F41" s="60">
        <v>5032</v>
      </c>
      <c r="G41" s="66">
        <v>23</v>
      </c>
      <c r="H41" s="66">
        <v>5044</v>
      </c>
      <c r="I41" s="42"/>
      <c r="J41" s="42"/>
      <c r="K41" s="52">
        <v>0</v>
      </c>
      <c r="L41">
        <v>1112</v>
      </c>
    </row>
    <row r="42" spans="1:22" x14ac:dyDescent="0.3">
      <c r="A42" s="60">
        <v>12</v>
      </c>
      <c r="B42" s="60">
        <v>5145</v>
      </c>
      <c r="C42" s="63">
        <v>14</v>
      </c>
      <c r="D42" s="60">
        <v>5162</v>
      </c>
      <c r="E42" s="63">
        <v>13</v>
      </c>
      <c r="F42" s="60">
        <v>5169</v>
      </c>
      <c r="G42" s="66">
        <v>23</v>
      </c>
      <c r="H42" s="66">
        <v>5182</v>
      </c>
      <c r="I42" s="42"/>
      <c r="J42" s="42"/>
      <c r="K42" s="52">
        <v>0</v>
      </c>
      <c r="L42">
        <v>1112</v>
      </c>
    </row>
    <row r="43" spans="1:22" x14ac:dyDescent="0.3">
      <c r="A43" s="60">
        <v>12</v>
      </c>
      <c r="B43" s="60">
        <v>5282</v>
      </c>
      <c r="C43" s="63">
        <v>14</v>
      </c>
      <c r="D43" s="60">
        <v>5293</v>
      </c>
      <c r="E43" s="63">
        <v>24</v>
      </c>
      <c r="F43" s="60">
        <v>5306</v>
      </c>
      <c r="G43" s="66">
        <v>23</v>
      </c>
      <c r="H43" s="66">
        <v>5317</v>
      </c>
      <c r="I43" s="42"/>
      <c r="J43" s="42"/>
      <c r="K43" s="52">
        <v>0</v>
      </c>
      <c r="L43">
        <v>1122</v>
      </c>
    </row>
    <row r="44" spans="1:22" x14ac:dyDescent="0.3">
      <c r="A44" s="60">
        <v>12</v>
      </c>
      <c r="B44" s="60">
        <v>5421</v>
      </c>
      <c r="C44" s="63">
        <v>14</v>
      </c>
      <c r="D44" s="60">
        <v>5428</v>
      </c>
      <c r="E44" s="63">
        <v>24</v>
      </c>
      <c r="F44" s="60">
        <v>5444</v>
      </c>
      <c r="G44" s="66">
        <v>23</v>
      </c>
      <c r="H44" s="66">
        <v>5453</v>
      </c>
      <c r="I44" s="42"/>
      <c r="J44" s="42"/>
      <c r="K44" s="52">
        <v>0</v>
      </c>
      <c r="L44">
        <v>1122</v>
      </c>
    </row>
    <row r="45" spans="1:22" x14ac:dyDescent="0.3">
      <c r="A45" s="60">
        <v>12</v>
      </c>
      <c r="B45" s="60">
        <v>5576</v>
      </c>
      <c r="C45" s="63">
        <v>14</v>
      </c>
      <c r="D45" s="60">
        <v>5590</v>
      </c>
      <c r="E45" s="63">
        <v>24</v>
      </c>
      <c r="F45" s="60">
        <v>5602</v>
      </c>
      <c r="G45" s="66">
        <v>23</v>
      </c>
      <c r="H45" s="66">
        <v>5614</v>
      </c>
      <c r="I45" s="42"/>
      <c r="J45" s="42"/>
      <c r="K45" s="52">
        <v>0</v>
      </c>
      <c r="L45">
        <v>1122</v>
      </c>
    </row>
    <row r="46" spans="1:22" x14ac:dyDescent="0.3">
      <c r="A46" s="60">
        <v>12</v>
      </c>
      <c r="B46" s="60">
        <v>5714</v>
      </c>
      <c r="C46" s="63">
        <v>14</v>
      </c>
      <c r="D46" s="60">
        <v>5722</v>
      </c>
      <c r="E46" s="63">
        <v>13</v>
      </c>
      <c r="F46" s="60">
        <v>5730</v>
      </c>
      <c r="G46" s="66">
        <v>23</v>
      </c>
      <c r="H46" s="66">
        <v>5775</v>
      </c>
      <c r="I46" s="42"/>
      <c r="J46" s="42"/>
      <c r="K46" s="52">
        <v>0</v>
      </c>
      <c r="L46">
        <v>1112</v>
      </c>
    </row>
    <row r="47" spans="1:22" x14ac:dyDescent="0.3">
      <c r="A47" s="60">
        <v>12</v>
      </c>
      <c r="B47" s="60">
        <v>5883</v>
      </c>
      <c r="C47" s="63">
        <v>14</v>
      </c>
      <c r="D47" s="60">
        <v>5897</v>
      </c>
      <c r="E47" s="63">
        <v>13</v>
      </c>
      <c r="F47" s="60">
        <v>5904</v>
      </c>
      <c r="G47" s="66">
        <v>23</v>
      </c>
      <c r="H47" s="66">
        <v>5917</v>
      </c>
      <c r="I47" s="42"/>
      <c r="J47" s="42"/>
      <c r="K47" s="52">
        <v>0</v>
      </c>
      <c r="L47">
        <v>1112</v>
      </c>
    </row>
    <row r="48" spans="1:22" x14ac:dyDescent="0.3">
      <c r="A48" s="60">
        <v>12</v>
      </c>
      <c r="B48" s="60">
        <v>6024</v>
      </c>
      <c r="C48" s="63">
        <v>14</v>
      </c>
      <c r="D48" s="60">
        <v>6041</v>
      </c>
      <c r="E48" s="63">
        <v>13</v>
      </c>
      <c r="F48" s="60">
        <v>6050</v>
      </c>
      <c r="G48" s="66">
        <v>23</v>
      </c>
      <c r="H48" s="66">
        <v>6065</v>
      </c>
      <c r="I48" s="42"/>
      <c r="J48" s="42"/>
      <c r="K48" s="52">
        <v>0</v>
      </c>
      <c r="L48">
        <v>1112</v>
      </c>
    </row>
    <row r="49" spans="1:12" x14ac:dyDescent="0.3">
      <c r="A49" s="60">
        <v>12</v>
      </c>
      <c r="B49" s="60">
        <v>6162</v>
      </c>
      <c r="C49" s="63">
        <v>14</v>
      </c>
      <c r="D49" s="60">
        <v>6181</v>
      </c>
      <c r="E49" s="63">
        <v>13</v>
      </c>
      <c r="F49" s="60">
        <v>6195</v>
      </c>
      <c r="G49" s="66">
        <v>23</v>
      </c>
      <c r="H49" s="66">
        <v>6207</v>
      </c>
      <c r="I49" s="42"/>
      <c r="J49" s="42"/>
      <c r="K49" s="52">
        <v>0</v>
      </c>
      <c r="L49">
        <v>1112</v>
      </c>
    </row>
    <row r="50" spans="1:12" x14ac:dyDescent="0.3">
      <c r="A50" s="60">
        <v>12</v>
      </c>
      <c r="B50" s="60">
        <v>6316</v>
      </c>
      <c r="C50" s="63">
        <v>14</v>
      </c>
      <c r="D50" s="60">
        <v>6327</v>
      </c>
      <c r="E50" s="63">
        <v>13</v>
      </c>
      <c r="F50" s="60">
        <v>6340</v>
      </c>
      <c r="G50" s="66">
        <v>23</v>
      </c>
      <c r="H50" s="66">
        <v>6352</v>
      </c>
      <c r="I50" s="42"/>
      <c r="J50" s="42"/>
      <c r="K50" s="52">
        <v>0</v>
      </c>
      <c r="L50">
        <v>1112</v>
      </c>
    </row>
    <row r="51" spans="1:12" x14ac:dyDescent="0.3">
      <c r="A51" s="60">
        <v>12</v>
      </c>
      <c r="B51" s="60">
        <v>6459</v>
      </c>
      <c r="C51" s="63">
        <v>14</v>
      </c>
      <c r="D51" s="60">
        <v>6468</v>
      </c>
      <c r="E51" s="63">
        <v>13</v>
      </c>
      <c r="F51" s="60">
        <v>6479</v>
      </c>
      <c r="G51" s="66">
        <v>23</v>
      </c>
      <c r="H51" s="66">
        <v>6492</v>
      </c>
      <c r="I51" s="42"/>
      <c r="J51" s="42"/>
      <c r="K51" s="52">
        <v>0</v>
      </c>
      <c r="L51">
        <v>1112</v>
      </c>
    </row>
    <row r="52" spans="1:12" x14ac:dyDescent="0.3">
      <c r="A52" s="60">
        <v>12</v>
      </c>
      <c r="B52" s="60">
        <v>6594</v>
      </c>
      <c r="C52" s="63">
        <v>14</v>
      </c>
      <c r="D52" s="60">
        <v>6606</v>
      </c>
      <c r="E52" s="63">
        <v>13</v>
      </c>
      <c r="F52" s="60">
        <v>6613</v>
      </c>
      <c r="G52" s="66">
        <v>14</v>
      </c>
      <c r="H52" s="66">
        <v>6621</v>
      </c>
      <c r="I52" s="42"/>
      <c r="J52" s="42"/>
      <c r="K52" s="52">
        <v>0</v>
      </c>
      <c r="L52">
        <v>1111</v>
      </c>
    </row>
    <row r="53" spans="1:12" x14ac:dyDescent="0.3">
      <c r="A53" s="60">
        <v>12</v>
      </c>
      <c r="B53" s="60">
        <v>6719</v>
      </c>
      <c r="C53" s="63">
        <v>14</v>
      </c>
      <c r="D53" s="60">
        <v>6726</v>
      </c>
      <c r="E53" s="63">
        <v>13</v>
      </c>
      <c r="F53" s="60">
        <v>6731</v>
      </c>
      <c r="G53" s="66">
        <v>14</v>
      </c>
      <c r="H53" s="66">
        <v>6738</v>
      </c>
      <c r="I53" s="42"/>
      <c r="J53" s="42"/>
      <c r="K53" s="52">
        <v>0</v>
      </c>
      <c r="L53">
        <v>1111</v>
      </c>
    </row>
    <row r="54" spans="1:12" x14ac:dyDescent="0.3">
      <c r="A54" s="60">
        <v>12</v>
      </c>
      <c r="B54" s="60">
        <v>6855</v>
      </c>
      <c r="C54" s="63">
        <v>14</v>
      </c>
      <c r="D54" s="60">
        <v>6862</v>
      </c>
      <c r="E54" s="63">
        <v>13</v>
      </c>
      <c r="F54" s="60">
        <v>6873</v>
      </c>
      <c r="G54" s="66">
        <v>23</v>
      </c>
      <c r="H54" s="66">
        <v>6906</v>
      </c>
      <c r="I54" s="42"/>
      <c r="J54" s="42"/>
      <c r="K54" s="52">
        <v>0</v>
      </c>
      <c r="L54">
        <v>1112</v>
      </c>
    </row>
    <row r="55" spans="1:12" x14ac:dyDescent="0.3">
      <c r="A55" s="60">
        <v>12</v>
      </c>
      <c r="B55" s="60">
        <v>7008</v>
      </c>
      <c r="C55" s="63">
        <v>14</v>
      </c>
      <c r="D55" s="60">
        <v>7016</v>
      </c>
      <c r="E55" s="63">
        <v>13</v>
      </c>
      <c r="F55" s="60">
        <v>7023</v>
      </c>
      <c r="G55" s="66">
        <v>14</v>
      </c>
      <c r="H55" s="66">
        <v>7035</v>
      </c>
      <c r="I55" s="42"/>
      <c r="J55" s="42"/>
      <c r="K55" s="52">
        <v>0</v>
      </c>
      <c r="L55">
        <v>1111</v>
      </c>
    </row>
    <row r="56" spans="1:12" x14ac:dyDescent="0.3">
      <c r="A56" s="60">
        <v>12</v>
      </c>
      <c r="B56" s="60">
        <v>7142</v>
      </c>
      <c r="C56" s="63">
        <v>14</v>
      </c>
      <c r="D56" s="60">
        <v>7146</v>
      </c>
      <c r="E56" s="63">
        <v>13</v>
      </c>
      <c r="F56" s="60">
        <v>7153</v>
      </c>
      <c r="G56" s="66">
        <v>14</v>
      </c>
      <c r="H56" s="66">
        <v>7164</v>
      </c>
      <c r="I56" s="42"/>
      <c r="J56" s="42"/>
      <c r="K56" s="52">
        <v>0</v>
      </c>
      <c r="L56">
        <v>1111</v>
      </c>
    </row>
    <row r="57" spans="1:12" x14ac:dyDescent="0.3">
      <c r="A57" s="60">
        <v>12</v>
      </c>
      <c r="B57" s="60">
        <v>7267</v>
      </c>
      <c r="C57" s="63">
        <v>14</v>
      </c>
      <c r="D57" s="60">
        <v>7272</v>
      </c>
      <c r="E57" s="63">
        <v>13</v>
      </c>
      <c r="F57" s="60">
        <v>7278</v>
      </c>
      <c r="G57" s="66">
        <v>14</v>
      </c>
      <c r="H57" s="66">
        <v>7287</v>
      </c>
      <c r="I57" s="42"/>
      <c r="J57" s="42"/>
      <c r="K57" s="52">
        <v>0</v>
      </c>
      <c r="L57">
        <v>1111</v>
      </c>
    </row>
    <row r="58" spans="1:12" x14ac:dyDescent="0.3">
      <c r="A58" s="60">
        <v>12</v>
      </c>
      <c r="B58" s="60">
        <v>7485</v>
      </c>
      <c r="C58" s="63">
        <v>14</v>
      </c>
      <c r="D58" s="60">
        <v>7495</v>
      </c>
      <c r="E58" s="63">
        <v>13</v>
      </c>
      <c r="F58" s="60">
        <v>7506</v>
      </c>
      <c r="G58" s="66">
        <v>23</v>
      </c>
      <c r="H58" s="66">
        <v>7524</v>
      </c>
      <c r="I58" s="42"/>
      <c r="J58" s="42"/>
      <c r="K58" s="52">
        <v>0</v>
      </c>
      <c r="L58">
        <v>1112</v>
      </c>
    </row>
    <row r="59" spans="1:12" x14ac:dyDescent="0.3">
      <c r="A59" s="60">
        <v>12</v>
      </c>
      <c r="B59" s="60">
        <v>7630</v>
      </c>
      <c r="C59" s="63">
        <v>14</v>
      </c>
      <c r="D59" s="60">
        <v>7639</v>
      </c>
      <c r="E59" s="63">
        <v>13</v>
      </c>
      <c r="F59" s="60">
        <v>7649</v>
      </c>
      <c r="G59" s="66">
        <v>23</v>
      </c>
      <c r="H59" s="66">
        <v>7661</v>
      </c>
      <c r="I59" s="42"/>
      <c r="J59" s="42"/>
      <c r="K59" s="52">
        <v>0</v>
      </c>
      <c r="L59">
        <v>1112</v>
      </c>
    </row>
    <row r="60" spans="1:12" x14ac:dyDescent="0.3">
      <c r="A60" s="59">
        <v>12</v>
      </c>
      <c r="B60" s="59">
        <v>7759</v>
      </c>
      <c r="C60" s="62">
        <v>14</v>
      </c>
      <c r="D60" s="59">
        <v>7767</v>
      </c>
      <c r="E60" s="62">
        <v>13</v>
      </c>
      <c r="F60" s="59">
        <v>7774</v>
      </c>
      <c r="G60" s="65">
        <v>14</v>
      </c>
      <c r="H60" s="65">
        <v>7786</v>
      </c>
      <c r="I60" s="43"/>
      <c r="J60" s="43"/>
      <c r="K60" s="44">
        <v>0</v>
      </c>
      <c r="L60">
        <v>1111</v>
      </c>
    </row>
    <row r="61" spans="1:12" x14ac:dyDescent="0.3">
      <c r="A61" s="59">
        <v>12</v>
      </c>
      <c r="B61" s="59">
        <v>7917</v>
      </c>
      <c r="C61" s="62">
        <v>14</v>
      </c>
      <c r="D61" s="59">
        <v>7930</v>
      </c>
      <c r="E61" s="62">
        <v>24</v>
      </c>
      <c r="F61" s="59">
        <v>7943</v>
      </c>
      <c r="G61" s="65">
        <v>23</v>
      </c>
      <c r="H61" s="65">
        <v>7968</v>
      </c>
      <c r="I61" s="43"/>
      <c r="J61" s="43"/>
      <c r="K61" s="44">
        <v>0</v>
      </c>
      <c r="L61">
        <v>1122</v>
      </c>
    </row>
    <row r="62" spans="1:12" x14ac:dyDescent="0.3">
      <c r="A62" s="59">
        <v>12</v>
      </c>
      <c r="B62" s="59">
        <v>8082</v>
      </c>
      <c r="C62" s="62">
        <v>14</v>
      </c>
      <c r="D62" s="59">
        <v>8088</v>
      </c>
      <c r="E62" s="62">
        <v>13</v>
      </c>
      <c r="F62" s="59">
        <v>8098</v>
      </c>
      <c r="G62" s="65">
        <v>23</v>
      </c>
      <c r="H62" s="65">
        <v>8111</v>
      </c>
      <c r="I62" s="43"/>
      <c r="J62" s="43"/>
      <c r="K62" s="44">
        <v>0</v>
      </c>
      <c r="L62">
        <v>1112</v>
      </c>
    </row>
    <row r="63" spans="1:12" x14ac:dyDescent="0.3">
      <c r="A63" s="59">
        <v>12</v>
      </c>
      <c r="B63" s="59">
        <v>8211</v>
      </c>
      <c r="C63" s="62">
        <v>14</v>
      </c>
      <c r="D63" s="59">
        <v>8215</v>
      </c>
      <c r="E63" s="62">
        <v>13</v>
      </c>
      <c r="F63" s="59">
        <v>8223</v>
      </c>
      <c r="G63" s="65">
        <v>14</v>
      </c>
      <c r="H63" s="65">
        <v>8241</v>
      </c>
      <c r="I63" s="43"/>
      <c r="J63" s="43"/>
      <c r="K63" s="44">
        <v>0</v>
      </c>
      <c r="L63">
        <v>1111</v>
      </c>
    </row>
    <row r="64" spans="1:12" x14ac:dyDescent="0.3">
      <c r="A64" s="59">
        <v>12</v>
      </c>
      <c r="B64" s="59">
        <v>8349</v>
      </c>
      <c r="C64" s="62">
        <v>14</v>
      </c>
      <c r="D64" s="59">
        <v>8353</v>
      </c>
      <c r="E64" s="62">
        <v>13</v>
      </c>
      <c r="F64" s="59">
        <v>8358</v>
      </c>
      <c r="G64" s="65">
        <v>14</v>
      </c>
      <c r="H64" s="65">
        <v>8364</v>
      </c>
      <c r="I64" s="43"/>
      <c r="J64" s="43"/>
      <c r="K64" s="44">
        <v>0</v>
      </c>
      <c r="L64">
        <v>1111</v>
      </c>
    </row>
    <row r="65" spans="1:12" x14ac:dyDescent="0.3">
      <c r="A65" s="59">
        <v>21</v>
      </c>
      <c r="B65" s="59">
        <v>8464</v>
      </c>
      <c r="C65" s="62">
        <v>12</v>
      </c>
      <c r="D65" s="59">
        <v>8474</v>
      </c>
      <c r="E65" s="62">
        <v>13</v>
      </c>
      <c r="F65" s="59">
        <v>8478</v>
      </c>
      <c r="G65" s="65">
        <v>14</v>
      </c>
      <c r="H65" s="65">
        <v>8486</v>
      </c>
      <c r="I65" s="43"/>
      <c r="J65" s="43"/>
      <c r="K65" s="44">
        <v>0</v>
      </c>
      <c r="L65">
        <v>2111</v>
      </c>
    </row>
    <row r="66" spans="1:12" x14ac:dyDescent="0.3">
      <c r="A66" s="59">
        <v>12</v>
      </c>
      <c r="B66" s="59">
        <v>8584</v>
      </c>
      <c r="C66" s="62">
        <v>14</v>
      </c>
      <c r="D66" s="59">
        <v>8591</v>
      </c>
      <c r="E66" s="62">
        <v>13</v>
      </c>
      <c r="F66" s="59">
        <v>8598</v>
      </c>
      <c r="G66" s="65">
        <v>14</v>
      </c>
      <c r="H66" s="65">
        <v>8614</v>
      </c>
      <c r="I66" s="43"/>
      <c r="J66" s="43"/>
      <c r="K66" s="44">
        <v>0</v>
      </c>
      <c r="L66">
        <v>1111</v>
      </c>
    </row>
    <row r="67" spans="1:12" x14ac:dyDescent="0.3">
      <c r="A67" s="59">
        <v>12</v>
      </c>
      <c r="B67" s="59">
        <v>8716</v>
      </c>
      <c r="C67" s="62">
        <v>14</v>
      </c>
      <c r="D67" s="59">
        <v>8724</v>
      </c>
      <c r="E67" s="62">
        <v>13</v>
      </c>
      <c r="F67" s="59">
        <v>8732</v>
      </c>
      <c r="G67" s="65">
        <v>14</v>
      </c>
      <c r="H67" s="65">
        <v>8745</v>
      </c>
      <c r="I67" s="43"/>
      <c r="J67" s="43"/>
      <c r="K67" s="44">
        <v>0</v>
      </c>
      <c r="L67">
        <v>1111</v>
      </c>
    </row>
    <row r="68" spans="1:12" x14ac:dyDescent="0.3">
      <c r="A68" s="59">
        <v>12</v>
      </c>
      <c r="B68" s="59">
        <v>8855</v>
      </c>
      <c r="C68" s="62">
        <v>14</v>
      </c>
      <c r="D68" s="59">
        <v>8862</v>
      </c>
      <c r="E68" s="62">
        <v>13</v>
      </c>
      <c r="F68" s="59">
        <v>8869</v>
      </c>
      <c r="G68" s="65">
        <v>14</v>
      </c>
      <c r="H68" s="65">
        <v>8885</v>
      </c>
      <c r="I68" s="43"/>
      <c r="J68" s="43"/>
      <c r="K68" s="44">
        <v>0</v>
      </c>
      <c r="L68">
        <v>1111</v>
      </c>
    </row>
    <row r="69" spans="1:12" x14ac:dyDescent="0.3">
      <c r="A69" s="59">
        <v>12</v>
      </c>
      <c r="B69" s="59">
        <v>8984</v>
      </c>
      <c r="C69" s="62">
        <v>14</v>
      </c>
      <c r="D69" s="59">
        <v>8994</v>
      </c>
      <c r="E69" s="62">
        <v>13</v>
      </c>
      <c r="F69" s="59">
        <v>9002</v>
      </c>
      <c r="G69" s="65">
        <v>23</v>
      </c>
      <c r="H69" s="65">
        <v>9014</v>
      </c>
      <c r="I69" s="43"/>
      <c r="J69" s="43"/>
      <c r="K69" s="44">
        <v>0</v>
      </c>
      <c r="L69">
        <v>1112</v>
      </c>
    </row>
    <row r="70" spans="1:12" x14ac:dyDescent="0.3">
      <c r="A70" s="59">
        <v>12</v>
      </c>
      <c r="B70" s="59">
        <v>9119</v>
      </c>
      <c r="C70" s="62">
        <v>14</v>
      </c>
      <c r="D70" s="59">
        <v>9128</v>
      </c>
      <c r="E70" s="62">
        <v>13</v>
      </c>
      <c r="F70" s="59">
        <v>9136</v>
      </c>
      <c r="G70" s="65">
        <v>23</v>
      </c>
      <c r="H70" s="65">
        <v>9164</v>
      </c>
      <c r="I70" s="43"/>
      <c r="J70" s="43"/>
      <c r="K70" s="44">
        <v>0</v>
      </c>
      <c r="L70">
        <v>1112</v>
      </c>
    </row>
    <row r="71" spans="1:12" x14ac:dyDescent="0.3">
      <c r="A71" s="59">
        <v>12</v>
      </c>
      <c r="B71" s="59">
        <v>9272</v>
      </c>
      <c r="C71" s="62">
        <v>14</v>
      </c>
      <c r="D71" s="59">
        <v>9281</v>
      </c>
      <c r="E71" s="62">
        <v>24</v>
      </c>
      <c r="F71" s="59">
        <v>9296</v>
      </c>
      <c r="G71" s="65">
        <v>23</v>
      </c>
      <c r="H71" s="65">
        <v>9310</v>
      </c>
      <c r="I71" s="43"/>
      <c r="J71" s="43"/>
      <c r="K71" s="44">
        <v>0</v>
      </c>
      <c r="L71">
        <v>1122</v>
      </c>
    </row>
    <row r="72" spans="1:12" x14ac:dyDescent="0.3">
      <c r="A72" s="59">
        <v>12</v>
      </c>
      <c r="B72" s="59">
        <v>9410</v>
      </c>
      <c r="C72" s="62">
        <v>14</v>
      </c>
      <c r="D72" s="59">
        <v>9415</v>
      </c>
      <c r="E72" s="62">
        <v>13</v>
      </c>
      <c r="F72" s="59">
        <v>9423</v>
      </c>
      <c r="G72" s="65">
        <v>14</v>
      </c>
      <c r="H72" s="65">
        <v>9434</v>
      </c>
      <c r="I72" s="43"/>
      <c r="J72" s="43"/>
      <c r="K72" s="44">
        <v>0</v>
      </c>
      <c r="L72">
        <v>1111</v>
      </c>
    </row>
    <row r="73" spans="1:12" x14ac:dyDescent="0.3">
      <c r="A73" s="59">
        <v>12</v>
      </c>
      <c r="B73" s="59">
        <v>9535</v>
      </c>
      <c r="C73" s="62">
        <v>14</v>
      </c>
      <c r="D73" s="59">
        <v>9545</v>
      </c>
      <c r="E73" s="62">
        <v>13</v>
      </c>
      <c r="F73" s="59">
        <v>9552</v>
      </c>
      <c r="G73" s="65">
        <v>23</v>
      </c>
      <c r="H73" s="65">
        <v>9568</v>
      </c>
      <c r="I73" s="43"/>
      <c r="J73" s="43"/>
      <c r="K73" s="44">
        <v>0</v>
      </c>
      <c r="L73">
        <v>1112</v>
      </c>
    </row>
    <row r="74" spans="1:12" x14ac:dyDescent="0.3">
      <c r="A74" s="59">
        <v>12</v>
      </c>
      <c r="B74" s="59">
        <v>9678</v>
      </c>
      <c r="C74" s="62">
        <v>14</v>
      </c>
      <c r="D74" s="59">
        <v>9687</v>
      </c>
      <c r="E74" s="62">
        <v>13</v>
      </c>
      <c r="F74" s="59">
        <v>9699</v>
      </c>
      <c r="G74" s="65">
        <v>14</v>
      </c>
      <c r="H74" s="65">
        <v>9708</v>
      </c>
      <c r="I74" s="43"/>
      <c r="J74" s="43"/>
      <c r="K74" s="44">
        <v>0</v>
      </c>
      <c r="L74">
        <v>1111</v>
      </c>
    </row>
    <row r="75" spans="1:12" x14ac:dyDescent="0.3">
      <c r="A75" s="59">
        <v>12</v>
      </c>
      <c r="B75" s="59">
        <v>9806</v>
      </c>
      <c r="C75" s="62">
        <v>14</v>
      </c>
      <c r="D75" s="59">
        <v>9814</v>
      </c>
      <c r="E75" s="62">
        <v>13</v>
      </c>
      <c r="F75" s="59">
        <v>9821</v>
      </c>
      <c r="G75" s="65">
        <v>23</v>
      </c>
      <c r="H75" s="65">
        <v>9840</v>
      </c>
      <c r="I75" s="43"/>
      <c r="J75" s="43"/>
      <c r="K75" s="44">
        <v>0</v>
      </c>
      <c r="L75">
        <v>1112</v>
      </c>
    </row>
    <row r="76" spans="1:12" x14ac:dyDescent="0.3">
      <c r="A76" s="59">
        <v>12</v>
      </c>
      <c r="B76" s="59">
        <v>9946</v>
      </c>
      <c r="C76" s="62">
        <v>14</v>
      </c>
      <c r="D76" s="59">
        <v>9952</v>
      </c>
      <c r="E76" s="62">
        <v>13</v>
      </c>
      <c r="F76" s="59">
        <v>9961</v>
      </c>
      <c r="G76" s="65">
        <v>14</v>
      </c>
      <c r="H76" s="65">
        <v>9970</v>
      </c>
      <c r="I76" s="43"/>
      <c r="J76" s="43"/>
      <c r="K76" s="44">
        <v>0</v>
      </c>
      <c r="L76">
        <v>1111</v>
      </c>
    </row>
    <row r="77" spans="1:12" x14ac:dyDescent="0.3">
      <c r="A77" s="59">
        <v>12</v>
      </c>
      <c r="B77" s="59">
        <v>10081</v>
      </c>
      <c r="C77" s="62">
        <v>14</v>
      </c>
      <c r="D77" s="59">
        <v>10089</v>
      </c>
      <c r="E77" s="62">
        <v>13</v>
      </c>
      <c r="F77" s="59">
        <v>10096</v>
      </c>
      <c r="G77" s="65">
        <v>14</v>
      </c>
      <c r="H77" s="65">
        <v>10112</v>
      </c>
      <c r="I77" s="43"/>
      <c r="J77" s="43"/>
      <c r="K77" s="44">
        <v>0</v>
      </c>
      <c r="L77">
        <v>1111</v>
      </c>
    </row>
    <row r="78" spans="1:12" x14ac:dyDescent="0.3">
      <c r="A78" s="59">
        <v>12</v>
      </c>
      <c r="B78" s="59">
        <v>10218</v>
      </c>
      <c r="C78" s="62">
        <v>14</v>
      </c>
      <c r="D78" s="59">
        <v>10224</v>
      </c>
      <c r="E78" s="62">
        <v>13</v>
      </c>
      <c r="F78" s="59">
        <v>10232</v>
      </c>
      <c r="G78" s="65">
        <v>23</v>
      </c>
      <c r="H78" s="65">
        <v>10245</v>
      </c>
      <c r="I78" s="43"/>
      <c r="J78" s="43"/>
      <c r="K78" s="44">
        <v>0</v>
      </c>
      <c r="L78">
        <v>1112</v>
      </c>
    </row>
    <row r="79" spans="1:12" x14ac:dyDescent="0.3">
      <c r="A79" s="59">
        <v>12</v>
      </c>
      <c r="B79" s="59">
        <v>10354</v>
      </c>
      <c r="C79" s="62">
        <v>14</v>
      </c>
      <c r="D79" s="59">
        <v>10360</v>
      </c>
      <c r="E79" s="62">
        <v>13</v>
      </c>
      <c r="F79" s="59">
        <v>10374</v>
      </c>
      <c r="G79" s="65">
        <v>14</v>
      </c>
      <c r="H79" s="65">
        <v>10383</v>
      </c>
      <c r="I79" s="43"/>
      <c r="J79" s="43"/>
      <c r="K79" s="44">
        <v>0</v>
      </c>
      <c r="L79">
        <v>1111</v>
      </c>
    </row>
    <row r="80" spans="1:12" x14ac:dyDescent="0.3">
      <c r="A80" s="59">
        <v>12</v>
      </c>
      <c r="B80" s="59">
        <v>10493</v>
      </c>
      <c r="C80" s="62">
        <v>14</v>
      </c>
      <c r="D80" s="59">
        <v>10497</v>
      </c>
      <c r="E80" s="62">
        <v>13</v>
      </c>
      <c r="F80" s="59">
        <v>10504</v>
      </c>
      <c r="G80" s="65">
        <v>14</v>
      </c>
      <c r="H80" s="65">
        <v>10518</v>
      </c>
      <c r="I80" s="43"/>
      <c r="J80" s="43"/>
      <c r="K80" s="44">
        <v>0</v>
      </c>
      <c r="L80">
        <v>1111</v>
      </c>
    </row>
    <row r="81" spans="1:12" x14ac:dyDescent="0.3">
      <c r="A81" s="59">
        <v>12</v>
      </c>
      <c r="B81" s="59">
        <v>10621</v>
      </c>
      <c r="C81" s="62">
        <v>14</v>
      </c>
      <c r="D81" s="59">
        <v>10625</v>
      </c>
      <c r="E81" s="62">
        <v>13</v>
      </c>
      <c r="F81" s="59">
        <v>10633</v>
      </c>
      <c r="G81" s="65">
        <v>23</v>
      </c>
      <c r="H81" s="65">
        <v>10649</v>
      </c>
      <c r="I81" s="43"/>
      <c r="J81" s="43"/>
      <c r="K81" s="44">
        <v>0</v>
      </c>
      <c r="L81">
        <v>1112</v>
      </c>
    </row>
    <row r="82" spans="1:12" x14ac:dyDescent="0.3">
      <c r="A82" s="59">
        <v>12</v>
      </c>
      <c r="B82" s="59">
        <v>10790</v>
      </c>
      <c r="C82" s="62">
        <v>14</v>
      </c>
      <c r="D82" s="59">
        <v>10798</v>
      </c>
      <c r="E82" s="62">
        <v>13</v>
      </c>
      <c r="F82" s="59">
        <v>10812</v>
      </c>
      <c r="G82" s="65">
        <v>14</v>
      </c>
      <c r="H82" s="65">
        <v>10821</v>
      </c>
      <c r="I82" s="43"/>
      <c r="J82" s="43"/>
      <c r="K82" s="44">
        <v>0</v>
      </c>
      <c r="L82">
        <v>1111</v>
      </c>
    </row>
    <row r="83" spans="1:12" x14ac:dyDescent="0.3">
      <c r="A83" s="59">
        <v>12</v>
      </c>
      <c r="B83" s="59">
        <v>10935</v>
      </c>
      <c r="C83" s="62">
        <v>14</v>
      </c>
      <c r="D83" s="59">
        <v>10941</v>
      </c>
      <c r="E83" s="62">
        <v>13</v>
      </c>
      <c r="F83" s="59">
        <v>10956</v>
      </c>
      <c r="G83" s="65">
        <v>14</v>
      </c>
      <c r="H83" s="65">
        <v>10964</v>
      </c>
      <c r="I83" s="43"/>
      <c r="J83" s="43"/>
      <c r="K83" s="44">
        <v>0</v>
      </c>
      <c r="L83">
        <v>1111</v>
      </c>
    </row>
    <row r="84" spans="1:12" x14ac:dyDescent="0.3">
      <c r="A84" s="59">
        <v>12</v>
      </c>
      <c r="B84" s="59">
        <v>11153</v>
      </c>
      <c r="C84" s="62">
        <v>14</v>
      </c>
      <c r="D84" s="59">
        <v>11164</v>
      </c>
      <c r="E84" s="62">
        <v>13</v>
      </c>
      <c r="F84" s="59">
        <v>11173</v>
      </c>
      <c r="G84" s="65">
        <v>14</v>
      </c>
      <c r="H84" s="65">
        <v>11182</v>
      </c>
      <c r="I84" s="43"/>
      <c r="J84" s="43"/>
      <c r="K84" s="44">
        <v>0</v>
      </c>
      <c r="L84">
        <v>1111</v>
      </c>
    </row>
    <row r="85" spans="1:12" x14ac:dyDescent="0.3">
      <c r="A85" s="59">
        <v>12</v>
      </c>
      <c r="B85" s="59">
        <v>11285</v>
      </c>
      <c r="C85" s="62">
        <v>14</v>
      </c>
      <c r="D85" s="59">
        <v>11294</v>
      </c>
      <c r="E85" s="62">
        <v>13</v>
      </c>
      <c r="F85" s="59">
        <v>11307</v>
      </c>
      <c r="G85" s="65">
        <v>14</v>
      </c>
      <c r="H85" s="65">
        <v>11314</v>
      </c>
      <c r="I85" s="43"/>
      <c r="J85" s="43"/>
      <c r="K85" s="44">
        <v>0</v>
      </c>
      <c r="L85">
        <v>1111</v>
      </c>
    </row>
    <row r="86" spans="1:12" x14ac:dyDescent="0.3">
      <c r="A86" s="59">
        <v>12</v>
      </c>
      <c r="B86" s="59">
        <v>11424</v>
      </c>
      <c r="C86" s="62">
        <v>14</v>
      </c>
      <c r="D86" s="59">
        <v>11434</v>
      </c>
      <c r="E86" s="62">
        <v>13</v>
      </c>
      <c r="F86" s="59">
        <v>11449</v>
      </c>
      <c r="G86" s="65">
        <v>14</v>
      </c>
      <c r="H86" s="65">
        <v>11456</v>
      </c>
      <c r="I86" s="43"/>
      <c r="J86" s="43"/>
      <c r="K86" s="44">
        <v>0</v>
      </c>
      <c r="L86">
        <v>1111</v>
      </c>
    </row>
    <row r="87" spans="1:12" x14ac:dyDescent="0.3">
      <c r="A87" s="60">
        <v>12</v>
      </c>
      <c r="B87" s="60">
        <v>11558</v>
      </c>
      <c r="C87" s="63">
        <v>14</v>
      </c>
      <c r="D87" s="60">
        <v>11566</v>
      </c>
      <c r="E87" s="63">
        <v>13</v>
      </c>
      <c r="F87" s="60">
        <v>11574</v>
      </c>
      <c r="G87" s="66">
        <v>14</v>
      </c>
      <c r="H87" s="66">
        <v>11596</v>
      </c>
      <c r="I87" s="42"/>
      <c r="J87" s="42"/>
      <c r="K87" s="52">
        <v>0</v>
      </c>
      <c r="L87">
        <v>1111</v>
      </c>
    </row>
    <row r="88" spans="1:12" x14ac:dyDescent="0.3">
      <c r="A88" s="60">
        <v>21</v>
      </c>
      <c r="B88" s="60">
        <v>11703</v>
      </c>
      <c r="C88" s="63">
        <v>12</v>
      </c>
      <c r="D88" s="60">
        <v>11716</v>
      </c>
      <c r="E88" s="63">
        <v>13</v>
      </c>
      <c r="F88" s="60">
        <v>11724</v>
      </c>
      <c r="G88" s="66">
        <v>14</v>
      </c>
      <c r="H88" s="66">
        <v>11737</v>
      </c>
      <c r="I88" s="42"/>
      <c r="J88" s="42"/>
      <c r="K88" s="52">
        <v>0</v>
      </c>
      <c r="L88">
        <v>2111</v>
      </c>
    </row>
    <row r="89" spans="1:12" x14ac:dyDescent="0.3">
      <c r="A89" s="60">
        <v>12</v>
      </c>
      <c r="B89" s="60">
        <v>11840</v>
      </c>
      <c r="C89" s="63">
        <v>14</v>
      </c>
      <c r="D89" s="60">
        <v>11845</v>
      </c>
      <c r="E89" s="63">
        <v>13</v>
      </c>
      <c r="F89" s="60">
        <v>11852</v>
      </c>
      <c r="G89" s="66">
        <v>14</v>
      </c>
      <c r="H89" s="66">
        <v>11865</v>
      </c>
      <c r="I89" s="42"/>
      <c r="J89" s="42"/>
      <c r="K89" s="52">
        <v>0</v>
      </c>
      <c r="L89">
        <v>1111</v>
      </c>
    </row>
    <row r="90" spans="1:12" x14ac:dyDescent="0.3">
      <c r="A90" s="60">
        <v>12</v>
      </c>
      <c r="B90" s="60">
        <v>11994</v>
      </c>
      <c r="C90" s="63">
        <v>14</v>
      </c>
      <c r="D90" s="60">
        <v>12003</v>
      </c>
      <c r="E90" s="63">
        <v>24</v>
      </c>
      <c r="F90" s="60">
        <v>12029</v>
      </c>
      <c r="G90" s="66">
        <v>23</v>
      </c>
      <c r="H90" s="66">
        <v>12040</v>
      </c>
      <c r="I90" s="42"/>
      <c r="J90" s="42"/>
      <c r="K90" s="52">
        <v>0</v>
      </c>
      <c r="L90">
        <v>1122</v>
      </c>
    </row>
    <row r="91" spans="1:12" x14ac:dyDescent="0.3">
      <c r="A91" s="60">
        <v>12</v>
      </c>
      <c r="B91" s="60">
        <v>12143</v>
      </c>
      <c r="C91" s="63">
        <v>14</v>
      </c>
      <c r="D91" s="60">
        <v>12150</v>
      </c>
      <c r="E91" s="63">
        <v>13</v>
      </c>
      <c r="F91" s="60">
        <v>12157</v>
      </c>
      <c r="G91" s="66">
        <v>14</v>
      </c>
      <c r="H91" s="66">
        <v>12173</v>
      </c>
      <c r="I91" s="42"/>
      <c r="J91" s="42"/>
      <c r="K91" s="52">
        <v>0</v>
      </c>
      <c r="L91">
        <v>1111</v>
      </c>
    </row>
    <row r="92" spans="1:12" x14ac:dyDescent="0.3">
      <c r="A92" s="60">
        <v>12</v>
      </c>
      <c r="B92" s="60">
        <v>12285</v>
      </c>
      <c r="C92" s="63">
        <v>14</v>
      </c>
      <c r="D92" s="60">
        <v>12290</v>
      </c>
      <c r="E92" s="63">
        <v>13</v>
      </c>
      <c r="F92" s="60">
        <v>12296</v>
      </c>
      <c r="G92" s="66">
        <v>14</v>
      </c>
      <c r="H92" s="66">
        <v>12312</v>
      </c>
      <c r="I92" s="42"/>
      <c r="J92" s="42"/>
      <c r="K92" s="52">
        <v>0</v>
      </c>
      <c r="L92">
        <v>1111</v>
      </c>
    </row>
    <row r="93" spans="1:12" x14ac:dyDescent="0.3">
      <c r="A93" s="60">
        <v>12</v>
      </c>
      <c r="B93" s="60">
        <v>12436</v>
      </c>
      <c r="C93" s="63">
        <v>14</v>
      </c>
      <c r="D93" s="60">
        <v>12446</v>
      </c>
      <c r="E93" s="63">
        <v>13</v>
      </c>
      <c r="F93" s="60">
        <v>12455</v>
      </c>
      <c r="G93" s="66">
        <v>23</v>
      </c>
      <c r="H93" s="66">
        <v>12468</v>
      </c>
      <c r="I93" s="42"/>
      <c r="J93" s="42"/>
      <c r="K93" s="52">
        <v>0</v>
      </c>
      <c r="L93">
        <v>1112</v>
      </c>
    </row>
    <row r="94" spans="1:12" x14ac:dyDescent="0.3">
      <c r="A94" s="60">
        <v>12</v>
      </c>
      <c r="B94" s="60">
        <v>12578</v>
      </c>
      <c r="C94" s="63">
        <v>14</v>
      </c>
      <c r="D94" s="60">
        <v>12585</v>
      </c>
      <c r="E94" s="63">
        <v>13</v>
      </c>
      <c r="F94" s="60">
        <v>12593</v>
      </c>
      <c r="G94" s="66">
        <v>14</v>
      </c>
      <c r="H94" s="66">
        <v>12609</v>
      </c>
      <c r="I94" s="42"/>
      <c r="J94" s="42"/>
      <c r="K94" s="52">
        <v>0</v>
      </c>
      <c r="L94">
        <v>1111</v>
      </c>
    </row>
    <row r="95" spans="1:12" x14ac:dyDescent="0.3">
      <c r="A95" s="60">
        <v>12</v>
      </c>
      <c r="B95" s="60">
        <v>12714</v>
      </c>
      <c r="C95" s="63">
        <v>14</v>
      </c>
      <c r="D95" s="60">
        <v>12720</v>
      </c>
      <c r="E95" s="63">
        <v>13</v>
      </c>
      <c r="F95" s="60">
        <v>12727</v>
      </c>
      <c r="G95" s="66">
        <v>14</v>
      </c>
      <c r="H95" s="66">
        <v>12741</v>
      </c>
      <c r="I95" s="42"/>
      <c r="J95" s="42"/>
      <c r="K95" s="52">
        <v>0</v>
      </c>
      <c r="L95">
        <v>1111</v>
      </c>
    </row>
    <row r="96" spans="1:12" x14ac:dyDescent="0.3">
      <c r="A96" s="60">
        <v>12</v>
      </c>
      <c r="B96" s="60">
        <v>12851</v>
      </c>
      <c r="C96" s="63">
        <v>14</v>
      </c>
      <c r="D96" s="60">
        <v>12859</v>
      </c>
      <c r="E96" s="63">
        <v>13</v>
      </c>
      <c r="F96" s="60">
        <v>12868</v>
      </c>
      <c r="G96" s="66">
        <v>23</v>
      </c>
      <c r="H96" s="66">
        <v>12884</v>
      </c>
      <c r="I96" s="42"/>
      <c r="J96" s="42"/>
      <c r="K96" s="52">
        <v>0</v>
      </c>
      <c r="L96">
        <v>1112</v>
      </c>
    </row>
    <row r="97" spans="1:12" x14ac:dyDescent="0.3">
      <c r="A97" s="60">
        <v>12</v>
      </c>
      <c r="B97" s="60">
        <v>12983</v>
      </c>
      <c r="C97" s="63">
        <v>14</v>
      </c>
      <c r="D97" s="60">
        <v>12990</v>
      </c>
      <c r="E97" s="63">
        <v>13</v>
      </c>
      <c r="F97" s="60">
        <v>12998</v>
      </c>
      <c r="G97" s="66">
        <v>14</v>
      </c>
      <c r="H97" s="66">
        <v>13006</v>
      </c>
      <c r="I97" s="42"/>
      <c r="J97" s="42"/>
      <c r="K97" s="52">
        <v>0</v>
      </c>
      <c r="L97">
        <v>1111</v>
      </c>
    </row>
    <row r="98" spans="1:12" x14ac:dyDescent="0.3">
      <c r="A98" s="60">
        <v>12</v>
      </c>
      <c r="B98" s="60">
        <v>13117</v>
      </c>
      <c r="C98" s="63">
        <v>14</v>
      </c>
      <c r="D98" s="60">
        <v>13123</v>
      </c>
      <c r="E98" s="63">
        <v>13</v>
      </c>
      <c r="F98" s="60">
        <v>13131</v>
      </c>
      <c r="G98" s="66">
        <v>23</v>
      </c>
      <c r="H98" s="66">
        <v>13151</v>
      </c>
      <c r="I98" s="42"/>
      <c r="J98" s="42"/>
      <c r="K98" s="52">
        <v>0</v>
      </c>
      <c r="L98">
        <v>1112</v>
      </c>
    </row>
    <row r="99" spans="1:12" x14ac:dyDescent="0.3">
      <c r="A99" s="60">
        <v>12</v>
      </c>
      <c r="B99" s="60">
        <v>13258</v>
      </c>
      <c r="C99" s="63">
        <v>14</v>
      </c>
      <c r="D99" s="60">
        <v>13262</v>
      </c>
      <c r="E99" s="63">
        <v>13</v>
      </c>
      <c r="F99" s="60">
        <v>13272</v>
      </c>
      <c r="G99" s="66">
        <v>14</v>
      </c>
      <c r="H99" s="66">
        <v>13282</v>
      </c>
      <c r="I99" s="42"/>
      <c r="J99" s="42"/>
      <c r="K99" s="52">
        <v>0</v>
      </c>
      <c r="L99">
        <v>1111</v>
      </c>
    </row>
    <row r="100" spans="1:12" x14ac:dyDescent="0.3">
      <c r="A100" s="60">
        <v>12</v>
      </c>
      <c r="B100" s="60">
        <v>13398</v>
      </c>
      <c r="C100" s="63">
        <v>14</v>
      </c>
      <c r="D100" s="60">
        <v>13407</v>
      </c>
      <c r="E100" s="63">
        <v>24</v>
      </c>
      <c r="F100" s="60">
        <v>13420</v>
      </c>
      <c r="G100" s="66">
        <v>14</v>
      </c>
      <c r="H100" s="66">
        <v>13435</v>
      </c>
      <c r="I100" s="42"/>
      <c r="J100" s="42"/>
      <c r="K100" s="52">
        <v>0</v>
      </c>
      <c r="L100">
        <v>1121</v>
      </c>
    </row>
    <row r="101" spans="1:12" x14ac:dyDescent="0.3">
      <c r="A101" s="60">
        <v>12</v>
      </c>
      <c r="B101" s="60">
        <v>13582</v>
      </c>
      <c r="C101" s="63">
        <v>14</v>
      </c>
      <c r="D101" s="60">
        <v>13591</v>
      </c>
      <c r="E101" s="63">
        <v>24</v>
      </c>
      <c r="F101" s="60">
        <v>13606</v>
      </c>
      <c r="G101" s="66">
        <v>14</v>
      </c>
      <c r="H101" s="66">
        <v>13622</v>
      </c>
      <c r="I101" s="42"/>
      <c r="J101" s="42"/>
      <c r="K101" s="52">
        <v>0</v>
      </c>
      <c r="L101">
        <v>1121</v>
      </c>
    </row>
    <row r="102" spans="1:12" x14ac:dyDescent="0.3">
      <c r="A102" s="60">
        <v>12</v>
      </c>
      <c r="B102" s="60">
        <v>13731</v>
      </c>
      <c r="C102" s="63">
        <v>14</v>
      </c>
      <c r="D102" s="60">
        <v>13738</v>
      </c>
      <c r="E102" s="63">
        <v>13</v>
      </c>
      <c r="F102" s="60">
        <v>13745</v>
      </c>
      <c r="G102" s="66">
        <v>14</v>
      </c>
      <c r="H102" s="66">
        <v>13760</v>
      </c>
      <c r="I102" s="42"/>
      <c r="J102" s="42"/>
      <c r="K102" s="52">
        <v>0</v>
      </c>
      <c r="L102">
        <v>1111</v>
      </c>
    </row>
    <row r="103" spans="1:12" x14ac:dyDescent="0.3">
      <c r="A103" s="60">
        <v>12</v>
      </c>
      <c r="B103" s="60">
        <v>13867</v>
      </c>
      <c r="C103" s="63">
        <v>14</v>
      </c>
      <c r="D103" s="60">
        <v>13875</v>
      </c>
      <c r="E103" s="63">
        <v>13</v>
      </c>
      <c r="F103" s="60">
        <v>13884</v>
      </c>
      <c r="G103" s="66">
        <v>14</v>
      </c>
      <c r="H103" s="66">
        <v>13898</v>
      </c>
      <c r="I103" s="42"/>
      <c r="J103" s="42"/>
      <c r="K103" s="52">
        <v>0</v>
      </c>
      <c r="L103">
        <v>1111</v>
      </c>
    </row>
    <row r="104" spans="1:12" x14ac:dyDescent="0.3">
      <c r="A104" s="60">
        <v>12</v>
      </c>
      <c r="B104" s="60">
        <v>14012</v>
      </c>
      <c r="C104" s="63">
        <v>14</v>
      </c>
      <c r="D104" s="60">
        <v>14021</v>
      </c>
      <c r="E104" s="63">
        <v>13</v>
      </c>
      <c r="F104" s="60">
        <v>14029</v>
      </c>
      <c r="G104" s="66">
        <v>23</v>
      </c>
      <c r="H104" s="66">
        <v>14043</v>
      </c>
      <c r="I104" s="42"/>
      <c r="J104" s="42"/>
      <c r="K104" s="52">
        <v>0</v>
      </c>
      <c r="L104">
        <v>1112</v>
      </c>
    </row>
    <row r="105" spans="1:12" x14ac:dyDescent="0.3">
      <c r="A105" s="60">
        <v>12</v>
      </c>
      <c r="B105" s="60">
        <v>14150</v>
      </c>
      <c r="C105" s="63">
        <v>14</v>
      </c>
      <c r="D105" s="60">
        <v>14157</v>
      </c>
      <c r="E105" s="63">
        <v>13</v>
      </c>
      <c r="F105" s="60">
        <v>14163</v>
      </c>
      <c r="G105" s="66">
        <v>14</v>
      </c>
      <c r="H105" s="66">
        <v>14171</v>
      </c>
      <c r="I105" s="42"/>
      <c r="J105" s="42"/>
      <c r="K105" s="52">
        <v>0</v>
      </c>
      <c r="L105">
        <v>1111</v>
      </c>
    </row>
    <row r="106" spans="1:12" x14ac:dyDescent="0.3">
      <c r="A106" s="60">
        <v>12</v>
      </c>
      <c r="B106" s="60">
        <v>14283</v>
      </c>
      <c r="C106" s="63">
        <v>14</v>
      </c>
      <c r="D106" s="60">
        <v>14289</v>
      </c>
      <c r="E106" s="63">
        <v>13</v>
      </c>
      <c r="F106" s="60">
        <v>14298</v>
      </c>
      <c r="G106" s="66">
        <v>14</v>
      </c>
      <c r="H106" s="66">
        <v>14314</v>
      </c>
      <c r="I106" s="42"/>
      <c r="J106" s="42"/>
      <c r="K106" s="52">
        <v>0</v>
      </c>
      <c r="L106">
        <v>1111</v>
      </c>
    </row>
    <row r="107" spans="1:12" x14ac:dyDescent="0.3">
      <c r="A107" s="60">
        <v>12</v>
      </c>
      <c r="B107" s="60">
        <v>14466</v>
      </c>
      <c r="C107" s="63">
        <v>14</v>
      </c>
      <c r="D107" s="60">
        <v>14474</v>
      </c>
      <c r="E107" s="63">
        <v>24</v>
      </c>
      <c r="F107" s="60">
        <v>14487</v>
      </c>
      <c r="G107" s="66">
        <v>23</v>
      </c>
      <c r="H107" s="66">
        <v>14499</v>
      </c>
      <c r="I107" s="42"/>
      <c r="J107" s="42"/>
      <c r="K107" s="52">
        <v>0</v>
      </c>
      <c r="L107">
        <v>1122</v>
      </c>
    </row>
    <row r="108" spans="1:12" x14ac:dyDescent="0.3">
      <c r="A108" s="60">
        <v>12</v>
      </c>
      <c r="B108" s="60">
        <v>14605</v>
      </c>
      <c r="C108" s="63">
        <v>14</v>
      </c>
      <c r="D108" s="60">
        <v>14609</v>
      </c>
      <c r="E108" s="63">
        <v>13</v>
      </c>
      <c r="F108" s="60">
        <v>14614</v>
      </c>
      <c r="G108" s="66">
        <v>14</v>
      </c>
      <c r="H108" s="66">
        <v>14622</v>
      </c>
      <c r="I108" s="42"/>
      <c r="J108" s="42"/>
      <c r="K108" s="52">
        <v>0</v>
      </c>
      <c r="L108">
        <v>1111</v>
      </c>
    </row>
    <row r="109" spans="1:12" x14ac:dyDescent="0.3">
      <c r="A109" s="60">
        <v>12</v>
      </c>
      <c r="B109" s="60">
        <v>14735</v>
      </c>
      <c r="C109" s="63">
        <v>14</v>
      </c>
      <c r="D109" s="60">
        <v>14740</v>
      </c>
      <c r="E109" s="63">
        <v>13</v>
      </c>
      <c r="F109" s="60">
        <v>14748</v>
      </c>
      <c r="G109" s="66">
        <v>23</v>
      </c>
      <c r="H109" s="66">
        <v>14766</v>
      </c>
      <c r="I109" s="42"/>
      <c r="J109" s="42"/>
      <c r="K109" s="52">
        <v>0</v>
      </c>
      <c r="L109">
        <v>1112</v>
      </c>
    </row>
    <row r="110" spans="1:12" x14ac:dyDescent="0.3">
      <c r="A110" s="60">
        <v>12</v>
      </c>
      <c r="B110" s="60">
        <v>14896</v>
      </c>
      <c r="C110" s="63">
        <v>14</v>
      </c>
      <c r="D110" s="60">
        <v>14903</v>
      </c>
      <c r="E110" s="63">
        <v>24</v>
      </c>
      <c r="F110" s="60">
        <v>14916</v>
      </c>
      <c r="G110" s="66">
        <v>23</v>
      </c>
      <c r="H110" s="66">
        <v>14927</v>
      </c>
      <c r="I110" s="42"/>
      <c r="J110" s="42"/>
      <c r="K110" s="52">
        <v>0</v>
      </c>
      <c r="L110">
        <v>1122</v>
      </c>
    </row>
    <row r="111" spans="1:12" x14ac:dyDescent="0.3">
      <c r="A111" s="60">
        <v>12</v>
      </c>
      <c r="B111" s="60">
        <v>15030</v>
      </c>
      <c r="C111" s="63">
        <v>14</v>
      </c>
      <c r="D111" s="60">
        <v>15035</v>
      </c>
      <c r="E111" s="63">
        <v>13</v>
      </c>
      <c r="F111" s="60">
        <v>15043</v>
      </c>
      <c r="G111" s="66">
        <v>14</v>
      </c>
      <c r="H111" s="66">
        <v>15058</v>
      </c>
      <c r="I111" s="42"/>
      <c r="J111" s="42"/>
      <c r="K111" s="52">
        <v>0</v>
      </c>
      <c r="L111">
        <v>1111</v>
      </c>
    </row>
    <row r="112" spans="1:12" x14ac:dyDescent="0.3">
      <c r="A112" s="60">
        <v>12</v>
      </c>
      <c r="B112" s="60">
        <v>15163</v>
      </c>
      <c r="C112" s="63">
        <v>14</v>
      </c>
      <c r="D112" s="60">
        <v>15169</v>
      </c>
      <c r="E112" s="63">
        <v>13</v>
      </c>
      <c r="F112" s="60">
        <v>15184</v>
      </c>
      <c r="G112" s="66">
        <v>14</v>
      </c>
      <c r="H112" s="66">
        <v>15195</v>
      </c>
      <c r="I112" s="42"/>
      <c r="J112" s="42"/>
      <c r="K112" s="52">
        <v>0</v>
      </c>
      <c r="L112">
        <v>1111</v>
      </c>
    </row>
    <row r="113" spans="1:12" x14ac:dyDescent="0.3">
      <c r="A113" s="60">
        <v>12</v>
      </c>
      <c r="B113" s="60">
        <v>15302</v>
      </c>
      <c r="C113" s="63">
        <v>14</v>
      </c>
      <c r="D113" s="60">
        <v>15315</v>
      </c>
      <c r="E113" s="63">
        <v>13</v>
      </c>
      <c r="F113" s="60">
        <v>15322</v>
      </c>
      <c r="G113" s="66">
        <v>23</v>
      </c>
      <c r="H113" s="66">
        <v>15338</v>
      </c>
      <c r="I113" s="42"/>
      <c r="J113" s="42"/>
      <c r="K113" s="52">
        <v>0</v>
      </c>
      <c r="L113">
        <v>1112</v>
      </c>
    </row>
    <row r="114" spans="1:12" x14ac:dyDescent="0.3">
      <c r="A114" s="59">
        <v>12</v>
      </c>
      <c r="B114" s="59">
        <v>15444</v>
      </c>
      <c r="C114" s="62">
        <v>14</v>
      </c>
      <c r="D114" s="59">
        <v>15450</v>
      </c>
      <c r="E114" s="62">
        <v>13</v>
      </c>
      <c r="F114" s="59">
        <v>15462</v>
      </c>
      <c r="G114" s="65">
        <v>14</v>
      </c>
      <c r="H114" s="65">
        <v>15475</v>
      </c>
      <c r="I114" s="43"/>
      <c r="J114" s="43"/>
      <c r="K114" s="44">
        <v>0</v>
      </c>
      <c r="L114">
        <v>1111</v>
      </c>
    </row>
    <row r="115" spans="1:12" x14ac:dyDescent="0.3">
      <c r="A115" s="59">
        <v>12</v>
      </c>
      <c r="B115" s="59">
        <v>15580</v>
      </c>
      <c r="C115" s="62">
        <v>14</v>
      </c>
      <c r="D115" s="59">
        <v>15585</v>
      </c>
      <c r="E115" s="62">
        <v>13</v>
      </c>
      <c r="F115" s="59">
        <v>15593</v>
      </c>
      <c r="G115" s="65">
        <v>14</v>
      </c>
      <c r="H115" s="65">
        <v>15602</v>
      </c>
      <c r="I115" s="43"/>
      <c r="J115" s="43"/>
      <c r="K115" s="44">
        <v>0</v>
      </c>
      <c r="L115">
        <v>1111</v>
      </c>
    </row>
    <row r="116" spans="1:12" x14ac:dyDescent="0.3">
      <c r="A116" s="59">
        <v>12</v>
      </c>
      <c r="B116" s="59">
        <v>15715</v>
      </c>
      <c r="C116" s="62">
        <v>14</v>
      </c>
      <c r="D116" s="59">
        <v>15721</v>
      </c>
      <c r="E116" s="62">
        <v>13</v>
      </c>
      <c r="F116" s="59">
        <v>15728</v>
      </c>
      <c r="G116" s="65">
        <v>14</v>
      </c>
      <c r="H116" s="65">
        <v>15741</v>
      </c>
      <c r="I116" s="43"/>
      <c r="J116" s="43"/>
      <c r="K116" s="44">
        <v>0</v>
      </c>
      <c r="L116">
        <v>1111</v>
      </c>
    </row>
    <row r="117" spans="1:12" x14ac:dyDescent="0.3">
      <c r="A117" s="59">
        <v>12</v>
      </c>
      <c r="B117" s="59">
        <v>15847</v>
      </c>
      <c r="C117" s="62">
        <v>14</v>
      </c>
      <c r="D117" s="59">
        <v>15856</v>
      </c>
      <c r="E117" s="62">
        <v>13</v>
      </c>
      <c r="F117" s="59">
        <v>15863</v>
      </c>
      <c r="G117" s="65">
        <v>14</v>
      </c>
      <c r="H117" s="65">
        <v>15875</v>
      </c>
      <c r="I117" s="43"/>
      <c r="J117" s="43"/>
      <c r="K117" s="44">
        <v>0</v>
      </c>
      <c r="L117">
        <v>1111</v>
      </c>
    </row>
    <row r="118" spans="1:12" x14ac:dyDescent="0.3">
      <c r="A118" s="59">
        <v>12</v>
      </c>
      <c r="B118" s="59">
        <v>16004</v>
      </c>
      <c r="C118" s="62">
        <v>14</v>
      </c>
      <c r="D118" s="59">
        <v>16014</v>
      </c>
      <c r="E118" s="62">
        <v>24</v>
      </c>
      <c r="F118" s="59">
        <v>16030</v>
      </c>
      <c r="G118" s="65">
        <v>14</v>
      </c>
      <c r="H118" s="65">
        <v>16046</v>
      </c>
      <c r="I118" s="43"/>
      <c r="J118" s="43"/>
      <c r="K118" s="44">
        <v>0</v>
      </c>
      <c r="L118">
        <v>1121</v>
      </c>
    </row>
    <row r="119" spans="1:12" x14ac:dyDescent="0.3">
      <c r="A119" s="59">
        <v>12</v>
      </c>
      <c r="B119" s="59">
        <v>16147</v>
      </c>
      <c r="C119" s="62">
        <v>14</v>
      </c>
      <c r="D119" s="59">
        <v>16156</v>
      </c>
      <c r="E119" s="62">
        <v>13</v>
      </c>
      <c r="F119" s="59">
        <v>16164</v>
      </c>
      <c r="G119" s="65">
        <v>14</v>
      </c>
      <c r="H119" s="65">
        <v>16178</v>
      </c>
      <c r="I119" s="43"/>
      <c r="J119" s="43"/>
      <c r="K119" s="44">
        <v>0</v>
      </c>
      <c r="L119">
        <v>1111</v>
      </c>
    </row>
    <row r="120" spans="1:12" x14ac:dyDescent="0.3">
      <c r="A120" s="59">
        <v>12</v>
      </c>
      <c r="B120" s="59">
        <v>16285</v>
      </c>
      <c r="C120" s="62">
        <v>14</v>
      </c>
      <c r="D120" s="59">
        <v>16294</v>
      </c>
      <c r="E120" s="62">
        <v>13</v>
      </c>
      <c r="F120" s="59">
        <v>16312</v>
      </c>
      <c r="G120" s="65">
        <v>14</v>
      </c>
      <c r="H120" s="65">
        <v>16321</v>
      </c>
      <c r="I120" s="43"/>
      <c r="J120" s="43"/>
      <c r="K120" s="44">
        <v>0</v>
      </c>
      <c r="L120">
        <v>1111</v>
      </c>
    </row>
    <row r="121" spans="1:12" x14ac:dyDescent="0.3">
      <c r="A121" s="59">
        <v>12</v>
      </c>
      <c r="B121" s="59">
        <v>16422</v>
      </c>
      <c r="C121" s="62">
        <v>14</v>
      </c>
      <c r="D121" s="59">
        <v>16429</v>
      </c>
      <c r="E121" s="62">
        <v>13</v>
      </c>
      <c r="F121" s="59">
        <v>16436</v>
      </c>
      <c r="G121" s="65">
        <v>14</v>
      </c>
      <c r="H121" s="65">
        <v>16448</v>
      </c>
      <c r="I121" s="43"/>
      <c r="J121" s="43"/>
      <c r="K121" s="44">
        <v>0</v>
      </c>
      <c r="L121">
        <v>1111</v>
      </c>
    </row>
    <row r="122" spans="1:12" x14ac:dyDescent="0.3">
      <c r="A122" s="59">
        <v>12</v>
      </c>
      <c r="B122" s="59">
        <v>16555</v>
      </c>
      <c r="C122" s="62">
        <v>14</v>
      </c>
      <c r="D122" s="59">
        <v>16562</v>
      </c>
      <c r="E122" s="62">
        <v>13</v>
      </c>
      <c r="F122" s="59">
        <v>16574</v>
      </c>
      <c r="G122" s="65">
        <v>14</v>
      </c>
      <c r="H122" s="65">
        <v>16587</v>
      </c>
      <c r="I122" s="43"/>
      <c r="J122" s="43"/>
      <c r="K122" s="44">
        <v>0</v>
      </c>
      <c r="L122">
        <v>1111</v>
      </c>
    </row>
    <row r="123" spans="1:12" x14ac:dyDescent="0.3">
      <c r="A123" s="59">
        <v>12</v>
      </c>
      <c r="B123" s="59">
        <v>16723</v>
      </c>
      <c r="C123" s="62">
        <v>14</v>
      </c>
      <c r="D123" s="59">
        <v>16736</v>
      </c>
      <c r="E123" s="62">
        <v>13</v>
      </c>
      <c r="F123" s="59">
        <v>16748</v>
      </c>
      <c r="G123" s="65">
        <v>23</v>
      </c>
      <c r="H123" s="65">
        <v>16761</v>
      </c>
      <c r="I123" s="43"/>
      <c r="J123" s="43"/>
      <c r="K123" s="44">
        <v>0</v>
      </c>
      <c r="L123">
        <v>1112</v>
      </c>
    </row>
    <row r="124" spans="1:12" x14ac:dyDescent="0.3">
      <c r="A124" s="59">
        <v>12</v>
      </c>
      <c r="B124" s="59">
        <v>16861</v>
      </c>
      <c r="C124" s="62">
        <v>14</v>
      </c>
      <c r="D124" s="59">
        <v>16867</v>
      </c>
      <c r="E124" s="62">
        <v>13</v>
      </c>
      <c r="F124" s="59">
        <v>16880</v>
      </c>
      <c r="G124" s="65">
        <v>14</v>
      </c>
      <c r="H124" s="65">
        <v>16886</v>
      </c>
      <c r="I124" s="43"/>
      <c r="J124" s="43"/>
      <c r="K124" s="44">
        <v>0</v>
      </c>
      <c r="L124">
        <v>1111</v>
      </c>
    </row>
    <row r="125" spans="1:12" x14ac:dyDescent="0.3">
      <c r="A125" s="59">
        <v>12</v>
      </c>
      <c r="B125" s="59">
        <v>16991</v>
      </c>
      <c r="C125" s="62">
        <v>14</v>
      </c>
      <c r="D125" s="59">
        <v>16999</v>
      </c>
      <c r="E125" s="62">
        <v>13</v>
      </c>
      <c r="F125" s="59">
        <v>17007</v>
      </c>
      <c r="G125" s="65">
        <v>14</v>
      </c>
      <c r="H125" s="65">
        <v>17021</v>
      </c>
      <c r="I125" s="43"/>
      <c r="J125" s="43"/>
      <c r="K125" s="44">
        <v>0</v>
      </c>
      <c r="L125">
        <v>1111</v>
      </c>
    </row>
    <row r="126" spans="1:12" x14ac:dyDescent="0.3">
      <c r="A126" s="59">
        <v>12</v>
      </c>
      <c r="B126" s="59">
        <v>17153</v>
      </c>
      <c r="C126" s="62">
        <v>14</v>
      </c>
      <c r="D126" s="59">
        <v>17158</v>
      </c>
      <c r="E126" s="62">
        <v>13</v>
      </c>
      <c r="F126" s="59">
        <v>17163</v>
      </c>
      <c r="G126" s="65">
        <v>14</v>
      </c>
      <c r="H126" s="65">
        <v>17171</v>
      </c>
      <c r="I126" s="43"/>
      <c r="J126" s="43"/>
      <c r="K126" s="44">
        <v>0</v>
      </c>
      <c r="L126">
        <v>1111</v>
      </c>
    </row>
    <row r="127" spans="1:12" x14ac:dyDescent="0.3">
      <c r="A127" s="59">
        <v>12</v>
      </c>
      <c r="B127" s="59">
        <v>17278</v>
      </c>
      <c r="C127" s="62">
        <v>14</v>
      </c>
      <c r="D127" s="59">
        <v>17292</v>
      </c>
      <c r="E127" s="62">
        <v>13</v>
      </c>
      <c r="F127" s="59">
        <v>17299</v>
      </c>
      <c r="G127" s="65">
        <v>14</v>
      </c>
      <c r="H127" s="65">
        <v>17307</v>
      </c>
      <c r="I127" s="43"/>
      <c r="J127" s="43"/>
      <c r="K127" s="44">
        <v>0</v>
      </c>
      <c r="L127">
        <v>1111</v>
      </c>
    </row>
    <row r="128" spans="1:12" x14ac:dyDescent="0.3">
      <c r="A128" s="59">
        <v>12</v>
      </c>
      <c r="B128" s="59">
        <v>17424</v>
      </c>
      <c r="C128" s="62">
        <v>14</v>
      </c>
      <c r="D128" s="59">
        <v>17438</v>
      </c>
      <c r="E128" s="62">
        <v>13</v>
      </c>
      <c r="F128" s="59">
        <v>17445</v>
      </c>
      <c r="G128" s="65">
        <v>14</v>
      </c>
      <c r="H128" s="65">
        <v>17460</v>
      </c>
      <c r="I128" s="43"/>
      <c r="J128" s="43"/>
      <c r="K128" s="44">
        <v>0</v>
      </c>
      <c r="L128">
        <v>1111</v>
      </c>
    </row>
    <row r="129" spans="1:12" x14ac:dyDescent="0.3">
      <c r="A129" s="59">
        <v>12</v>
      </c>
      <c r="B129" s="59">
        <v>17568</v>
      </c>
      <c r="C129" s="62">
        <v>14</v>
      </c>
      <c r="D129" s="59">
        <v>17576</v>
      </c>
      <c r="E129" s="62">
        <v>13</v>
      </c>
      <c r="F129" s="59">
        <v>17582</v>
      </c>
      <c r="G129" s="65">
        <v>14</v>
      </c>
      <c r="H129" s="65">
        <v>17593</v>
      </c>
      <c r="I129" s="43"/>
      <c r="J129" s="43"/>
      <c r="K129" s="44">
        <v>0</v>
      </c>
      <c r="L129">
        <v>1111</v>
      </c>
    </row>
    <row r="130" spans="1:12" x14ac:dyDescent="0.3">
      <c r="A130" s="59">
        <v>12</v>
      </c>
      <c r="B130" s="59">
        <v>17705</v>
      </c>
      <c r="C130" s="62">
        <v>14</v>
      </c>
      <c r="D130" s="59">
        <v>17712</v>
      </c>
      <c r="E130" s="62">
        <v>13</v>
      </c>
      <c r="F130" s="59">
        <v>17721</v>
      </c>
      <c r="G130" s="65">
        <v>23</v>
      </c>
      <c r="H130" s="65">
        <v>17734</v>
      </c>
      <c r="I130" s="43"/>
      <c r="J130" s="43"/>
      <c r="K130" s="44">
        <v>0</v>
      </c>
      <c r="L130">
        <v>1112</v>
      </c>
    </row>
    <row r="131" spans="1:12" x14ac:dyDescent="0.3">
      <c r="A131" s="59">
        <v>12</v>
      </c>
      <c r="B131" s="59">
        <v>17863</v>
      </c>
      <c r="C131" s="62">
        <v>14</v>
      </c>
      <c r="D131" s="59">
        <v>17870</v>
      </c>
      <c r="E131" s="62">
        <v>13</v>
      </c>
      <c r="F131" s="59">
        <v>17884</v>
      </c>
      <c r="G131" s="65">
        <v>14</v>
      </c>
      <c r="H131" s="65">
        <v>17889</v>
      </c>
      <c r="I131" s="43"/>
      <c r="J131" s="43"/>
      <c r="K131" s="44">
        <v>0</v>
      </c>
      <c r="L131">
        <v>1111</v>
      </c>
    </row>
    <row r="132" spans="1:12" x14ac:dyDescent="0.3">
      <c r="A132" s="59">
        <v>12</v>
      </c>
      <c r="B132" s="59">
        <v>18058</v>
      </c>
      <c r="C132" s="62">
        <v>14</v>
      </c>
      <c r="D132" s="59">
        <v>18074</v>
      </c>
      <c r="E132" s="62">
        <v>13</v>
      </c>
      <c r="F132" s="59">
        <v>18083</v>
      </c>
      <c r="G132" s="65">
        <v>23</v>
      </c>
      <c r="H132" s="65">
        <v>18097</v>
      </c>
      <c r="I132" s="43"/>
      <c r="J132" s="43"/>
      <c r="K132" s="44">
        <v>0</v>
      </c>
      <c r="L132">
        <v>1112</v>
      </c>
    </row>
    <row r="133" spans="1:12" x14ac:dyDescent="0.3">
      <c r="A133" s="59">
        <v>12</v>
      </c>
      <c r="B133" s="59">
        <v>18205</v>
      </c>
      <c r="C133" s="62">
        <v>14</v>
      </c>
      <c r="D133" s="59">
        <v>18211</v>
      </c>
      <c r="E133" s="62">
        <v>13</v>
      </c>
      <c r="F133" s="59">
        <v>18216</v>
      </c>
      <c r="G133" s="65">
        <v>14</v>
      </c>
      <c r="H133" s="65">
        <v>18230</v>
      </c>
      <c r="I133" s="43"/>
      <c r="J133" s="43"/>
      <c r="K133" s="44">
        <v>0</v>
      </c>
      <c r="L133">
        <v>1111</v>
      </c>
    </row>
    <row r="134" spans="1:12" x14ac:dyDescent="0.3">
      <c r="A134" s="59">
        <v>12</v>
      </c>
      <c r="B134" s="59">
        <v>18340</v>
      </c>
      <c r="C134" s="62">
        <v>14</v>
      </c>
      <c r="D134" s="59">
        <v>18347</v>
      </c>
      <c r="E134" s="62">
        <v>13</v>
      </c>
      <c r="F134" s="59">
        <v>18356</v>
      </c>
      <c r="G134" s="65">
        <v>14</v>
      </c>
      <c r="H134" s="65">
        <v>18369</v>
      </c>
      <c r="I134" s="43"/>
      <c r="J134" s="43"/>
      <c r="K134" s="44">
        <v>0</v>
      </c>
      <c r="L134">
        <v>1111</v>
      </c>
    </row>
    <row r="135" spans="1:12" x14ac:dyDescent="0.3">
      <c r="A135" s="59">
        <v>12</v>
      </c>
      <c r="B135" s="59">
        <v>18479</v>
      </c>
      <c r="C135" s="62">
        <v>14</v>
      </c>
      <c r="D135" s="59">
        <v>18485</v>
      </c>
      <c r="E135" s="62">
        <v>13</v>
      </c>
      <c r="F135" s="59">
        <v>18492</v>
      </c>
      <c r="G135" s="65">
        <v>14</v>
      </c>
      <c r="H135" s="65">
        <v>18507</v>
      </c>
      <c r="I135" s="43"/>
      <c r="J135" s="43"/>
      <c r="K135" s="44">
        <v>0</v>
      </c>
      <c r="L135">
        <v>1111</v>
      </c>
    </row>
    <row r="136" spans="1:12" x14ac:dyDescent="0.3">
      <c r="A136" s="59">
        <v>12</v>
      </c>
      <c r="B136" s="59">
        <v>18623</v>
      </c>
      <c r="C136" s="62">
        <v>14</v>
      </c>
      <c r="D136" s="59">
        <v>18630</v>
      </c>
      <c r="E136" s="62">
        <v>13</v>
      </c>
      <c r="F136" s="59">
        <v>18639</v>
      </c>
      <c r="G136" s="65">
        <v>14</v>
      </c>
      <c r="H136" s="65">
        <v>18653</v>
      </c>
      <c r="I136" s="43"/>
      <c r="J136" s="43"/>
      <c r="K136" s="44">
        <v>0</v>
      </c>
      <c r="L136">
        <v>1111</v>
      </c>
    </row>
    <row r="137" spans="1:12" x14ac:dyDescent="0.3">
      <c r="A137" s="59">
        <v>12</v>
      </c>
      <c r="B137" s="59">
        <v>18759</v>
      </c>
      <c r="C137" s="62">
        <v>14</v>
      </c>
      <c r="D137" s="59">
        <v>18765</v>
      </c>
      <c r="E137" s="62">
        <v>13</v>
      </c>
      <c r="F137" s="59">
        <v>18773</v>
      </c>
      <c r="G137" s="65">
        <v>14</v>
      </c>
      <c r="H137" s="65">
        <v>18785</v>
      </c>
      <c r="I137" s="43"/>
      <c r="J137" s="43"/>
      <c r="K137" s="44">
        <v>0</v>
      </c>
      <c r="L137">
        <v>1111</v>
      </c>
    </row>
    <row r="138" spans="1:12" x14ac:dyDescent="0.3">
      <c r="A138" s="59">
        <v>12</v>
      </c>
      <c r="B138" s="59">
        <v>18904</v>
      </c>
      <c r="C138" s="62">
        <v>14</v>
      </c>
      <c r="D138" s="59">
        <v>18918</v>
      </c>
      <c r="E138" s="62">
        <v>13</v>
      </c>
      <c r="F138" s="59">
        <v>18925</v>
      </c>
      <c r="G138" s="65">
        <v>14</v>
      </c>
      <c r="H138" s="65">
        <v>18937</v>
      </c>
      <c r="I138" s="43"/>
      <c r="J138" s="43"/>
      <c r="K138" s="44">
        <v>0</v>
      </c>
      <c r="L138">
        <v>1111</v>
      </c>
    </row>
    <row r="139" spans="1:12" x14ac:dyDescent="0.3">
      <c r="A139" s="59">
        <v>12</v>
      </c>
      <c r="B139" s="59">
        <v>19048</v>
      </c>
      <c r="C139" s="62">
        <v>14</v>
      </c>
      <c r="D139" s="59">
        <v>19055</v>
      </c>
      <c r="E139" s="62">
        <v>13</v>
      </c>
      <c r="F139" s="59">
        <v>19062</v>
      </c>
      <c r="G139" s="65">
        <v>14</v>
      </c>
      <c r="H139" s="65">
        <v>19074</v>
      </c>
      <c r="I139" s="43"/>
      <c r="J139" s="43"/>
      <c r="K139" s="44">
        <v>0</v>
      </c>
      <c r="L139">
        <v>1111</v>
      </c>
    </row>
    <row r="140" spans="1:12" x14ac:dyDescent="0.3">
      <c r="A140" s="60">
        <v>12</v>
      </c>
      <c r="B140" s="60">
        <v>19185</v>
      </c>
      <c r="C140" s="63">
        <v>14</v>
      </c>
      <c r="D140" s="60">
        <v>19190</v>
      </c>
      <c r="E140" s="63">
        <v>13</v>
      </c>
      <c r="F140" s="60">
        <v>19198</v>
      </c>
      <c r="G140" s="66">
        <v>14</v>
      </c>
      <c r="H140" s="66">
        <v>19210</v>
      </c>
      <c r="I140" s="42"/>
      <c r="J140" s="42"/>
      <c r="K140" s="52">
        <v>0</v>
      </c>
      <c r="L140">
        <v>1111</v>
      </c>
    </row>
    <row r="141" spans="1:12" x14ac:dyDescent="0.3">
      <c r="A141" s="60">
        <v>12</v>
      </c>
      <c r="B141" s="60">
        <v>19369</v>
      </c>
      <c r="C141" s="63">
        <v>14</v>
      </c>
      <c r="D141" s="60">
        <v>19397</v>
      </c>
      <c r="E141" s="63">
        <v>24</v>
      </c>
      <c r="F141" s="60">
        <v>19415</v>
      </c>
      <c r="G141" s="66">
        <v>14</v>
      </c>
      <c r="H141" s="66">
        <v>19431</v>
      </c>
      <c r="I141" s="42"/>
      <c r="J141" s="42"/>
      <c r="K141" s="52">
        <v>0</v>
      </c>
      <c r="L141">
        <v>1121</v>
      </c>
    </row>
    <row r="142" spans="1:12" x14ac:dyDescent="0.3">
      <c r="A142" s="60">
        <v>12</v>
      </c>
      <c r="B142" s="60">
        <v>19539</v>
      </c>
      <c r="C142" s="63">
        <v>14</v>
      </c>
      <c r="D142" s="60">
        <v>19544</v>
      </c>
      <c r="E142" s="63">
        <v>13</v>
      </c>
      <c r="F142" s="60">
        <v>19552</v>
      </c>
      <c r="G142" s="66">
        <v>14</v>
      </c>
      <c r="H142" s="66">
        <v>19569</v>
      </c>
      <c r="I142" s="42"/>
      <c r="J142" s="42"/>
      <c r="K142" s="52">
        <v>0</v>
      </c>
      <c r="L142">
        <v>1111</v>
      </c>
    </row>
    <row r="143" spans="1:12" x14ac:dyDescent="0.3">
      <c r="A143" s="60">
        <v>12</v>
      </c>
      <c r="B143" s="60">
        <v>19686</v>
      </c>
      <c r="C143" s="63">
        <v>14</v>
      </c>
      <c r="D143" s="60">
        <v>19699</v>
      </c>
      <c r="E143" s="63">
        <v>24</v>
      </c>
      <c r="F143" s="60">
        <v>19711</v>
      </c>
      <c r="G143" s="66">
        <v>14</v>
      </c>
      <c r="H143" s="66">
        <v>19726</v>
      </c>
      <c r="I143" s="42"/>
      <c r="J143" s="42"/>
      <c r="K143" s="52">
        <v>0</v>
      </c>
      <c r="L143">
        <v>1121</v>
      </c>
    </row>
    <row r="144" spans="1:12" x14ac:dyDescent="0.3">
      <c r="A144" s="60">
        <v>12</v>
      </c>
      <c r="B144" s="60">
        <v>19834</v>
      </c>
      <c r="C144" s="63">
        <v>14</v>
      </c>
      <c r="D144" s="60">
        <v>19842</v>
      </c>
      <c r="E144" s="63">
        <v>13</v>
      </c>
      <c r="F144" s="60">
        <v>19854</v>
      </c>
      <c r="G144" s="66">
        <v>14</v>
      </c>
      <c r="H144" s="66">
        <v>19885</v>
      </c>
      <c r="I144" s="42"/>
      <c r="J144" s="42"/>
      <c r="K144" s="52">
        <v>0</v>
      </c>
      <c r="L144">
        <v>1111</v>
      </c>
    </row>
    <row r="145" spans="1:12" x14ac:dyDescent="0.3">
      <c r="A145" s="60">
        <v>12</v>
      </c>
      <c r="B145" s="60">
        <v>20002</v>
      </c>
      <c r="C145" s="63">
        <v>23</v>
      </c>
      <c r="D145" s="60">
        <v>20015</v>
      </c>
      <c r="E145" s="63">
        <v>13</v>
      </c>
      <c r="F145" s="60">
        <v>20029</v>
      </c>
      <c r="G145" s="66">
        <v>14</v>
      </c>
      <c r="H145" s="66">
        <v>20038</v>
      </c>
      <c r="I145" s="42"/>
      <c r="J145" s="42"/>
      <c r="K145" s="52">
        <v>0</v>
      </c>
      <c r="L145">
        <v>1211</v>
      </c>
    </row>
    <row r="146" spans="1:12" x14ac:dyDescent="0.3">
      <c r="A146" s="60">
        <v>12</v>
      </c>
      <c r="B146" s="60">
        <v>20153</v>
      </c>
      <c r="C146" s="63">
        <v>14</v>
      </c>
      <c r="D146" s="60">
        <v>20161</v>
      </c>
      <c r="E146" s="63">
        <v>13</v>
      </c>
      <c r="F146" s="60">
        <v>20170</v>
      </c>
      <c r="G146" s="66">
        <v>14</v>
      </c>
      <c r="H146" s="66">
        <v>20224</v>
      </c>
      <c r="I146" s="42"/>
      <c r="J146" s="42"/>
      <c r="K146" s="52">
        <v>0</v>
      </c>
      <c r="L146">
        <v>1111</v>
      </c>
    </row>
    <row r="147" spans="1:12" x14ac:dyDescent="0.3">
      <c r="A147" s="60">
        <v>12</v>
      </c>
      <c r="B147" s="60">
        <v>20348</v>
      </c>
      <c r="C147" s="63">
        <v>14</v>
      </c>
      <c r="D147" s="60">
        <v>20355</v>
      </c>
      <c r="E147" s="63">
        <v>24</v>
      </c>
      <c r="F147" s="60">
        <v>20367</v>
      </c>
      <c r="G147" s="66">
        <v>14</v>
      </c>
      <c r="H147" s="66">
        <v>20380</v>
      </c>
      <c r="I147" s="42"/>
      <c r="J147" s="42"/>
      <c r="K147" s="52">
        <v>0</v>
      </c>
      <c r="L147">
        <v>1121</v>
      </c>
    </row>
    <row r="148" spans="1:12" x14ac:dyDescent="0.3">
      <c r="A148" s="60">
        <v>12</v>
      </c>
      <c r="B148" s="60">
        <v>20511</v>
      </c>
      <c r="C148" s="63">
        <v>14</v>
      </c>
      <c r="D148" s="60">
        <v>20519</v>
      </c>
      <c r="E148" s="63">
        <v>24</v>
      </c>
      <c r="F148" s="60">
        <v>20530</v>
      </c>
      <c r="G148" s="66">
        <v>14</v>
      </c>
      <c r="H148" s="66">
        <v>20543</v>
      </c>
      <c r="I148" s="42"/>
      <c r="J148" s="42"/>
      <c r="K148" s="52">
        <v>0</v>
      </c>
      <c r="L148">
        <v>1121</v>
      </c>
    </row>
    <row r="149" spans="1:12" x14ac:dyDescent="0.3">
      <c r="A149" s="60">
        <v>21</v>
      </c>
      <c r="B149" s="60">
        <v>20670</v>
      </c>
      <c r="C149" s="63">
        <v>12</v>
      </c>
      <c r="D149" s="60">
        <v>20683</v>
      </c>
      <c r="E149" s="63">
        <v>13</v>
      </c>
      <c r="F149" s="60">
        <v>20690</v>
      </c>
      <c r="G149" s="66">
        <v>23</v>
      </c>
      <c r="H149" s="66">
        <v>20703</v>
      </c>
      <c r="I149" s="42"/>
      <c r="J149" s="42"/>
      <c r="K149" s="52">
        <v>0</v>
      </c>
      <c r="L149">
        <v>2112</v>
      </c>
    </row>
    <row r="150" spans="1:12" x14ac:dyDescent="0.3">
      <c r="A150" s="60">
        <v>12</v>
      </c>
      <c r="B150" s="60">
        <v>20821</v>
      </c>
      <c r="C150" s="63">
        <v>14</v>
      </c>
      <c r="D150" s="60">
        <v>20825</v>
      </c>
      <c r="E150" s="63">
        <v>13</v>
      </c>
      <c r="F150" s="60">
        <v>20845</v>
      </c>
      <c r="G150" s="66">
        <v>14</v>
      </c>
      <c r="H150" s="66">
        <v>20852</v>
      </c>
      <c r="I150" s="42"/>
      <c r="J150" s="42"/>
      <c r="K150" s="52">
        <v>0</v>
      </c>
      <c r="L150">
        <v>1111</v>
      </c>
    </row>
    <row r="151" spans="1:12" x14ac:dyDescent="0.3">
      <c r="A151" s="60">
        <v>12</v>
      </c>
      <c r="B151" s="60">
        <v>20977</v>
      </c>
      <c r="C151" s="63">
        <v>14</v>
      </c>
      <c r="D151" s="60">
        <v>20988</v>
      </c>
      <c r="E151" s="63">
        <v>24</v>
      </c>
      <c r="F151" s="60">
        <v>21000</v>
      </c>
      <c r="G151" s="66">
        <v>23</v>
      </c>
      <c r="H151" s="66">
        <v>21015</v>
      </c>
      <c r="I151" s="42"/>
      <c r="J151" s="42"/>
      <c r="K151" s="52">
        <v>0</v>
      </c>
      <c r="L151">
        <v>1122</v>
      </c>
    </row>
    <row r="152" spans="1:12" x14ac:dyDescent="0.3">
      <c r="A152" s="60">
        <v>12</v>
      </c>
      <c r="B152" s="60">
        <v>21123</v>
      </c>
      <c r="C152" s="63">
        <v>14</v>
      </c>
      <c r="D152" s="60">
        <v>21128</v>
      </c>
      <c r="E152" s="63">
        <v>13</v>
      </c>
      <c r="F152" s="60">
        <v>21133</v>
      </c>
      <c r="G152" s="66">
        <v>14</v>
      </c>
      <c r="H152" s="66">
        <v>21143</v>
      </c>
      <c r="I152" s="42"/>
      <c r="J152" s="42"/>
      <c r="K152" s="52">
        <v>0</v>
      </c>
      <c r="L152">
        <v>1111</v>
      </c>
    </row>
    <row r="153" spans="1:12" x14ac:dyDescent="0.3">
      <c r="A153" s="60">
        <v>12</v>
      </c>
      <c r="B153" s="60">
        <v>21269</v>
      </c>
      <c r="C153" s="63">
        <v>14</v>
      </c>
      <c r="D153" s="60">
        <v>21283</v>
      </c>
      <c r="E153" s="63">
        <v>24</v>
      </c>
      <c r="F153" s="60">
        <v>21305</v>
      </c>
      <c r="G153" s="66">
        <v>14</v>
      </c>
      <c r="H153" s="66">
        <v>21320</v>
      </c>
      <c r="I153" s="42"/>
      <c r="J153" s="42"/>
      <c r="K153" s="52">
        <v>0</v>
      </c>
      <c r="L153">
        <v>1121</v>
      </c>
    </row>
    <row r="154" spans="1:12" x14ac:dyDescent="0.3">
      <c r="A154" s="60">
        <v>12</v>
      </c>
      <c r="B154" s="60">
        <v>21455</v>
      </c>
      <c r="C154" s="63">
        <v>14</v>
      </c>
      <c r="D154" s="60">
        <v>21463</v>
      </c>
      <c r="E154" s="63">
        <v>24</v>
      </c>
      <c r="F154" s="60">
        <v>21474</v>
      </c>
      <c r="G154" s="66">
        <v>14</v>
      </c>
      <c r="H154" s="66">
        <v>21492</v>
      </c>
      <c r="I154" s="42"/>
      <c r="J154" s="42"/>
      <c r="K154" s="52">
        <v>0</v>
      </c>
      <c r="L154">
        <v>1121</v>
      </c>
    </row>
    <row r="155" spans="1:12" x14ac:dyDescent="0.3">
      <c r="A155" s="60">
        <v>12</v>
      </c>
      <c r="B155" s="60">
        <v>21618</v>
      </c>
      <c r="C155" s="63">
        <v>14</v>
      </c>
      <c r="D155" s="60">
        <v>21626</v>
      </c>
      <c r="E155" s="63">
        <v>13</v>
      </c>
      <c r="F155" s="60">
        <v>21645</v>
      </c>
      <c r="G155" s="66">
        <v>14</v>
      </c>
      <c r="H155" s="66">
        <v>21671</v>
      </c>
      <c r="I155" s="42"/>
      <c r="J155" s="42"/>
      <c r="K155" s="52">
        <v>0</v>
      </c>
      <c r="L155">
        <v>1111</v>
      </c>
    </row>
    <row r="156" spans="1:12" x14ac:dyDescent="0.3">
      <c r="A156" s="60">
        <v>12</v>
      </c>
      <c r="B156" s="60">
        <v>21819</v>
      </c>
      <c r="C156" s="63">
        <v>14</v>
      </c>
      <c r="D156" s="60">
        <v>21848</v>
      </c>
      <c r="E156" s="63">
        <v>24</v>
      </c>
      <c r="F156" s="60">
        <v>21859</v>
      </c>
      <c r="G156" s="66">
        <v>14</v>
      </c>
      <c r="H156" s="66">
        <v>21897</v>
      </c>
      <c r="I156" s="42"/>
      <c r="J156" s="42"/>
      <c r="K156" s="52">
        <v>0</v>
      </c>
      <c r="L156">
        <v>1121</v>
      </c>
    </row>
    <row r="157" spans="1:12" x14ac:dyDescent="0.3">
      <c r="A157" s="60">
        <v>12</v>
      </c>
      <c r="B157" s="60">
        <v>22080</v>
      </c>
      <c r="C157" s="63">
        <v>14</v>
      </c>
      <c r="D157" s="60">
        <v>22107</v>
      </c>
      <c r="E157" s="63">
        <v>13</v>
      </c>
      <c r="F157" s="60">
        <v>22136</v>
      </c>
      <c r="G157" s="66">
        <v>23</v>
      </c>
      <c r="H157" s="66">
        <v>22149</v>
      </c>
      <c r="I157" s="42"/>
      <c r="J157" s="42"/>
      <c r="K157" s="52">
        <v>0</v>
      </c>
      <c r="L157">
        <v>1112</v>
      </c>
    </row>
    <row r="158" spans="1:12" x14ac:dyDescent="0.3">
      <c r="A158" s="60">
        <v>12</v>
      </c>
      <c r="B158" s="60">
        <v>22320</v>
      </c>
      <c r="C158" s="63">
        <v>14</v>
      </c>
      <c r="D158" s="60">
        <v>22328</v>
      </c>
      <c r="E158" s="63">
        <v>13</v>
      </c>
      <c r="F158" s="60">
        <v>22345</v>
      </c>
      <c r="G158" s="66">
        <v>23</v>
      </c>
      <c r="H158" s="66">
        <v>22359</v>
      </c>
      <c r="I158" s="42"/>
      <c r="J158" s="42"/>
      <c r="K158" s="52">
        <v>0</v>
      </c>
      <c r="L158">
        <v>1112</v>
      </c>
    </row>
    <row r="159" spans="1:12" x14ac:dyDescent="0.3">
      <c r="A159" s="60">
        <v>21</v>
      </c>
      <c r="B159" s="60">
        <v>22515</v>
      </c>
      <c r="C159" s="63">
        <v>21</v>
      </c>
      <c r="D159" s="60">
        <v>22528</v>
      </c>
      <c r="E159" s="63">
        <v>11</v>
      </c>
      <c r="F159" s="60">
        <v>22543</v>
      </c>
      <c r="G159" s="66">
        <v>21</v>
      </c>
      <c r="H159" s="66">
        <v>22555</v>
      </c>
      <c r="I159" s="42"/>
      <c r="J159" s="42"/>
      <c r="K159" s="52">
        <v>0</v>
      </c>
      <c r="L159">
        <v>2212</v>
      </c>
    </row>
    <row r="160" spans="1:12" x14ac:dyDescent="0.3">
      <c r="A160" s="60">
        <v>12</v>
      </c>
      <c r="B160" s="60">
        <v>22654</v>
      </c>
      <c r="C160" s="63">
        <v>14</v>
      </c>
      <c r="D160" s="60">
        <v>22662</v>
      </c>
      <c r="E160" s="63">
        <v>13</v>
      </c>
      <c r="F160" s="60">
        <v>22678</v>
      </c>
      <c r="G160" s="66">
        <v>14</v>
      </c>
      <c r="H160" s="66">
        <v>22689</v>
      </c>
      <c r="I160" s="42"/>
      <c r="J160" s="42"/>
      <c r="K160" s="52">
        <v>0</v>
      </c>
      <c r="L160">
        <v>1111</v>
      </c>
    </row>
    <row r="161" spans="1:12" x14ac:dyDescent="0.3">
      <c r="A161" s="60">
        <v>12</v>
      </c>
      <c r="B161" s="60">
        <v>22989</v>
      </c>
      <c r="C161" s="63">
        <v>14</v>
      </c>
      <c r="D161" s="60">
        <v>23010</v>
      </c>
      <c r="E161" s="63">
        <v>24</v>
      </c>
      <c r="F161" s="60">
        <v>23022</v>
      </c>
      <c r="G161" s="66">
        <v>23</v>
      </c>
      <c r="H161" s="66">
        <v>23030</v>
      </c>
      <c r="I161" s="42"/>
      <c r="J161" s="42"/>
      <c r="K161" s="52">
        <v>0</v>
      </c>
      <c r="L161">
        <v>1122</v>
      </c>
    </row>
    <row r="162" spans="1:12" x14ac:dyDescent="0.3">
      <c r="A162" s="60">
        <v>12</v>
      </c>
      <c r="B162" s="60">
        <v>23262</v>
      </c>
      <c r="C162" s="63">
        <v>14</v>
      </c>
      <c r="D162" s="60">
        <v>23279</v>
      </c>
      <c r="E162" s="63">
        <v>13</v>
      </c>
      <c r="F162" s="60">
        <v>23304</v>
      </c>
      <c r="G162" s="66">
        <v>14</v>
      </c>
      <c r="H162" s="66">
        <v>23319</v>
      </c>
      <c r="I162" s="42"/>
      <c r="J162" s="42"/>
      <c r="K162" s="52">
        <v>0</v>
      </c>
      <c r="L162">
        <v>1111</v>
      </c>
    </row>
    <row r="163" spans="1:12" x14ac:dyDescent="0.3">
      <c r="A163" s="60">
        <v>12</v>
      </c>
      <c r="B163" s="60">
        <v>23453</v>
      </c>
      <c r="C163" s="63">
        <v>14</v>
      </c>
      <c r="D163" s="60">
        <v>23478</v>
      </c>
      <c r="E163" s="63">
        <v>13</v>
      </c>
      <c r="F163" s="60">
        <v>23491</v>
      </c>
      <c r="G163" s="66">
        <v>14</v>
      </c>
      <c r="H163" s="66">
        <v>23506</v>
      </c>
      <c r="I163" s="42"/>
      <c r="J163" s="42"/>
      <c r="K163" s="52">
        <v>0</v>
      </c>
      <c r="L163">
        <v>1111</v>
      </c>
    </row>
    <row r="164" spans="1:12" x14ac:dyDescent="0.3">
      <c r="A164" s="60">
        <v>12</v>
      </c>
      <c r="B164" s="60">
        <v>23628</v>
      </c>
      <c r="C164" s="63">
        <v>14</v>
      </c>
      <c r="D164" s="60">
        <v>23633</v>
      </c>
      <c r="E164" s="63">
        <v>13</v>
      </c>
      <c r="F164" s="60">
        <v>23641</v>
      </c>
      <c r="G164" s="66">
        <v>14</v>
      </c>
      <c r="H164" s="66">
        <v>23661</v>
      </c>
      <c r="I164" s="42"/>
      <c r="J164" s="42"/>
      <c r="K164" s="52">
        <v>0</v>
      </c>
      <c r="L164">
        <v>1111</v>
      </c>
    </row>
    <row r="165" spans="1:12" x14ac:dyDescent="0.3">
      <c r="A165" s="60">
        <v>12</v>
      </c>
      <c r="B165" s="60">
        <v>23775</v>
      </c>
      <c r="C165" s="63">
        <v>14</v>
      </c>
      <c r="D165" s="60">
        <v>23783</v>
      </c>
      <c r="E165" s="63">
        <v>13</v>
      </c>
      <c r="F165" s="60">
        <v>23794</v>
      </c>
      <c r="G165" s="66">
        <v>14</v>
      </c>
      <c r="H165" s="66">
        <v>23801</v>
      </c>
      <c r="I165" s="42"/>
      <c r="J165" s="42"/>
      <c r="K165" s="52">
        <v>0</v>
      </c>
      <c r="L165">
        <v>1111</v>
      </c>
    </row>
    <row r="166" spans="1:12" x14ac:dyDescent="0.3">
      <c r="A166" s="60">
        <v>12</v>
      </c>
      <c r="B166" s="60">
        <v>23933</v>
      </c>
      <c r="C166" s="63">
        <v>14</v>
      </c>
      <c r="D166" s="60">
        <v>23940</v>
      </c>
      <c r="E166" s="63">
        <v>13</v>
      </c>
      <c r="F166" s="60">
        <v>23952</v>
      </c>
      <c r="G166" s="66">
        <v>14</v>
      </c>
      <c r="H166" s="66">
        <v>23966</v>
      </c>
      <c r="I166" s="42"/>
      <c r="J166" s="42"/>
      <c r="K166" s="52"/>
      <c r="L166">
        <v>1111</v>
      </c>
    </row>
    <row r="167" spans="1:12" x14ac:dyDescent="0.3">
      <c r="A167" s="17"/>
      <c r="B167" s="17"/>
      <c r="C167" s="17"/>
      <c r="D167" s="17"/>
      <c r="E167" s="17"/>
      <c r="F167" s="17"/>
      <c r="G167" s="17"/>
      <c r="H1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122</v>
      </c>
    </row>
    <row r="2" spans="1:48" x14ac:dyDescent="0.3">
      <c r="A2" t="s">
        <v>0</v>
      </c>
      <c r="B2" s="35">
        <v>40721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137</v>
      </c>
      <c r="V3" s="26" t="s">
        <v>115</v>
      </c>
      <c r="W3">
        <f>COUNTA(L7:L29)</f>
        <v>23</v>
      </c>
      <c r="AA3" s="26" t="s">
        <v>115</v>
      </c>
      <c r="AB3">
        <f>COUNTA(L30:L52)</f>
        <v>23</v>
      </c>
      <c r="AF3" s="26" t="s">
        <v>115</v>
      </c>
      <c r="AG3">
        <f>COUNTA(L53:L74)</f>
        <v>22</v>
      </c>
      <c r="AK3" s="26" t="s">
        <v>115</v>
      </c>
      <c r="AL3">
        <f>COUNTA(L75:L97)</f>
        <v>23</v>
      </c>
      <c r="AP3" s="26" t="s">
        <v>115</v>
      </c>
      <c r="AQ3">
        <f>COUNTA(L98:L120)</f>
        <v>23</v>
      </c>
      <c r="AU3" s="26" t="s">
        <v>115</v>
      </c>
      <c r="AV3">
        <f>COUNTA(L121:L143)</f>
        <v>23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136</v>
      </c>
      <c r="V4" s="26" t="s">
        <v>116</v>
      </c>
      <c r="W4">
        <f>SUM(U7:U22)</f>
        <v>23</v>
      </c>
      <c r="AA4" s="26" t="s">
        <v>116</v>
      </c>
      <c r="AB4">
        <f>SUM(Z7:Z22)</f>
        <v>23</v>
      </c>
      <c r="AF4" s="26" t="s">
        <v>116</v>
      </c>
      <c r="AG4">
        <f>SUM(AE7:AE22)</f>
        <v>22</v>
      </c>
      <c r="AK4" s="26" t="s">
        <v>116</v>
      </c>
      <c r="AL4">
        <f>SUM(AJ7:AJ22)</f>
        <v>23</v>
      </c>
      <c r="AP4" s="26" t="s">
        <v>116</v>
      </c>
      <c r="AQ4">
        <f>SUM(AO7:AO22)</f>
        <v>23</v>
      </c>
      <c r="AU4" s="26" t="s">
        <v>116</v>
      </c>
      <c r="AV4">
        <f>SUM(AT7:AT22)</f>
        <v>22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51</v>
      </c>
      <c r="C7" s="61">
        <v>14</v>
      </c>
      <c r="D7" s="58">
        <v>61</v>
      </c>
      <c r="E7" s="61">
        <v>24</v>
      </c>
      <c r="F7" s="58">
        <v>74</v>
      </c>
      <c r="G7" s="64">
        <v>23</v>
      </c>
      <c r="H7" s="64">
        <v>87</v>
      </c>
      <c r="I7" s="43"/>
      <c r="J7" s="43"/>
      <c r="K7" s="44">
        <v>0</v>
      </c>
      <c r="L7">
        <v>1122</v>
      </c>
      <c r="N7" s="37">
        <v>1111</v>
      </c>
      <c r="O7" s="37">
        <f>COUNTIF($L$7:$L$500,N7)</f>
        <v>50</v>
      </c>
      <c r="P7" s="37">
        <f>O7/$Q$4</f>
        <v>0.36764705882352944</v>
      </c>
      <c r="Q7" s="37">
        <f>IF(P7=0,0,(P7*((LOG(P7))/LOG(2))))</f>
        <v>-0.53073773951309355</v>
      </c>
      <c r="T7" s="37">
        <f>N7</f>
        <v>1111</v>
      </c>
      <c r="U7" s="37">
        <f>COUNTIF(L7:L29,T7)</f>
        <v>14</v>
      </c>
      <c r="V7" s="37">
        <f>U7/(W4-U20)</f>
        <v>0.60869565217391308</v>
      </c>
      <c r="W7" s="37">
        <f>IF(V7=0,0,(V7*((LOG(V7))/LOG(2))))</f>
        <v>-0.43595210765181397</v>
      </c>
      <c r="Y7" s="37">
        <f>N7</f>
        <v>1111</v>
      </c>
      <c r="Z7" s="37">
        <f>COUNTIF(L30:L52,Y7)</f>
        <v>13</v>
      </c>
      <c r="AA7" s="37">
        <f>Z7/(AB4-Z20)</f>
        <v>0.56521739130434778</v>
      </c>
      <c r="AB7" s="37">
        <f>IF(AA7=0,0,(AA7*((LOG(AA7))/LOG(2))))</f>
        <v>-0.46524300403943353</v>
      </c>
      <c r="AD7" s="37">
        <f>N7</f>
        <v>1111</v>
      </c>
      <c r="AE7" s="37">
        <f>COUNTIF(L53:L74,AD7)</f>
        <v>11</v>
      </c>
      <c r="AF7" s="37">
        <f>AE7/(AG4-AE20)</f>
        <v>0.5</v>
      </c>
      <c r="AG7" s="37">
        <f>IF(AF7=0,0,(AF7*((LOG(AF7))/LOG(2))))</f>
        <v>-0.5</v>
      </c>
      <c r="AI7" s="37">
        <f>N7</f>
        <v>1111</v>
      </c>
      <c r="AJ7" s="37">
        <f>COUNTIF(L75:L97,AI7)</f>
        <v>7</v>
      </c>
      <c r="AK7" s="37">
        <f>AJ7/(AL4-AJ20)</f>
        <v>0.30434782608695654</v>
      </c>
      <c r="AL7" s="37">
        <f>IF(AK7=0,0,(AK7*((LOG(AK7))/LOG(2))))</f>
        <v>-0.52232387991286355</v>
      </c>
      <c r="AN7" s="37">
        <f>N7</f>
        <v>1111</v>
      </c>
      <c r="AO7" s="37">
        <f>COUNTIF(L98:L120,AN7)</f>
        <v>5</v>
      </c>
      <c r="AP7" s="37">
        <f>AO7/(AQ4-AO20)</f>
        <v>0.22727272727272727</v>
      </c>
      <c r="AQ7" s="37">
        <f>IF(AP7=0,0,(AP7*((LOG(AP7))/LOG(2))))</f>
        <v>-0.48579625539771243</v>
      </c>
      <c r="AS7" s="37">
        <f>N7</f>
        <v>1111</v>
      </c>
      <c r="AT7" s="37">
        <f>COUNTIF(L121:L143,AS7)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12</v>
      </c>
      <c r="B8" s="59">
        <v>256</v>
      </c>
      <c r="C8" s="62">
        <v>14</v>
      </c>
      <c r="D8" s="59">
        <v>265</v>
      </c>
      <c r="E8" s="62">
        <v>13</v>
      </c>
      <c r="F8" s="59">
        <v>278</v>
      </c>
      <c r="G8" s="65">
        <v>14</v>
      </c>
      <c r="H8" s="65">
        <v>287</v>
      </c>
      <c r="I8" s="43"/>
      <c r="J8" s="43"/>
      <c r="K8" s="44">
        <v>0</v>
      </c>
      <c r="L8">
        <v>1111</v>
      </c>
      <c r="N8" s="37">
        <v>1112</v>
      </c>
      <c r="O8" s="37">
        <f>COUNTIF($L$7:$L$500,N8)</f>
        <v>22</v>
      </c>
      <c r="P8" s="37">
        <f>O8/$Q$4</f>
        <v>0.16176470588235295</v>
      </c>
      <c r="Q8" s="37">
        <f>IF(P8=0,0,(P8*((LOG(P8))/LOG(2))))</f>
        <v>-0.42512269777563921</v>
      </c>
      <c r="T8" s="37">
        <f>N8</f>
        <v>1112</v>
      </c>
      <c r="U8" s="37">
        <f>COUNTIF(L7:L29,T8)</f>
        <v>4</v>
      </c>
      <c r="V8" s="37">
        <f>U8/(W4-U20)</f>
        <v>0.17391304347826086</v>
      </c>
      <c r="W8" s="37">
        <f>IF(V8=0,0,(V8*((LOG(V8))/LOG(2))))</f>
        <v>-0.43888034018382832</v>
      </c>
      <c r="Y8" s="37">
        <f>N8</f>
        <v>1112</v>
      </c>
      <c r="Z8" s="37">
        <f>COUNTIF(L30:L52,Y8)</f>
        <v>5</v>
      </c>
      <c r="AA8" s="37">
        <f>Z8/(AB4-Z20)</f>
        <v>0.21739130434782608</v>
      </c>
      <c r="AB8" s="37">
        <f>IF(AA8=0,0,(AA8*((LOG(AA8))/LOG(2))))</f>
        <v>-0.47861605677601093</v>
      </c>
      <c r="AD8" s="37">
        <f>N8</f>
        <v>1112</v>
      </c>
      <c r="AE8" s="37">
        <f>COUNTIF(L53:L74,AD8)</f>
        <v>2</v>
      </c>
      <c r="AF8" s="37">
        <f>AE8/(AG4-AE20)</f>
        <v>9.0909090909090912E-2</v>
      </c>
      <c r="AG8" s="37">
        <f>IF(AF8=0,0,(AF8*((LOG(AF8))/LOG(2))))</f>
        <v>-0.31449378351248153</v>
      </c>
      <c r="AI8" s="37">
        <f>N8</f>
        <v>1112</v>
      </c>
      <c r="AJ8" s="37">
        <f>COUNTIF(L75:L97,AI8)</f>
        <v>3</v>
      </c>
      <c r="AK8" s="37">
        <f>AJ8/(AL4-AJ20)</f>
        <v>0.13043478260869565</v>
      </c>
      <c r="AL8" s="37">
        <f>IF(AK8=0,0,(AK8*((LOG(AK8))/LOG(2))))</f>
        <v>-0.3832955811307639</v>
      </c>
      <c r="AN8" s="37">
        <f>N8</f>
        <v>1112</v>
      </c>
      <c r="AO8" s="37">
        <f>COUNTIF(L98:L120,AN8)</f>
        <v>5</v>
      </c>
      <c r="AP8" s="37">
        <f>AO8/(AQ4-AO20)</f>
        <v>0.22727272727272727</v>
      </c>
      <c r="AQ8" s="37">
        <f>IF(AP8=0,0,(AP8*((LOG(AP8))/LOG(2))))</f>
        <v>-0.48579625539771243</v>
      </c>
      <c r="AS8" s="37">
        <f>N8</f>
        <v>1112</v>
      </c>
      <c r="AT8" s="37">
        <f>COUNTIF(L121:L143,AS8)</f>
        <v>3</v>
      </c>
      <c r="AU8" s="37">
        <f>AT8/(AV4-AT20)</f>
        <v>0.14285714285714285</v>
      </c>
      <c r="AV8" s="37">
        <f>IF(AU8=0,0,(AU8*((LOG(AU8))/LOG(2))))</f>
        <v>-0.40105070315108626</v>
      </c>
    </row>
    <row r="9" spans="1:48" x14ac:dyDescent="0.3">
      <c r="A9" s="59">
        <v>12</v>
      </c>
      <c r="B9" s="59">
        <v>422</v>
      </c>
      <c r="C9" s="62">
        <v>14</v>
      </c>
      <c r="D9" s="59">
        <v>435</v>
      </c>
      <c r="E9" s="62">
        <v>13</v>
      </c>
      <c r="F9" s="59">
        <v>442</v>
      </c>
      <c r="G9" s="65">
        <v>14</v>
      </c>
      <c r="H9" s="65">
        <v>454</v>
      </c>
      <c r="I9" s="43"/>
      <c r="J9" s="43"/>
      <c r="K9" s="44">
        <v>0</v>
      </c>
      <c r="L9">
        <v>1111</v>
      </c>
      <c r="N9" s="37">
        <v>1121</v>
      </c>
      <c r="O9" s="37">
        <f>COUNTIF($L$7:$L$500,N9)</f>
        <v>19</v>
      </c>
      <c r="P9" s="37">
        <f>O9/$Q$4</f>
        <v>0.13970588235294118</v>
      </c>
      <c r="Q9" s="37">
        <f>IF(P9=0,0,(P9*((LOG(P9))/LOG(2))))</f>
        <v>-0.39669978844359061</v>
      </c>
      <c r="T9" s="37">
        <f>N9</f>
        <v>1121</v>
      </c>
      <c r="U9" s="37">
        <f>COUNTIF(L7:L29,T9)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COUNTIF(L30:L52,Y9)</f>
        <v>2</v>
      </c>
      <c r="AA9" s="37">
        <f>Z9/(AB4-Z20)</f>
        <v>8.6956521739130432E-2</v>
      </c>
      <c r="AB9" s="37">
        <f>IF(AA9=0,0,(AA9*((LOG(AA9))/LOG(2))))</f>
        <v>-0.30639669183104457</v>
      </c>
      <c r="AD9" s="37">
        <f>N9</f>
        <v>1121</v>
      </c>
      <c r="AE9" s="37">
        <f>COUNTIF(L53:L74,AD9)</f>
        <v>3</v>
      </c>
      <c r="AF9" s="37">
        <f>AE9/(AG4-AE20)</f>
        <v>0.13636363636363635</v>
      </c>
      <c r="AG9" s="37">
        <f>IF(AF9=0,0,(AF9*((LOG(AF9))/LOG(2))))</f>
        <v>-0.39197306153401923</v>
      </c>
      <c r="AI9" s="37">
        <f>N9</f>
        <v>1121</v>
      </c>
      <c r="AJ9" s="37">
        <f>COUNTIF(L75:L97,AI9)</f>
        <v>6</v>
      </c>
      <c r="AK9" s="37">
        <f>AJ9/(AL4-AJ20)</f>
        <v>0.2608695652173913</v>
      </c>
      <c r="AL9" s="37">
        <f>IF(AK9=0,0,(AK9*((LOG(AK9))/LOG(2))))</f>
        <v>-0.50572159704413644</v>
      </c>
      <c r="AN9" s="37">
        <f>N9</f>
        <v>1121</v>
      </c>
      <c r="AO9" s="37">
        <f>COUNTIF(L98:L120,AN9)</f>
        <v>6</v>
      </c>
      <c r="AP9" s="37">
        <f>AO9/(AQ4-AO20)</f>
        <v>0.27272727272727271</v>
      </c>
      <c r="AQ9" s="37">
        <f>IF(AP9=0,0,(AP9*((LOG(AP9))/LOG(2))))</f>
        <v>-0.51121885034076575</v>
      </c>
      <c r="AS9" s="37">
        <f>N9</f>
        <v>1121</v>
      </c>
      <c r="AT9" s="37">
        <f>COUNTIF(L121:L143,AS9)</f>
        <v>2</v>
      </c>
      <c r="AU9" s="37">
        <f>AT9/(AV4-AT20)</f>
        <v>9.5238095238095233E-2</v>
      </c>
      <c r="AV9" s="37">
        <f>IF(AU9=0,0,(AU9*((LOG(AU9))/LOG(2))))</f>
        <v>-0.32307784978845333</v>
      </c>
    </row>
    <row r="10" spans="1:48" x14ac:dyDescent="0.3">
      <c r="A10" s="59">
        <v>12</v>
      </c>
      <c r="B10" s="59">
        <v>559</v>
      </c>
      <c r="C10" s="62">
        <v>14</v>
      </c>
      <c r="D10" s="59">
        <v>565</v>
      </c>
      <c r="E10" s="62">
        <v>13</v>
      </c>
      <c r="F10" s="59">
        <v>582</v>
      </c>
      <c r="G10" s="65">
        <v>14</v>
      </c>
      <c r="H10" s="65">
        <v>594</v>
      </c>
      <c r="I10" s="43"/>
      <c r="J10" s="43"/>
      <c r="K10" s="44">
        <v>0</v>
      </c>
      <c r="L10">
        <v>1111</v>
      </c>
      <c r="N10" s="37">
        <v>1122</v>
      </c>
      <c r="O10" s="37">
        <f>COUNTIF($L$7:$L$500,N10)</f>
        <v>4</v>
      </c>
      <c r="P10" s="37">
        <f>O10/$Q$4</f>
        <v>2.9411764705882353E-2</v>
      </c>
      <c r="Q10" s="37">
        <f>IF(P10=0,0,(P10*((LOG(P10))/LOG(2))))</f>
        <v>-0.14963126003677468</v>
      </c>
      <c r="T10" s="37">
        <f>N10</f>
        <v>1122</v>
      </c>
      <c r="U10" s="37">
        <f>COUNTIF(L7:L29,T10)</f>
        <v>1</v>
      </c>
      <c r="V10" s="37">
        <f>U10/(W4-U20)</f>
        <v>4.3478260869565216E-2</v>
      </c>
      <c r="W10" s="37">
        <f>IF(V10=0,0,(V10*((LOG(V10))/LOG(2))))</f>
        <v>-0.19667660678508753</v>
      </c>
      <c r="Y10" s="37">
        <f>N10</f>
        <v>1122</v>
      </c>
      <c r="Z10" s="37">
        <f>COUNTIF(L30:L52,Y10)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COUNTIF(L53:L74,AD10)</f>
        <v>1</v>
      </c>
      <c r="AF10" s="37">
        <f>AE10/(AG4-AE20)</f>
        <v>4.5454545454545456E-2</v>
      </c>
      <c r="AG10" s="37">
        <f>IF(AF10=0,0,(AF10*((LOG(AF10))/LOG(2))))</f>
        <v>-0.20270143721078623</v>
      </c>
      <c r="AI10" s="37">
        <f>N10</f>
        <v>1122</v>
      </c>
      <c r="AJ10" s="37">
        <f>COUNTIF(L75:L97,AI10)</f>
        <v>1</v>
      </c>
      <c r="AK10" s="37">
        <f>AJ10/(AL4-AJ20)</f>
        <v>4.3478260869565216E-2</v>
      </c>
      <c r="AL10" s="37">
        <f>IF(AK10=0,0,(AK10*((LOG(AK10))/LOG(2))))</f>
        <v>-0.19667660678508753</v>
      </c>
      <c r="AN10" s="37">
        <f>N10</f>
        <v>1122</v>
      </c>
      <c r="AO10" s="37">
        <f>COUNTIF(L98:L120,AN10)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COUNTIF(L121:L143,AS10)</f>
        <v>1</v>
      </c>
      <c r="AU10" s="37">
        <f>AT10/(AV4-AT20)</f>
        <v>4.7619047619047616E-2</v>
      </c>
      <c r="AV10" s="37">
        <f>IF(AU10=0,0,(AU10*((LOG(AU10))/LOG(2))))</f>
        <v>-0.20915797251327431</v>
      </c>
    </row>
    <row r="11" spans="1:48" x14ac:dyDescent="0.3">
      <c r="A11" s="59">
        <v>12</v>
      </c>
      <c r="B11" s="59">
        <v>701</v>
      </c>
      <c r="C11" s="62">
        <v>14</v>
      </c>
      <c r="D11" s="59">
        <v>708</v>
      </c>
      <c r="E11" s="62">
        <v>13</v>
      </c>
      <c r="F11" s="59">
        <v>721</v>
      </c>
      <c r="G11" s="65">
        <v>14</v>
      </c>
      <c r="H11" s="65">
        <v>726</v>
      </c>
      <c r="I11" s="43"/>
      <c r="J11" s="43"/>
      <c r="K11" s="44">
        <v>0</v>
      </c>
      <c r="L11">
        <v>1111</v>
      </c>
      <c r="N11" s="37">
        <v>1211</v>
      </c>
      <c r="O11" s="37">
        <f>COUNTIF($L$7:$L$500,N11)</f>
        <v>5</v>
      </c>
      <c r="P11" s="37">
        <f>O11/$Q$4</f>
        <v>3.6764705882352942E-2</v>
      </c>
      <c r="Q11" s="37">
        <f>IF(P11=0,0,(P11*((LOG(P11))/LOG(2))))</f>
        <v>-0.17520348332216826</v>
      </c>
      <c r="T11" s="37">
        <f>N11</f>
        <v>1211</v>
      </c>
      <c r="U11" s="37">
        <f>COUNTIF(L7:L29,T11)</f>
        <v>1</v>
      </c>
      <c r="V11" s="37">
        <f>U11/(W4-U20)</f>
        <v>4.3478260869565216E-2</v>
      </c>
      <c r="W11" s="37">
        <f>IF(V11=0,0,(V11*((LOG(V11))/LOG(2))))</f>
        <v>-0.19667660678508753</v>
      </c>
      <c r="Y11" s="37">
        <f>N11</f>
        <v>1211</v>
      </c>
      <c r="Z11" s="37">
        <f>COUNTIF(L30:L52,Y11)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COUNTIF(L53:L74,AD11)</f>
        <v>1</v>
      </c>
      <c r="AF11" s="37">
        <f>AE11/(AG4-AE20)</f>
        <v>4.5454545454545456E-2</v>
      </c>
      <c r="AG11" s="37">
        <f>IF(AF11=0,0,(AF11*((LOG(AF11))/LOG(2))))</f>
        <v>-0.20270143721078623</v>
      </c>
      <c r="AI11" s="37">
        <f>N11</f>
        <v>1211</v>
      </c>
      <c r="AJ11" s="37">
        <f>COUNTIF(L75:L97,AI11)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COUNTIF(L98:L120,AN11)</f>
        <v>1</v>
      </c>
      <c r="AP11" s="37">
        <f>AO11/(AQ4-AO20)</f>
        <v>4.5454545454545456E-2</v>
      </c>
      <c r="AQ11" s="37">
        <f>IF(AP11=0,0,(AP11*((LOG(AP11))/LOG(2))))</f>
        <v>-0.20270143721078623</v>
      </c>
      <c r="AS11" s="37">
        <f>N11</f>
        <v>1211</v>
      </c>
      <c r="AT11" s="37">
        <f>COUNTIF(L121:L143,AS11)</f>
        <v>2</v>
      </c>
      <c r="AU11" s="37">
        <f>AT11/(AV4-AT20)</f>
        <v>9.5238095238095233E-2</v>
      </c>
      <c r="AV11" s="37">
        <f>IF(AU11=0,0,(AU11*((LOG(AU11))/LOG(2))))</f>
        <v>-0.32307784978845333</v>
      </c>
    </row>
    <row r="12" spans="1:48" x14ac:dyDescent="0.3">
      <c r="A12" s="59">
        <v>21</v>
      </c>
      <c r="B12" s="59">
        <v>833</v>
      </c>
      <c r="C12" s="62">
        <v>21</v>
      </c>
      <c r="D12" s="59">
        <v>844</v>
      </c>
      <c r="E12" s="62">
        <v>11</v>
      </c>
      <c r="F12" s="59">
        <v>857</v>
      </c>
      <c r="G12" s="65">
        <v>12</v>
      </c>
      <c r="H12" s="65">
        <v>864</v>
      </c>
      <c r="I12" s="43"/>
      <c r="J12" s="43"/>
      <c r="K12" s="44">
        <v>0</v>
      </c>
      <c r="L12">
        <v>2211</v>
      </c>
      <c r="N12" s="37">
        <v>1212</v>
      </c>
      <c r="O12" s="37">
        <f>COUNTIF($L$7:$L$500,N12)</f>
        <v>7</v>
      </c>
      <c r="P12" s="37">
        <f>O12/$Q$4</f>
        <v>5.1470588235294115E-2</v>
      </c>
      <c r="Q12" s="37">
        <f>IF(P12=0,0,(P12*((LOG(P12))/LOG(2))))</f>
        <v>-0.22029967231139078</v>
      </c>
      <c r="T12" s="37">
        <f>N12</f>
        <v>1212</v>
      </c>
      <c r="U12" s="37">
        <f>COUNTIF(L7:L29,T12)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COUNTIF(L30:L52,Y12)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COUNTIF(L53:L74,AD12)</f>
        <v>2</v>
      </c>
      <c r="AF12" s="37">
        <f>AE12/(AG4-AE20)</f>
        <v>9.0909090909090912E-2</v>
      </c>
      <c r="AG12" s="37">
        <f>IF(AF12=0,0,(AF12*((LOG(AF12))/LOG(2))))</f>
        <v>-0.31449378351248153</v>
      </c>
      <c r="AI12" s="37">
        <f>N12</f>
        <v>1212</v>
      </c>
      <c r="AJ12" s="37">
        <f>COUNTIF(L75:L97,AI12)</f>
        <v>2</v>
      </c>
      <c r="AK12" s="37">
        <f>AJ12/(AL4-AJ20)</f>
        <v>8.6956521739130432E-2</v>
      </c>
      <c r="AL12" s="37">
        <f>IF(AK12=0,0,(AK12*((LOG(AK12))/LOG(2))))</f>
        <v>-0.30639669183104457</v>
      </c>
      <c r="AN12" s="37">
        <f>N12</f>
        <v>1212</v>
      </c>
      <c r="AO12" s="37">
        <f>COUNTIF(L98:L120,AN12)</f>
        <v>1</v>
      </c>
      <c r="AP12" s="37">
        <f>AO12/(AQ4-AO20)</f>
        <v>4.5454545454545456E-2</v>
      </c>
      <c r="AQ12" s="37">
        <f>IF(AP12=0,0,(AP12*((LOG(AP12))/LOG(2))))</f>
        <v>-0.20270143721078623</v>
      </c>
      <c r="AS12" s="37">
        <f>N12</f>
        <v>1212</v>
      </c>
      <c r="AT12" s="37">
        <f>COUNTIF(L121:L143,AS12)</f>
        <v>2</v>
      </c>
      <c r="AU12" s="37">
        <f>AT12/(AV4-AT20)</f>
        <v>9.5238095238095233E-2</v>
      </c>
      <c r="AV12" s="37">
        <f>IF(AU12=0,0,(AU12*((LOG(AU12))/LOG(2))))</f>
        <v>-0.32307784978845333</v>
      </c>
    </row>
    <row r="13" spans="1:48" x14ac:dyDescent="0.3">
      <c r="A13" s="59">
        <v>12</v>
      </c>
      <c r="B13" s="59">
        <v>963</v>
      </c>
      <c r="C13" s="62">
        <v>14</v>
      </c>
      <c r="D13" s="59">
        <v>970</v>
      </c>
      <c r="E13" s="62">
        <v>13</v>
      </c>
      <c r="F13" s="59">
        <v>977</v>
      </c>
      <c r="G13" s="65">
        <v>14</v>
      </c>
      <c r="H13" s="65">
        <v>988</v>
      </c>
      <c r="I13" s="43"/>
      <c r="J13" s="43"/>
      <c r="K13" s="44">
        <v>0</v>
      </c>
      <c r="L13">
        <v>1111</v>
      </c>
      <c r="N13" s="37">
        <v>1221</v>
      </c>
      <c r="O13" s="37">
        <f>COUNTIF($L$7:$L$500,N13)</f>
        <v>3</v>
      </c>
      <c r="P13" s="37">
        <f>O13/$Q$4</f>
        <v>2.2058823529411766E-2</v>
      </c>
      <c r="Q13" s="37">
        <f>IF(P13=0,0,(P13*((LOG(P13))/LOG(2))))</f>
        <v>-0.1213786839822614</v>
      </c>
      <c r="T13" s="37">
        <f>N13</f>
        <v>1221</v>
      </c>
      <c r="U13" s="37">
        <f>COUNTIF(L7:L29,T13)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COUNTIF(L30:L52,Y13)</f>
        <v>0</v>
      </c>
      <c r="AA13" s="37">
        <f>Z13/(AB4-Z20)</f>
        <v>0</v>
      </c>
      <c r="AB13" s="37">
        <f>IF(AA13=0,0,(AA13*((LOG(AA13))/LOG(2))))</f>
        <v>0</v>
      </c>
      <c r="AD13" s="37">
        <f>N13</f>
        <v>1221</v>
      </c>
      <c r="AE13" s="37">
        <f>COUNTIF(L53:L74,AD13)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COUNTIF(L75:L97,AI13)</f>
        <v>1</v>
      </c>
      <c r="AK13" s="37">
        <f>AJ13/(AL4-AJ20)</f>
        <v>4.3478260869565216E-2</v>
      </c>
      <c r="AL13" s="37">
        <f>IF(AK13=0,0,(AK13*((LOG(AK13))/LOG(2))))</f>
        <v>-0.19667660678508753</v>
      </c>
      <c r="AN13" s="37">
        <f>N13</f>
        <v>1221</v>
      </c>
      <c r="AO13" s="37">
        <f>COUNTIF(L98:L120,AN13)</f>
        <v>1</v>
      </c>
      <c r="AP13" s="37">
        <f>AO13/(AQ4-AO20)</f>
        <v>4.5454545454545456E-2</v>
      </c>
      <c r="AQ13" s="37">
        <f>IF(AP13=0,0,(AP13*((LOG(AP13))/LOG(2))))</f>
        <v>-0.20270143721078623</v>
      </c>
      <c r="AS13" s="37">
        <f>N13</f>
        <v>1221</v>
      </c>
      <c r="AT13" s="37">
        <f>COUNTIF(L121:L143,AS13)</f>
        <v>1</v>
      </c>
      <c r="AU13" s="37">
        <f>AT13/(AV4-AT20)</f>
        <v>4.7619047619047616E-2</v>
      </c>
      <c r="AV13" s="37">
        <f>IF(AU13=0,0,(AU13*((LOG(AU13))/LOG(2))))</f>
        <v>-0.20915797251327431</v>
      </c>
    </row>
    <row r="14" spans="1:48" x14ac:dyDescent="0.3">
      <c r="A14" s="59">
        <v>12</v>
      </c>
      <c r="B14" s="59">
        <v>1090</v>
      </c>
      <c r="C14" s="62">
        <v>14</v>
      </c>
      <c r="D14" s="59">
        <v>1103</v>
      </c>
      <c r="E14" s="62">
        <v>13</v>
      </c>
      <c r="F14" s="59">
        <v>1107</v>
      </c>
      <c r="G14" s="65">
        <v>23</v>
      </c>
      <c r="H14" s="65">
        <v>1118</v>
      </c>
      <c r="I14" s="43"/>
      <c r="J14" s="43"/>
      <c r="K14" s="44">
        <v>0</v>
      </c>
      <c r="L14">
        <v>1112</v>
      </c>
      <c r="N14" s="37">
        <v>1222</v>
      </c>
      <c r="O14" s="37">
        <f>COUNTIF($L$7:$L$500,N14)</f>
        <v>1</v>
      </c>
      <c r="P14" s="37">
        <f>O14/$Q$4</f>
        <v>7.3529411764705881E-3</v>
      </c>
      <c r="Q14" s="37">
        <f>IF(P14=0,0,(P14*((LOG(P14))/LOG(2))))</f>
        <v>-5.2113697362134843E-2</v>
      </c>
      <c r="T14" s="37">
        <f>N14</f>
        <v>1222</v>
      </c>
      <c r="U14" s="37">
        <f>COUNTIF(L7:L29,T14)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COUNTIF(L30:L52,Y14)</f>
        <v>0</v>
      </c>
      <c r="AA14" s="37">
        <f>Z14/(AB4-Z20)</f>
        <v>0</v>
      </c>
      <c r="AB14" s="37">
        <f>IF(AA14=0,0,(AA14*((LOG(AA14))/LOG(2))))</f>
        <v>0</v>
      </c>
      <c r="AD14" s="37">
        <f>N14</f>
        <v>1222</v>
      </c>
      <c r="AE14" s="37">
        <f>COUNTIF(L53:L74,AD14)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COUNTIF(L75:L97,AI14)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COUNTIF(L98:L120,AN14)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COUNTIF(L121:L143,AS14)</f>
        <v>1</v>
      </c>
      <c r="AU14" s="37">
        <f>AT14/(AV4-AT20)</f>
        <v>4.7619047619047616E-2</v>
      </c>
      <c r="AV14" s="37">
        <f>IF(AU14=0,0,(AU14*((LOG(AU14))/LOG(2))))</f>
        <v>-0.20915797251327431</v>
      </c>
    </row>
    <row r="15" spans="1:48" x14ac:dyDescent="0.3">
      <c r="A15" s="59">
        <v>21</v>
      </c>
      <c r="B15" s="59">
        <v>1222</v>
      </c>
      <c r="C15" s="62">
        <v>12</v>
      </c>
      <c r="D15" s="59">
        <v>1240</v>
      </c>
      <c r="E15" s="62">
        <v>13</v>
      </c>
      <c r="F15" s="59">
        <v>1252</v>
      </c>
      <c r="G15" s="65">
        <v>23</v>
      </c>
      <c r="H15" s="65">
        <v>1265</v>
      </c>
      <c r="I15" s="43"/>
      <c r="J15" s="43"/>
      <c r="K15" s="44">
        <v>0</v>
      </c>
      <c r="L15">
        <v>2112</v>
      </c>
      <c r="N15" s="37">
        <v>2111</v>
      </c>
      <c r="O15" s="37">
        <f>COUNTIF($L$7:$L$500,N15)</f>
        <v>5</v>
      </c>
      <c r="P15" s="37">
        <f>O15/$Q$4</f>
        <v>3.6764705882352942E-2</v>
      </c>
      <c r="Q15" s="37">
        <f>IF(P15=0,0,(P15*((LOG(P15))/LOG(2))))</f>
        <v>-0.17520348332216826</v>
      </c>
      <c r="T15" s="37">
        <f>N15</f>
        <v>2111</v>
      </c>
      <c r="U15" s="37">
        <f>COUNTIF(L7:L29,T15)</f>
        <v>1</v>
      </c>
      <c r="V15" s="37">
        <f>U15/(W4-U20)</f>
        <v>4.3478260869565216E-2</v>
      </c>
      <c r="W15" s="37">
        <f>IF(V15=0,0,(V15*((LOG(V15))/LOG(2))))</f>
        <v>-0.19667660678508753</v>
      </c>
      <c r="Y15" s="37">
        <f>N15</f>
        <v>2111</v>
      </c>
      <c r="Z15" s="37">
        <f>COUNTIF(L30:L52,Y15)</f>
        <v>2</v>
      </c>
      <c r="AA15" s="37">
        <f>Z15/(AB4-Z20)</f>
        <v>8.6956521739130432E-2</v>
      </c>
      <c r="AB15" s="37">
        <f>IF(AA15=0,0,(AA15*((LOG(AA15))/LOG(2))))</f>
        <v>-0.30639669183104457</v>
      </c>
      <c r="AD15" s="37">
        <f>N15</f>
        <v>2111</v>
      </c>
      <c r="AE15" s="37">
        <f>COUNTIF(L53:L74,AD15)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COUNTIF(L75:L97,AI15)</f>
        <v>2</v>
      </c>
      <c r="AK15" s="37">
        <f>AJ15/(AL4-AJ20)</f>
        <v>8.6956521739130432E-2</v>
      </c>
      <c r="AL15" s="37">
        <f>IF(AK15=0,0,(AK15*((LOG(AK15))/LOG(2))))</f>
        <v>-0.30639669183104457</v>
      </c>
      <c r="AN15" s="37">
        <f>N15</f>
        <v>2111</v>
      </c>
      <c r="AO15" s="37">
        <f>COUNTIF(L98:L120,AN15)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COUNTIF(L121:L143,AS15)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12</v>
      </c>
      <c r="B16" s="59">
        <v>1388</v>
      </c>
      <c r="C16" s="62">
        <v>14</v>
      </c>
      <c r="D16" s="59">
        <v>1399</v>
      </c>
      <c r="E16" s="62">
        <v>13</v>
      </c>
      <c r="F16" s="59">
        <v>1412</v>
      </c>
      <c r="G16" s="65">
        <v>14</v>
      </c>
      <c r="H16" s="65">
        <v>1420</v>
      </c>
      <c r="I16" s="43"/>
      <c r="J16" s="43"/>
      <c r="K16" s="44">
        <v>0</v>
      </c>
      <c r="L16">
        <v>1111</v>
      </c>
      <c r="N16" s="37">
        <v>2112</v>
      </c>
      <c r="O16" s="37">
        <f>COUNTIF($L$7:$L$500,N16)</f>
        <v>6</v>
      </c>
      <c r="P16" s="37">
        <f>O16/$Q$4</f>
        <v>4.4117647058823532E-2</v>
      </c>
      <c r="Q16" s="37">
        <f>IF(P16=0,0,(P16*((LOG(P16))/LOG(2))))</f>
        <v>-0.19863972090569926</v>
      </c>
      <c r="T16" s="37">
        <f>N16</f>
        <v>2112</v>
      </c>
      <c r="U16" s="37">
        <f>COUNTIF(L7:L29,T16)</f>
        <v>1</v>
      </c>
      <c r="V16" s="37">
        <f>U16/(W4-U20)</f>
        <v>4.3478260869565216E-2</v>
      </c>
      <c r="W16" s="37">
        <f>IF(V16=0,0,(V16*((LOG(V16))/LOG(2))))</f>
        <v>-0.19667660678508753</v>
      </c>
      <c r="Y16" s="37">
        <f>N16</f>
        <v>2112</v>
      </c>
      <c r="Z16" s="37">
        <f>COUNTIF(L30:L52,Y16)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COUNTIF(L53:L74,AD16)</f>
        <v>2</v>
      </c>
      <c r="AF16" s="37">
        <f>AE16/(AG4-AE20)</f>
        <v>9.0909090909090912E-2</v>
      </c>
      <c r="AG16" s="37">
        <f>IF(AF16=0,0,(AF16*((LOG(AF16))/LOG(2))))</f>
        <v>-0.31449378351248153</v>
      </c>
      <c r="AI16" s="37">
        <f>N16</f>
        <v>2112</v>
      </c>
      <c r="AJ16" s="37">
        <f>COUNTIF(L75:L97,AI16)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COUNTIF(L98:L120,AN16)</f>
        <v>2</v>
      </c>
      <c r="AP16" s="37">
        <f>AO16/(AQ4-AO20)</f>
        <v>9.0909090909090912E-2</v>
      </c>
      <c r="AQ16" s="37">
        <f>IF(AP16=0,0,(AP16*((LOG(AP16))/LOG(2))))</f>
        <v>-0.31449378351248153</v>
      </c>
      <c r="AS16" s="37">
        <f>N16</f>
        <v>2112</v>
      </c>
      <c r="AT16" s="37">
        <f>COUNTIF(L121:L143,AS16)</f>
        <v>1</v>
      </c>
      <c r="AU16" s="37">
        <f>AT16/(AV4-AT20)</f>
        <v>4.7619047619047616E-2</v>
      </c>
      <c r="AV16" s="37">
        <f>IF(AU16=0,0,(AU16*((LOG(AU16))/LOG(2))))</f>
        <v>-0.20915797251327431</v>
      </c>
    </row>
    <row r="17" spans="1:48" x14ac:dyDescent="0.3">
      <c r="A17" s="59">
        <v>12</v>
      </c>
      <c r="B17" s="59">
        <v>1523</v>
      </c>
      <c r="C17" s="62">
        <v>14</v>
      </c>
      <c r="D17" s="59">
        <v>1527</v>
      </c>
      <c r="E17" s="62">
        <v>13</v>
      </c>
      <c r="F17" s="59">
        <v>1542</v>
      </c>
      <c r="G17" s="65">
        <v>14</v>
      </c>
      <c r="H17" s="65">
        <v>1554</v>
      </c>
      <c r="I17" s="43"/>
      <c r="J17" s="43"/>
      <c r="K17" s="44">
        <v>0</v>
      </c>
      <c r="L17">
        <v>1111</v>
      </c>
      <c r="N17" s="37">
        <v>2121</v>
      </c>
      <c r="O17" s="37">
        <f>COUNTIF($L$7:$L$500,N17)</f>
        <v>1</v>
      </c>
      <c r="P17" s="37">
        <f>O17/$Q$4</f>
        <v>7.3529411764705881E-3</v>
      </c>
      <c r="Q17" s="37">
        <f>IF(P17=0,0,(P17*((LOG(P17))/LOG(2))))</f>
        <v>-5.2113697362134843E-2</v>
      </c>
      <c r="T17" s="37">
        <f>N17</f>
        <v>2121</v>
      </c>
      <c r="U17" s="37">
        <f>COUNTIF(L7:L29,T17)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COUNTIF(L30:L52,Y17)</f>
        <v>0</v>
      </c>
      <c r="AA17" s="37">
        <f>Z17/(AB4-Z20)</f>
        <v>0</v>
      </c>
      <c r="AB17" s="37">
        <f>IF(AA17=0,0,(AA17*((LOG(AA17))/LOG(2))))</f>
        <v>0</v>
      </c>
      <c r="AD17" s="37">
        <f>N17</f>
        <v>2121</v>
      </c>
      <c r="AE17" s="37">
        <f>COUNTIF(L53:L74,AD17)</f>
        <v>0</v>
      </c>
      <c r="AF17" s="37">
        <f>AE17/(AG4-AE20)</f>
        <v>0</v>
      </c>
      <c r="AG17" s="37">
        <f>IF(AF17=0,0,(AF17*((LOG(AF17))/LOG(2))))</f>
        <v>0</v>
      </c>
      <c r="AI17" s="37">
        <f>N17</f>
        <v>2121</v>
      </c>
      <c r="AJ17" s="37">
        <f>COUNTIF(L75:L97,AI17)</f>
        <v>0</v>
      </c>
      <c r="AK17" s="37">
        <f>AJ17/(AL4-AJ20)</f>
        <v>0</v>
      </c>
      <c r="AL17" s="37">
        <f>IF(AK17=0,0,(AK17*((LOG(AK17))/LOG(2))))</f>
        <v>0</v>
      </c>
      <c r="AN17" s="37">
        <f>N17</f>
        <v>2121</v>
      </c>
      <c r="AO17" s="37">
        <f>COUNTIF(L98:L120,AN17)</f>
        <v>0</v>
      </c>
      <c r="AP17" s="37">
        <f>AO17/(AQ4-AO20)</f>
        <v>0</v>
      </c>
      <c r="AQ17" s="37">
        <f>IF(AP17=0,0,(AP17*((LOG(AP17))/LOG(2))))</f>
        <v>0</v>
      </c>
      <c r="AS17" s="37">
        <f>N17</f>
        <v>2121</v>
      </c>
      <c r="AT17" s="37">
        <f>COUNTIF(L121:L143,AS17)</f>
        <v>1</v>
      </c>
      <c r="AU17" s="37">
        <f>AT17/(AV4-AT20)</f>
        <v>4.7619047619047616E-2</v>
      </c>
      <c r="AV17" s="37">
        <f>IF(AU17=0,0,(AU17*((LOG(AU17))/LOG(2))))</f>
        <v>-0.20915797251327431</v>
      </c>
    </row>
    <row r="18" spans="1:48" x14ac:dyDescent="0.3">
      <c r="A18" s="59">
        <v>12</v>
      </c>
      <c r="B18" s="59">
        <v>1651</v>
      </c>
      <c r="C18" s="62">
        <v>23</v>
      </c>
      <c r="D18" s="59">
        <v>1662</v>
      </c>
      <c r="E18" s="62">
        <v>13</v>
      </c>
      <c r="F18" s="59">
        <v>1673</v>
      </c>
      <c r="G18" s="65">
        <v>14</v>
      </c>
      <c r="H18" s="65">
        <v>1679</v>
      </c>
      <c r="I18" s="43"/>
      <c r="J18" s="43"/>
      <c r="K18" s="44">
        <v>0</v>
      </c>
      <c r="L18">
        <v>1211</v>
      </c>
      <c r="N18" s="37">
        <v>2122</v>
      </c>
      <c r="O18" s="37">
        <f>COUNTIF($L$7:$L$500,N18)</f>
        <v>5</v>
      </c>
      <c r="P18" s="37">
        <f>O18/$Q$4</f>
        <v>3.6764705882352942E-2</v>
      </c>
      <c r="Q18" s="37">
        <f>IF(P18=0,0,(P18*((LOG(P18))/LOG(2))))</f>
        <v>-0.17520348332216826</v>
      </c>
      <c r="T18" s="37">
        <f>N18</f>
        <v>2122</v>
      </c>
      <c r="U18" s="37">
        <f>COUNTIF(L7:L29,T18)</f>
        <v>0</v>
      </c>
      <c r="V18" s="37">
        <f>U18/(W4-U20)</f>
        <v>0</v>
      </c>
      <c r="W18" s="37">
        <f>IF(V18=0,0,(V18*((LOG(V18))/LOG(2))))</f>
        <v>0</v>
      </c>
      <c r="Y18" s="37">
        <f>N18</f>
        <v>2122</v>
      </c>
      <c r="Z18" s="37">
        <f>COUNTIF(L30:L52,Y18)</f>
        <v>0</v>
      </c>
      <c r="AA18" s="37">
        <f>Z18/(AB4-Z20)</f>
        <v>0</v>
      </c>
      <c r="AB18" s="37">
        <f>IF(AA18=0,0,(AA18*((LOG(AA18))/LOG(2))))</f>
        <v>0</v>
      </c>
      <c r="AD18" s="37">
        <f>N18</f>
        <v>2122</v>
      </c>
      <c r="AE18" s="37">
        <f>COUNTIF(L53:L74,AD18)</f>
        <v>0</v>
      </c>
      <c r="AF18" s="37">
        <f>AE18/(AG4-AE20)</f>
        <v>0</v>
      </c>
      <c r="AG18" s="37">
        <f>IF(AF18=0,0,(AF18*((LOG(AF18))/LOG(2))))</f>
        <v>0</v>
      </c>
      <c r="AI18" s="37">
        <f>N18</f>
        <v>2122</v>
      </c>
      <c r="AJ18" s="37">
        <f>COUNTIF(L75:L97,AI18)</f>
        <v>0</v>
      </c>
      <c r="AK18" s="37">
        <f>AJ18/(AL4-AJ20)</f>
        <v>0</v>
      </c>
      <c r="AL18" s="37">
        <f>IF(AK18=0,0,(AK18*((LOG(AK18))/LOG(2))))</f>
        <v>0</v>
      </c>
      <c r="AN18" s="37">
        <f>N18</f>
        <v>2122</v>
      </c>
      <c r="AO18" s="37">
        <f>COUNTIF(L98:L120,AN18)</f>
        <v>1</v>
      </c>
      <c r="AP18" s="37">
        <f>AO18/(AQ4-AO20)</f>
        <v>4.5454545454545456E-2</v>
      </c>
      <c r="AQ18" s="37">
        <f>IF(AP18=0,0,(AP18*((LOG(AP18))/LOG(2))))</f>
        <v>-0.20270143721078623</v>
      </c>
      <c r="AS18" s="37">
        <f>N18</f>
        <v>2122</v>
      </c>
      <c r="AT18" s="37">
        <f>COUNTIF(L121:L143,AS18)</f>
        <v>4</v>
      </c>
      <c r="AU18" s="37">
        <f>AT18/(AV4-AT20)</f>
        <v>0.19047619047619047</v>
      </c>
      <c r="AV18" s="37">
        <f>IF(AU18=0,0,(AU18*((LOG(AU18))/LOG(2))))</f>
        <v>-0.4556795091007162</v>
      </c>
    </row>
    <row r="19" spans="1:48" x14ac:dyDescent="0.3">
      <c r="A19" s="59">
        <v>21</v>
      </c>
      <c r="B19" s="59">
        <v>1799</v>
      </c>
      <c r="C19" s="62">
        <v>12</v>
      </c>
      <c r="D19" s="59">
        <v>1822</v>
      </c>
      <c r="E19" s="62">
        <v>13</v>
      </c>
      <c r="F19" s="59">
        <v>1834</v>
      </c>
      <c r="G19" s="65">
        <v>14</v>
      </c>
      <c r="H19" s="65">
        <v>1849</v>
      </c>
      <c r="I19" s="43"/>
      <c r="J19" s="43"/>
      <c r="K19" s="44">
        <v>0</v>
      </c>
      <c r="L19">
        <v>2111</v>
      </c>
      <c r="N19" s="37">
        <v>2211</v>
      </c>
      <c r="O19" s="37">
        <f>COUNTIF($L$7:$L$500,N19)</f>
        <v>4</v>
      </c>
      <c r="P19" s="37">
        <f>O19/$Q$4</f>
        <v>2.9411764705882353E-2</v>
      </c>
      <c r="Q19" s="37">
        <f>IF(P19=0,0,(P19*((LOG(P19))/LOG(2))))</f>
        <v>-0.14963126003677468</v>
      </c>
      <c r="T19" s="37">
        <f>N19</f>
        <v>2211</v>
      </c>
      <c r="U19" s="37">
        <f>COUNTIF(L7:L29,T19)</f>
        <v>1</v>
      </c>
      <c r="V19" s="37">
        <f>U19/(W4-U20)</f>
        <v>4.3478260869565216E-2</v>
      </c>
      <c r="W19" s="37">
        <f>IF(V19=0,0,(V19*((LOG(V19))/LOG(2))))</f>
        <v>-0.19667660678508753</v>
      </c>
      <c r="Y19" s="37">
        <f>N19</f>
        <v>2211</v>
      </c>
      <c r="Z19" s="37">
        <f>COUNTIF(L30:L52,Y19)</f>
        <v>1</v>
      </c>
      <c r="AA19" s="37">
        <f>Z19/(AB4-Z20)</f>
        <v>4.3478260869565216E-2</v>
      </c>
      <c r="AB19" s="37">
        <f>IF(AA19=0,0,(AA19*((LOG(AA19))/LOG(2))))</f>
        <v>-0.19667660678508753</v>
      </c>
      <c r="AD19" s="37">
        <f>N19</f>
        <v>2211</v>
      </c>
      <c r="AE19" s="37">
        <f>COUNTIF(L53:L74,AD19)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COUNTIF(L75:L97,AI19)</f>
        <v>1</v>
      </c>
      <c r="AK19" s="37">
        <f>AJ19/(AL4-AJ20)</f>
        <v>4.3478260869565216E-2</v>
      </c>
      <c r="AL19" s="37">
        <f>IF(AK19=0,0,(AK19*((LOG(AK19))/LOG(2))))</f>
        <v>-0.19667660678508753</v>
      </c>
      <c r="AN19" s="37">
        <f>N19</f>
        <v>2211</v>
      </c>
      <c r="AO19" s="37">
        <f>COUNTIF(L98:L120,AN19)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COUNTIF(L121:L143,AS19)</f>
        <v>1</v>
      </c>
      <c r="AU19" s="37">
        <f>AT19/(AV4-AT20)</f>
        <v>4.7619047619047616E-2</v>
      </c>
      <c r="AV19" s="37">
        <f>IF(AU19=0,0,(AU19*((LOG(AU19))/LOG(2))))</f>
        <v>-0.20915797251327431</v>
      </c>
    </row>
    <row r="20" spans="1:48" x14ac:dyDescent="0.3">
      <c r="A20" s="59">
        <v>12</v>
      </c>
      <c r="B20" s="59">
        <v>1952</v>
      </c>
      <c r="C20" s="62">
        <v>14</v>
      </c>
      <c r="D20" s="59">
        <v>1961</v>
      </c>
      <c r="E20" s="62">
        <v>13</v>
      </c>
      <c r="F20" s="59">
        <v>1969</v>
      </c>
      <c r="G20" s="65">
        <v>14</v>
      </c>
      <c r="H20" s="65">
        <v>1981</v>
      </c>
      <c r="I20" s="43"/>
      <c r="J20" s="43"/>
      <c r="K20" s="44">
        <v>0</v>
      </c>
      <c r="L20">
        <v>1111</v>
      </c>
      <c r="N20" s="37">
        <v>2212</v>
      </c>
      <c r="O20" s="37">
        <f>COUNTIF($L$7:$L$500,N20)</f>
        <v>2</v>
      </c>
      <c r="P20" s="37">
        <f>O20/$Q$4</f>
        <v>1.4705882352941176E-2</v>
      </c>
      <c r="Q20" s="37">
        <f>IF(P20=0,0,(P20*((LOG(P20))/LOG(2))))</f>
        <v>-8.9521512371328521E-2</v>
      </c>
      <c r="T20" s="37">
        <f>N20</f>
        <v>2212</v>
      </c>
      <c r="U20" s="37">
        <f>COUNTIF(L7:L29,T20)</f>
        <v>0</v>
      </c>
      <c r="V20" s="56"/>
      <c r="W20" s="57"/>
      <c r="Y20" s="37">
        <f>N20</f>
        <v>2212</v>
      </c>
      <c r="Z20" s="37">
        <f>COUNTIF(L30:L52,Y20)</f>
        <v>0</v>
      </c>
      <c r="AA20" s="56"/>
      <c r="AB20" s="57"/>
      <c r="AD20" s="37">
        <f>N20</f>
        <v>2212</v>
      </c>
      <c r="AE20" s="37">
        <f>COUNTIF(L53:L74,AD20)</f>
        <v>0</v>
      </c>
      <c r="AF20" s="56"/>
      <c r="AG20" s="57"/>
      <c r="AI20" s="37">
        <f>N20</f>
        <v>2212</v>
      </c>
      <c r="AJ20" s="37">
        <f>COUNTIF(L75:L97,AI20)</f>
        <v>0</v>
      </c>
      <c r="AK20" s="56"/>
      <c r="AL20" s="57"/>
      <c r="AN20" s="37">
        <f>N20</f>
        <v>2212</v>
      </c>
      <c r="AO20" s="37">
        <f>COUNTIF(L98:L120,AN20)</f>
        <v>1</v>
      </c>
      <c r="AP20" s="56"/>
      <c r="AQ20" s="57"/>
      <c r="AS20" s="37">
        <f>N20</f>
        <v>2212</v>
      </c>
      <c r="AT20" s="37">
        <f>COUNTIF(L121:L143,AS20)</f>
        <v>1</v>
      </c>
      <c r="AU20" s="56"/>
      <c r="AV20" s="57"/>
    </row>
    <row r="21" spans="1:48" x14ac:dyDescent="0.3">
      <c r="A21" s="59">
        <v>12</v>
      </c>
      <c r="B21" s="59">
        <v>2090</v>
      </c>
      <c r="C21" s="62">
        <v>14</v>
      </c>
      <c r="D21" s="59">
        <v>2101</v>
      </c>
      <c r="E21" s="62">
        <v>13</v>
      </c>
      <c r="F21" s="59">
        <v>2110</v>
      </c>
      <c r="G21" s="65">
        <v>14</v>
      </c>
      <c r="H21" s="65">
        <v>2122</v>
      </c>
      <c r="I21" s="43"/>
      <c r="J21" s="43"/>
      <c r="K21" s="44">
        <v>0</v>
      </c>
      <c r="L21">
        <v>1111</v>
      </c>
      <c r="N21" s="37">
        <v>2221</v>
      </c>
      <c r="O21" s="37">
        <f>COUNTIF($L$7:$L$500,N21)</f>
        <v>1</v>
      </c>
      <c r="P21" s="37">
        <f>O21/$Q$4</f>
        <v>7.3529411764705881E-3</v>
      </c>
      <c r="Q21" s="37">
        <f>IF(P21=0,0,(P21*((LOG(P21))/LOG(2))))</f>
        <v>-5.2113697362134843E-2</v>
      </c>
      <c r="T21" s="37">
        <f>N21</f>
        <v>2221</v>
      </c>
      <c r="U21" s="37">
        <f>COUNTIF(L7:L29,T21)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COUNTIF(L30:L52,Y21)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COUNTIF(L53:L74,AD21)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COUNTIF(L75:L97,AI21)</f>
        <v>0</v>
      </c>
      <c r="AK21" s="37">
        <f>AJ21/(AL4-AJ20)</f>
        <v>0</v>
      </c>
      <c r="AL21" s="37">
        <f>IF(AK21=0,0,(AK21*((LOG(AK21))/LOG(2))))</f>
        <v>0</v>
      </c>
      <c r="AN21" s="37">
        <f>N21</f>
        <v>2221</v>
      </c>
      <c r="AO21" s="37">
        <f>COUNTIF(L98:L120,AN21)</f>
        <v>0</v>
      </c>
      <c r="AP21" s="37">
        <f>AO21/(AQ4-AO20)</f>
        <v>0</v>
      </c>
      <c r="AQ21" s="37">
        <f>IF(AP21=0,0,(AP21*((LOG(AP21))/LOG(2))))</f>
        <v>0</v>
      </c>
      <c r="AS21" s="37">
        <f>N21</f>
        <v>2221</v>
      </c>
      <c r="AT21" s="37">
        <f>COUNTIF(L121:L143,AS21)</f>
        <v>1</v>
      </c>
      <c r="AU21" s="37">
        <f>AT21/(AV4-AT20)</f>
        <v>4.7619047619047616E-2</v>
      </c>
      <c r="AV21" s="37">
        <f>IF(AU21=0,0,(AU21*((LOG(AU21))/LOG(2))))</f>
        <v>-0.20915797251327431</v>
      </c>
    </row>
    <row r="22" spans="1:48" x14ac:dyDescent="0.3">
      <c r="A22" s="59">
        <v>12</v>
      </c>
      <c r="B22" s="59">
        <v>2286</v>
      </c>
      <c r="C22" s="62">
        <v>14</v>
      </c>
      <c r="D22" s="59">
        <v>2293</v>
      </c>
      <c r="E22" s="62">
        <v>13</v>
      </c>
      <c r="F22" s="59">
        <v>2305</v>
      </c>
      <c r="G22" s="65">
        <v>23</v>
      </c>
      <c r="H22" s="65">
        <v>2320</v>
      </c>
      <c r="I22" s="43"/>
      <c r="J22" s="43"/>
      <c r="K22" s="44">
        <v>0</v>
      </c>
      <c r="L22">
        <v>1112</v>
      </c>
      <c r="N22" s="37">
        <v>2222</v>
      </c>
      <c r="O22" s="37">
        <f>COUNTIF($L$7:$L$500,N22)</f>
        <v>1</v>
      </c>
      <c r="P22" s="37">
        <f>O22/$Q$4</f>
        <v>7.3529411764705881E-3</v>
      </c>
      <c r="Q22" s="37">
        <f>IF(P22=0,0,(P22*((LOG(P22))/LOG(2))))</f>
        <v>-5.2113697362134843E-2</v>
      </c>
      <c r="T22" s="37">
        <f>N22</f>
        <v>2222</v>
      </c>
      <c r="U22" s="37">
        <f>COUNTIF(L7:L29,T22)</f>
        <v>0</v>
      </c>
      <c r="V22" s="37">
        <f>U22/(W4-U20)</f>
        <v>0</v>
      </c>
      <c r="W22" s="37">
        <f>IF(V22=0,0,(V22*((LOG(V22))/LOG(2))))</f>
        <v>0</v>
      </c>
      <c r="Y22" s="37">
        <f>N22</f>
        <v>2222</v>
      </c>
      <c r="Z22" s="37">
        <f>COUNTIF(L30:L52,Y22)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COUNTIF(L53:L74,AD22)</f>
        <v>0</v>
      </c>
      <c r="AF22" s="37">
        <f>AE22/(AG4-AE20)</f>
        <v>0</v>
      </c>
      <c r="AG22" s="37">
        <f>IF(AF22=0,0,(AF22*((LOG(AF22))/LOG(2))))</f>
        <v>0</v>
      </c>
      <c r="AI22" s="37">
        <f>N22</f>
        <v>2222</v>
      </c>
      <c r="AJ22" s="37">
        <f>COUNTIF(L75:L97,AI22)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COUNTIF(L98:L120,AN22)</f>
        <v>0</v>
      </c>
      <c r="AP22" s="37">
        <f>AO22/(AQ4-AO20)</f>
        <v>0</v>
      </c>
      <c r="AQ22" s="37">
        <f>IF(AP22=0,0,(AP22*((LOG(AP22))/LOG(2))))</f>
        <v>0</v>
      </c>
      <c r="AS22" s="37">
        <f>N22</f>
        <v>2222</v>
      </c>
      <c r="AT22" s="37">
        <f>COUNTIF(L121:L143,AS22)</f>
        <v>1</v>
      </c>
      <c r="AU22" s="37">
        <f>AT22/(AV4-AT20)</f>
        <v>4.7619047619047616E-2</v>
      </c>
      <c r="AV22" s="37">
        <f>IF(AU22=0,0,(AU22*((LOG(AU22))/LOG(2))))</f>
        <v>-0.20915797251327431</v>
      </c>
    </row>
    <row r="23" spans="1:48" x14ac:dyDescent="0.3">
      <c r="A23" s="59">
        <v>12</v>
      </c>
      <c r="B23" s="59">
        <v>2423</v>
      </c>
      <c r="C23" s="62">
        <v>14</v>
      </c>
      <c r="D23" s="59">
        <v>2427</v>
      </c>
      <c r="E23" s="62">
        <v>13</v>
      </c>
      <c r="F23" s="59">
        <v>2433</v>
      </c>
      <c r="G23" s="65">
        <v>14</v>
      </c>
      <c r="H23" s="65">
        <v>2444</v>
      </c>
      <c r="I23" s="43"/>
      <c r="J23" s="43"/>
      <c r="K23" s="44">
        <v>0</v>
      </c>
      <c r="L23">
        <v>1111</v>
      </c>
      <c r="P23" s="28">
        <f>SUM(P7:P22)</f>
        <v>0.99999999999999989</v>
      </c>
      <c r="Q23" s="28">
        <f>-SUM(Q7:Q22)</f>
        <v>3.015727574791597</v>
      </c>
      <c r="V23" s="28">
        <f>SUM(V7:V22)</f>
        <v>0.99999999999999989</v>
      </c>
      <c r="W23" s="28">
        <f>-SUM(W7:W22)</f>
        <v>1.8582154817610801</v>
      </c>
      <c r="AA23" s="28">
        <f>SUM(AA7:AA22)</f>
        <v>0.99999999999999978</v>
      </c>
      <c r="AB23" s="28">
        <f>-SUM(AB7:AB22)</f>
        <v>1.7533290512626212</v>
      </c>
      <c r="AF23" s="28">
        <f>SUM(AF7:AF22)</f>
        <v>1</v>
      </c>
      <c r="AG23" s="28">
        <f>-SUM(AG7:AG22)</f>
        <v>2.2408572864930361</v>
      </c>
      <c r="AK23" s="28">
        <f>SUM(AK7:AK22)</f>
        <v>0.99999999999999978</v>
      </c>
      <c r="AL23" s="28">
        <f>-SUM(AL7:AL22)</f>
        <v>2.6141642621051155</v>
      </c>
      <c r="AP23" s="28">
        <f>SUM(AP7:AP22)</f>
        <v>0.99999999999999989</v>
      </c>
      <c r="AQ23" s="28">
        <f>-SUM(AQ7:AQ22)</f>
        <v>2.6081108934918169</v>
      </c>
      <c r="AU23" s="28">
        <f>SUM(AU7:AU22)</f>
        <v>1.0000000000000002</v>
      </c>
      <c r="AV23" s="28">
        <f>-SUM(AV7:AV22)</f>
        <v>3.4992275417233563</v>
      </c>
    </row>
    <row r="24" spans="1:48" x14ac:dyDescent="0.3">
      <c r="A24" s="59">
        <v>12</v>
      </c>
      <c r="B24" s="59">
        <v>2545</v>
      </c>
      <c r="C24" s="62">
        <v>14</v>
      </c>
      <c r="D24" s="59">
        <v>2553</v>
      </c>
      <c r="E24" s="62">
        <v>13</v>
      </c>
      <c r="F24" s="59">
        <v>2566</v>
      </c>
      <c r="G24" s="65">
        <v>14</v>
      </c>
      <c r="H24" s="65">
        <v>2570</v>
      </c>
      <c r="I24" s="43"/>
      <c r="J24" s="43"/>
      <c r="K24" s="44">
        <v>0</v>
      </c>
      <c r="L24">
        <v>1111</v>
      </c>
      <c r="P24" s="29" t="s">
        <v>87</v>
      </c>
      <c r="Q24" s="29">
        <f>Q23/(LOG(Q4)/LOG(2))</f>
        <v>0.42550171229674844</v>
      </c>
      <c r="V24" s="29" t="s">
        <v>114</v>
      </c>
      <c r="W24" s="29">
        <f>W23/(LOG(W4)/LOG(2))</f>
        <v>0.41078590274925814</v>
      </c>
      <c r="AA24" s="29" t="s">
        <v>117</v>
      </c>
      <c r="AB24" s="29">
        <f>AB23/(LOG(AB4)/LOG(2))</f>
        <v>0.38759921236735306</v>
      </c>
      <c r="AF24" s="29" t="s">
        <v>118</v>
      </c>
      <c r="AG24" s="29">
        <f>AG23/(LOG(AG4)/LOG(2))</f>
        <v>0.50249840744901741</v>
      </c>
      <c r="AK24" s="29" t="s">
        <v>119</v>
      </c>
      <c r="AL24" s="29">
        <f>AL23/(LOG(AL4)/LOG(2))</f>
        <v>0.57789951535974227</v>
      </c>
      <c r="AP24" s="29" t="s">
        <v>120</v>
      </c>
      <c r="AQ24" s="29">
        <f>AQ23/(LOG(AQ4)/LOG(2))</f>
        <v>0.57656132906493684</v>
      </c>
      <c r="AU24" s="29" t="s">
        <v>121</v>
      </c>
      <c r="AV24" s="29">
        <f>AV23/(LOG(AV4)/LOG(2))</f>
        <v>0.78468016576351096</v>
      </c>
    </row>
    <row r="25" spans="1:48" x14ac:dyDescent="0.3">
      <c r="A25" s="59">
        <v>12</v>
      </c>
      <c r="B25" s="59">
        <v>2673</v>
      </c>
      <c r="C25" s="62">
        <v>14</v>
      </c>
      <c r="D25" s="59">
        <v>2680</v>
      </c>
      <c r="E25" s="62">
        <v>13</v>
      </c>
      <c r="F25" s="59">
        <v>2688</v>
      </c>
      <c r="G25" s="65">
        <v>14</v>
      </c>
      <c r="H25" s="65">
        <v>2700</v>
      </c>
      <c r="I25" s="43"/>
      <c r="J25" s="43"/>
      <c r="K25" s="44">
        <v>0</v>
      </c>
      <c r="L25">
        <v>1111</v>
      </c>
    </row>
    <row r="26" spans="1:48" x14ac:dyDescent="0.3">
      <c r="A26" s="59">
        <v>12</v>
      </c>
      <c r="B26" s="59">
        <v>2802</v>
      </c>
      <c r="C26" s="62">
        <v>14</v>
      </c>
      <c r="D26" s="59">
        <v>2808</v>
      </c>
      <c r="E26" s="62">
        <v>13</v>
      </c>
      <c r="F26" s="59">
        <v>2818</v>
      </c>
      <c r="G26" s="65">
        <v>23</v>
      </c>
      <c r="H26" s="65">
        <v>2829</v>
      </c>
      <c r="I26" s="43"/>
      <c r="J26" s="43"/>
      <c r="K26" s="44">
        <v>0</v>
      </c>
      <c r="L26">
        <v>1112</v>
      </c>
    </row>
    <row r="27" spans="1:48" x14ac:dyDescent="0.3">
      <c r="A27" s="59">
        <v>12</v>
      </c>
      <c r="B27" s="59">
        <v>2939</v>
      </c>
      <c r="C27" s="62">
        <v>14</v>
      </c>
      <c r="D27" s="59">
        <v>2945</v>
      </c>
      <c r="E27" s="62">
        <v>13</v>
      </c>
      <c r="F27" s="59">
        <v>2956</v>
      </c>
      <c r="G27" s="65">
        <v>14</v>
      </c>
      <c r="H27" s="65">
        <v>2967</v>
      </c>
      <c r="I27" s="43"/>
      <c r="J27" s="43"/>
      <c r="K27" s="44">
        <v>0</v>
      </c>
      <c r="L27">
        <v>1111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3095</v>
      </c>
      <c r="C28" s="62">
        <v>14</v>
      </c>
      <c r="D28" s="59">
        <v>3104</v>
      </c>
      <c r="E28" s="62">
        <v>13</v>
      </c>
      <c r="F28" s="59">
        <v>3122</v>
      </c>
      <c r="G28" s="65">
        <v>23</v>
      </c>
      <c r="H28" s="65">
        <v>3133</v>
      </c>
      <c r="I28" s="43"/>
      <c r="J28" s="43"/>
      <c r="K28" s="44">
        <v>0</v>
      </c>
      <c r="L28">
        <v>1112</v>
      </c>
      <c r="N28" s="41">
        <f>COUNTIF(L7:L143,G3)</f>
        <v>2</v>
      </c>
      <c r="O28" s="41"/>
      <c r="P28" s="48">
        <v>23</v>
      </c>
      <c r="Q28" s="48">
        <v>23</v>
      </c>
      <c r="R28" s="48">
        <v>22</v>
      </c>
      <c r="S28" s="48">
        <v>23</v>
      </c>
      <c r="T28" s="48">
        <v>23</v>
      </c>
      <c r="U28" s="48">
        <v>23</v>
      </c>
      <c r="V28" s="47"/>
    </row>
    <row r="29" spans="1:48" x14ac:dyDescent="0.3">
      <c r="A29" s="59">
        <v>12</v>
      </c>
      <c r="B29" s="59">
        <v>3243</v>
      </c>
      <c r="C29" s="62">
        <v>14</v>
      </c>
      <c r="D29" s="59">
        <v>3247</v>
      </c>
      <c r="E29" s="62">
        <v>13</v>
      </c>
      <c r="F29" s="59">
        <v>3255</v>
      </c>
      <c r="G29" s="65">
        <v>14</v>
      </c>
      <c r="H29" s="65">
        <v>3271</v>
      </c>
      <c r="I29" s="43"/>
      <c r="J29" s="43"/>
      <c r="K29" s="44">
        <v>0</v>
      </c>
      <c r="L29">
        <v>1111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12</v>
      </c>
      <c r="B30" s="60">
        <v>3380</v>
      </c>
      <c r="C30" s="63">
        <v>14</v>
      </c>
      <c r="D30" s="60">
        <v>3393</v>
      </c>
      <c r="E30" s="63">
        <v>13</v>
      </c>
      <c r="F30" s="60">
        <v>3412</v>
      </c>
      <c r="G30" s="66">
        <v>23</v>
      </c>
      <c r="H30" s="66">
        <v>3427</v>
      </c>
      <c r="I30" s="42"/>
      <c r="J30" s="42"/>
      <c r="K30" s="52">
        <v>0</v>
      </c>
      <c r="L30">
        <v>1112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12</v>
      </c>
      <c r="B31" s="60">
        <v>3533</v>
      </c>
      <c r="C31" s="63">
        <v>14</v>
      </c>
      <c r="D31" s="60">
        <v>3544</v>
      </c>
      <c r="E31" s="63">
        <v>13</v>
      </c>
      <c r="F31" s="60">
        <v>3550</v>
      </c>
      <c r="G31" s="66">
        <v>14</v>
      </c>
      <c r="H31" s="66">
        <v>3562</v>
      </c>
      <c r="I31" s="42"/>
      <c r="J31" s="42"/>
      <c r="K31" s="52">
        <v>0</v>
      </c>
      <c r="L31">
        <v>1111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3682</v>
      </c>
      <c r="C32" s="63">
        <v>21</v>
      </c>
      <c r="D32" s="60">
        <v>3694</v>
      </c>
      <c r="E32" s="63">
        <v>11</v>
      </c>
      <c r="F32" s="60">
        <v>3705</v>
      </c>
      <c r="G32" s="66">
        <v>12</v>
      </c>
      <c r="H32" s="66">
        <v>3713</v>
      </c>
      <c r="I32" s="42"/>
      <c r="J32" s="42"/>
      <c r="K32" s="52">
        <v>0</v>
      </c>
      <c r="L32">
        <v>2211</v>
      </c>
      <c r="O32" s="46" t="s">
        <v>103</v>
      </c>
      <c r="P32" s="48">
        <f>U20</f>
        <v>0</v>
      </c>
      <c r="Q32" s="48">
        <f>Z20</f>
        <v>0</v>
      </c>
      <c r="R32" s="48">
        <f>AE20</f>
        <v>0</v>
      </c>
      <c r="S32" s="48">
        <f>AJ20</f>
        <v>0</v>
      </c>
      <c r="T32" s="48">
        <f>AO20</f>
        <v>1</v>
      </c>
      <c r="U32" s="48">
        <f>AT20</f>
        <v>1</v>
      </c>
      <c r="V32" s="46"/>
    </row>
    <row r="33" spans="1:22" x14ac:dyDescent="0.3">
      <c r="A33" s="60">
        <v>12</v>
      </c>
      <c r="B33" s="60">
        <v>3821</v>
      </c>
      <c r="C33" s="63">
        <v>14</v>
      </c>
      <c r="D33" s="60">
        <v>3829</v>
      </c>
      <c r="E33" s="63">
        <v>13</v>
      </c>
      <c r="F33" s="60">
        <v>3840</v>
      </c>
      <c r="G33" s="66">
        <v>14</v>
      </c>
      <c r="H33" s="66">
        <v>3851</v>
      </c>
      <c r="I33" s="42"/>
      <c r="J33" s="42"/>
      <c r="K33" s="52">
        <v>0</v>
      </c>
      <c r="L33">
        <v>1111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4018</v>
      </c>
      <c r="C34" s="63">
        <v>14</v>
      </c>
      <c r="D34" s="60">
        <v>4030</v>
      </c>
      <c r="E34" s="63">
        <v>13</v>
      </c>
      <c r="F34" s="60">
        <v>4041</v>
      </c>
      <c r="G34" s="66">
        <v>14</v>
      </c>
      <c r="H34" s="66">
        <v>4074</v>
      </c>
      <c r="I34" s="42"/>
      <c r="J34" s="42"/>
      <c r="K34" s="52">
        <v>0</v>
      </c>
      <c r="L34">
        <v>1111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4195</v>
      </c>
      <c r="C35" s="63">
        <v>14</v>
      </c>
      <c r="D35" s="60">
        <v>4202</v>
      </c>
      <c r="E35" s="63">
        <v>13</v>
      </c>
      <c r="F35" s="60">
        <v>4216</v>
      </c>
      <c r="G35" s="66">
        <v>23</v>
      </c>
      <c r="H35" s="66">
        <v>4228</v>
      </c>
      <c r="I35" s="42"/>
      <c r="J35" s="42"/>
      <c r="K35" s="52">
        <v>0</v>
      </c>
      <c r="L35">
        <v>1112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4346</v>
      </c>
      <c r="C36" s="63">
        <v>12</v>
      </c>
      <c r="D36" s="60">
        <v>4357</v>
      </c>
      <c r="E36" s="63">
        <v>13</v>
      </c>
      <c r="F36" s="60">
        <v>4364</v>
      </c>
      <c r="G36" s="66">
        <v>14</v>
      </c>
      <c r="H36" s="66">
        <v>4373</v>
      </c>
      <c r="I36" s="42"/>
      <c r="J36" s="42"/>
      <c r="K36" s="52">
        <v>0</v>
      </c>
      <c r="L36">
        <v>2111</v>
      </c>
      <c r="N36" s="42"/>
      <c r="O36" s="51" t="s">
        <v>107</v>
      </c>
      <c r="P36">
        <f>H29/P28</f>
        <v>142.21739130434781</v>
      </c>
      <c r="Q36">
        <f>(H52-H29)/Q28</f>
        <v>151.34782608695653</v>
      </c>
      <c r="R36">
        <f>(H74-H52)/R28</f>
        <v>158.36363636363637</v>
      </c>
      <c r="S36">
        <f>(H97-H74)/S28</f>
        <v>190.86956521739131</v>
      </c>
      <c r="T36">
        <f>(H120-H97)/T28</f>
        <v>226.34782608695653</v>
      </c>
      <c r="U36">
        <f>(H143-H120)/U28</f>
        <v>-862.26086956521738</v>
      </c>
    </row>
    <row r="37" spans="1:22" x14ac:dyDescent="0.3">
      <c r="A37" s="60">
        <v>12</v>
      </c>
      <c r="B37" s="60">
        <v>4488</v>
      </c>
      <c r="C37" s="63">
        <v>14</v>
      </c>
      <c r="D37" s="60">
        <v>4500</v>
      </c>
      <c r="E37" s="63">
        <v>13</v>
      </c>
      <c r="F37" s="60">
        <v>4512</v>
      </c>
      <c r="G37" s="66">
        <v>23</v>
      </c>
      <c r="H37" s="66">
        <v>4527</v>
      </c>
      <c r="I37" s="42"/>
      <c r="J37" s="42"/>
      <c r="K37" s="52">
        <v>0</v>
      </c>
      <c r="L37">
        <v>1112</v>
      </c>
    </row>
    <row r="38" spans="1:22" x14ac:dyDescent="0.3">
      <c r="A38" s="60">
        <v>12</v>
      </c>
      <c r="B38" s="60">
        <v>4670</v>
      </c>
      <c r="C38" s="63">
        <v>14</v>
      </c>
      <c r="D38" s="60">
        <v>4681</v>
      </c>
      <c r="E38" s="63">
        <v>13</v>
      </c>
      <c r="F38" s="60">
        <v>4693</v>
      </c>
      <c r="G38" s="66">
        <v>14</v>
      </c>
      <c r="H38" s="66">
        <v>4723</v>
      </c>
      <c r="I38" s="42"/>
      <c r="J38" s="42"/>
      <c r="K38" s="52">
        <v>0</v>
      </c>
      <c r="L38">
        <v>1111</v>
      </c>
    </row>
    <row r="39" spans="1:22" x14ac:dyDescent="0.3">
      <c r="A39" s="60">
        <v>12</v>
      </c>
      <c r="B39" s="60">
        <v>4826</v>
      </c>
      <c r="C39" s="63">
        <v>14</v>
      </c>
      <c r="D39" s="60">
        <v>4834</v>
      </c>
      <c r="E39" s="63">
        <v>13</v>
      </c>
      <c r="F39" s="60">
        <v>4843</v>
      </c>
      <c r="G39" s="66">
        <v>14</v>
      </c>
      <c r="H39" s="66">
        <v>4854</v>
      </c>
      <c r="I39" s="42"/>
      <c r="J39" s="42"/>
      <c r="K39" s="52">
        <v>0</v>
      </c>
      <c r="L39">
        <v>1111</v>
      </c>
    </row>
    <row r="40" spans="1:22" x14ac:dyDescent="0.3">
      <c r="A40" s="60">
        <v>12</v>
      </c>
      <c r="B40" s="60">
        <v>4956</v>
      </c>
      <c r="C40" s="63">
        <v>14</v>
      </c>
      <c r="D40" s="60">
        <v>4962</v>
      </c>
      <c r="E40" s="63">
        <v>13</v>
      </c>
      <c r="F40" s="60">
        <v>4972</v>
      </c>
      <c r="G40" s="66">
        <v>23</v>
      </c>
      <c r="H40" s="66">
        <v>4989</v>
      </c>
      <c r="I40" s="42"/>
      <c r="J40" s="42"/>
      <c r="K40" s="52">
        <v>0</v>
      </c>
      <c r="L40">
        <v>1112</v>
      </c>
    </row>
    <row r="41" spans="1:22" x14ac:dyDescent="0.3">
      <c r="A41" s="60">
        <v>12</v>
      </c>
      <c r="B41" s="60">
        <v>5093</v>
      </c>
      <c r="C41" s="63">
        <v>14</v>
      </c>
      <c r="D41" s="60">
        <v>5113</v>
      </c>
      <c r="E41" s="63">
        <v>13</v>
      </c>
      <c r="F41" s="60">
        <v>5122</v>
      </c>
      <c r="G41" s="66">
        <v>14</v>
      </c>
      <c r="H41" s="66">
        <v>5139</v>
      </c>
      <c r="I41" s="42"/>
      <c r="J41" s="42"/>
      <c r="K41" s="52">
        <v>0</v>
      </c>
      <c r="L41">
        <v>1111</v>
      </c>
    </row>
    <row r="42" spans="1:22" x14ac:dyDescent="0.3">
      <c r="A42" s="60">
        <v>12</v>
      </c>
      <c r="B42" s="60">
        <v>5248</v>
      </c>
      <c r="C42" s="63">
        <v>14</v>
      </c>
      <c r="D42" s="60">
        <v>5254</v>
      </c>
      <c r="E42" s="63">
        <v>13</v>
      </c>
      <c r="F42" s="60">
        <v>5266</v>
      </c>
      <c r="G42" s="66">
        <v>14</v>
      </c>
      <c r="H42" s="66">
        <v>5277</v>
      </c>
      <c r="I42" s="42"/>
      <c r="J42" s="42"/>
      <c r="K42" s="52">
        <v>0</v>
      </c>
      <c r="L42">
        <v>1111</v>
      </c>
    </row>
    <row r="43" spans="1:22" x14ac:dyDescent="0.3">
      <c r="A43" s="60">
        <v>12</v>
      </c>
      <c r="B43" s="60">
        <v>5392</v>
      </c>
      <c r="C43" s="63">
        <v>14</v>
      </c>
      <c r="D43" s="60">
        <v>5398</v>
      </c>
      <c r="E43" s="63">
        <v>13</v>
      </c>
      <c r="F43" s="60">
        <v>5409</v>
      </c>
      <c r="G43" s="66">
        <v>14</v>
      </c>
      <c r="H43" s="66">
        <v>5420</v>
      </c>
      <c r="I43" s="42"/>
      <c r="J43" s="42"/>
      <c r="K43" s="52">
        <v>0</v>
      </c>
      <c r="L43">
        <v>1111</v>
      </c>
    </row>
    <row r="44" spans="1:22" x14ac:dyDescent="0.3">
      <c r="A44" s="60">
        <v>12</v>
      </c>
      <c r="B44" s="60">
        <v>5527</v>
      </c>
      <c r="C44" s="63">
        <v>14</v>
      </c>
      <c r="D44" s="60">
        <v>5538</v>
      </c>
      <c r="E44" s="63">
        <v>24</v>
      </c>
      <c r="F44" s="60">
        <v>5553</v>
      </c>
      <c r="G44" s="66">
        <v>14</v>
      </c>
      <c r="H44" s="66">
        <v>5568</v>
      </c>
      <c r="I44" s="42"/>
      <c r="J44" s="42"/>
      <c r="K44" s="52">
        <v>0</v>
      </c>
      <c r="L44">
        <v>1121</v>
      </c>
    </row>
    <row r="45" spans="1:22" x14ac:dyDescent="0.3">
      <c r="A45" s="60">
        <v>12</v>
      </c>
      <c r="B45" s="60">
        <v>5672</v>
      </c>
      <c r="C45" s="63">
        <v>14</v>
      </c>
      <c r="D45" s="60">
        <v>5678</v>
      </c>
      <c r="E45" s="63">
        <v>13</v>
      </c>
      <c r="F45" s="60">
        <v>5689</v>
      </c>
      <c r="G45" s="66">
        <v>14</v>
      </c>
      <c r="H45" s="66">
        <v>5701</v>
      </c>
      <c r="I45" s="42"/>
      <c r="J45" s="42"/>
      <c r="K45" s="52">
        <v>0</v>
      </c>
      <c r="L45">
        <v>1111</v>
      </c>
    </row>
    <row r="46" spans="1:22" x14ac:dyDescent="0.3">
      <c r="A46" s="60">
        <v>12</v>
      </c>
      <c r="B46" s="60">
        <v>5803</v>
      </c>
      <c r="C46" s="63">
        <v>14</v>
      </c>
      <c r="D46" s="60">
        <v>5809</v>
      </c>
      <c r="E46" s="63">
        <v>13</v>
      </c>
      <c r="F46" s="60">
        <v>5819</v>
      </c>
      <c r="G46" s="66">
        <v>14</v>
      </c>
      <c r="H46" s="66">
        <v>5831</v>
      </c>
      <c r="I46" s="42"/>
      <c r="J46" s="42"/>
      <c r="K46" s="52">
        <v>0</v>
      </c>
      <c r="L46">
        <v>1111</v>
      </c>
    </row>
    <row r="47" spans="1:22" x14ac:dyDescent="0.3">
      <c r="A47" s="60">
        <v>12</v>
      </c>
      <c r="B47" s="60">
        <v>5965</v>
      </c>
      <c r="C47" s="63">
        <v>14</v>
      </c>
      <c r="D47" s="60">
        <v>5979</v>
      </c>
      <c r="E47" s="63">
        <v>13</v>
      </c>
      <c r="F47" s="60">
        <v>5991</v>
      </c>
      <c r="G47" s="66">
        <v>23</v>
      </c>
      <c r="H47" s="66">
        <v>6006</v>
      </c>
      <c r="I47" s="42"/>
      <c r="J47" s="42"/>
      <c r="K47" s="52">
        <v>0</v>
      </c>
      <c r="L47">
        <v>1112</v>
      </c>
    </row>
    <row r="48" spans="1:22" x14ac:dyDescent="0.3">
      <c r="A48" s="60">
        <v>12</v>
      </c>
      <c r="B48" s="60">
        <v>6110</v>
      </c>
      <c r="C48" s="63">
        <v>14</v>
      </c>
      <c r="D48" s="60">
        <v>6118</v>
      </c>
      <c r="E48" s="63">
        <v>13</v>
      </c>
      <c r="F48" s="60">
        <v>6130</v>
      </c>
      <c r="G48" s="66">
        <v>14</v>
      </c>
      <c r="H48" s="66">
        <v>6144</v>
      </c>
      <c r="I48" s="42"/>
      <c r="J48" s="42"/>
      <c r="K48" s="52">
        <v>0</v>
      </c>
      <c r="L48">
        <v>1111</v>
      </c>
    </row>
    <row r="49" spans="1:12" x14ac:dyDescent="0.3">
      <c r="A49" s="60">
        <v>12</v>
      </c>
      <c r="B49" s="60">
        <v>6246</v>
      </c>
      <c r="C49" s="63">
        <v>14</v>
      </c>
      <c r="D49" s="60">
        <v>6250</v>
      </c>
      <c r="E49" s="63">
        <v>13</v>
      </c>
      <c r="F49" s="60">
        <v>6257</v>
      </c>
      <c r="G49" s="66">
        <v>14</v>
      </c>
      <c r="H49" s="66">
        <v>6268</v>
      </c>
      <c r="I49" s="42"/>
      <c r="J49" s="42"/>
      <c r="K49" s="52">
        <v>0</v>
      </c>
      <c r="L49">
        <v>1111</v>
      </c>
    </row>
    <row r="50" spans="1:12" x14ac:dyDescent="0.3">
      <c r="A50" s="60">
        <v>12</v>
      </c>
      <c r="B50" s="60">
        <v>6379</v>
      </c>
      <c r="C50" s="63">
        <v>14</v>
      </c>
      <c r="D50" s="60">
        <v>6386</v>
      </c>
      <c r="E50" s="63">
        <v>13</v>
      </c>
      <c r="F50" s="60">
        <v>6397</v>
      </c>
      <c r="G50" s="66">
        <v>14</v>
      </c>
      <c r="H50" s="66">
        <v>6413</v>
      </c>
      <c r="I50" s="42"/>
      <c r="J50" s="42"/>
      <c r="K50" s="52">
        <v>0</v>
      </c>
      <c r="L50">
        <v>1111</v>
      </c>
    </row>
    <row r="51" spans="1:12" x14ac:dyDescent="0.3">
      <c r="A51" s="60">
        <v>12</v>
      </c>
      <c r="B51" s="60">
        <v>6524</v>
      </c>
      <c r="C51" s="63">
        <v>14</v>
      </c>
      <c r="D51" s="60">
        <v>6535</v>
      </c>
      <c r="E51" s="63">
        <v>24</v>
      </c>
      <c r="F51" s="60">
        <v>6547</v>
      </c>
      <c r="G51" s="66">
        <v>14</v>
      </c>
      <c r="H51" s="66">
        <v>6564</v>
      </c>
      <c r="I51" s="42"/>
      <c r="J51" s="42"/>
      <c r="K51" s="52">
        <v>0</v>
      </c>
      <c r="L51">
        <v>1121</v>
      </c>
    </row>
    <row r="52" spans="1:12" x14ac:dyDescent="0.3">
      <c r="A52" s="60">
        <v>21</v>
      </c>
      <c r="B52" s="60">
        <v>6681</v>
      </c>
      <c r="C52" s="63">
        <v>12</v>
      </c>
      <c r="D52" s="60">
        <v>6714</v>
      </c>
      <c r="E52" s="63">
        <v>13</v>
      </c>
      <c r="F52" s="60">
        <v>6722</v>
      </c>
      <c r="G52" s="66">
        <v>14</v>
      </c>
      <c r="H52" s="66">
        <v>6752</v>
      </c>
      <c r="I52" s="42"/>
      <c r="J52" s="42"/>
      <c r="K52" s="52">
        <v>0</v>
      </c>
      <c r="L52">
        <v>2111</v>
      </c>
    </row>
    <row r="53" spans="1:12" x14ac:dyDescent="0.3">
      <c r="A53" s="59">
        <v>12</v>
      </c>
      <c r="B53" s="59">
        <v>6866</v>
      </c>
      <c r="C53" s="62">
        <v>14</v>
      </c>
      <c r="D53" s="59">
        <v>6870</v>
      </c>
      <c r="E53" s="62">
        <v>13</v>
      </c>
      <c r="F53" s="59">
        <v>6878</v>
      </c>
      <c r="G53" s="65">
        <v>14</v>
      </c>
      <c r="H53" s="65">
        <v>6888</v>
      </c>
      <c r="I53" s="43"/>
      <c r="J53" s="43"/>
      <c r="K53" s="44">
        <v>0</v>
      </c>
      <c r="L53">
        <v>1111</v>
      </c>
    </row>
    <row r="54" spans="1:12" x14ac:dyDescent="0.3">
      <c r="A54" s="59">
        <v>12</v>
      </c>
      <c r="B54" s="59">
        <v>7049</v>
      </c>
      <c r="C54" s="62">
        <v>14</v>
      </c>
      <c r="D54" s="59">
        <v>7060</v>
      </c>
      <c r="E54" s="62">
        <v>24</v>
      </c>
      <c r="F54" s="59">
        <v>7072</v>
      </c>
      <c r="G54" s="65">
        <v>14</v>
      </c>
      <c r="H54" s="65">
        <v>7087</v>
      </c>
      <c r="I54" s="43"/>
      <c r="J54" s="43"/>
      <c r="K54" s="44">
        <v>0</v>
      </c>
      <c r="L54">
        <v>1121</v>
      </c>
    </row>
    <row r="55" spans="1:12" x14ac:dyDescent="0.3">
      <c r="A55" s="59">
        <v>12</v>
      </c>
      <c r="B55" s="59">
        <v>7194</v>
      </c>
      <c r="C55" s="62">
        <v>23</v>
      </c>
      <c r="D55" s="59">
        <v>7208</v>
      </c>
      <c r="E55" s="62">
        <v>13</v>
      </c>
      <c r="F55" s="59">
        <v>7221</v>
      </c>
      <c r="G55" s="65">
        <v>14</v>
      </c>
      <c r="H55" s="65">
        <v>7233</v>
      </c>
      <c r="I55" s="43"/>
      <c r="J55" s="43"/>
      <c r="K55" s="44">
        <v>0</v>
      </c>
      <c r="L55">
        <v>1211</v>
      </c>
    </row>
    <row r="56" spans="1:12" x14ac:dyDescent="0.3">
      <c r="A56" s="59">
        <v>21</v>
      </c>
      <c r="B56" s="59">
        <v>7341</v>
      </c>
      <c r="C56" s="62">
        <v>12</v>
      </c>
      <c r="D56" s="59">
        <v>7354</v>
      </c>
      <c r="E56" s="62">
        <v>13</v>
      </c>
      <c r="F56" s="59">
        <v>7360</v>
      </c>
      <c r="G56" s="65">
        <v>23</v>
      </c>
      <c r="H56" s="65">
        <v>7380</v>
      </c>
      <c r="I56" s="43"/>
      <c r="J56" s="43"/>
      <c r="K56" s="44">
        <v>0</v>
      </c>
      <c r="L56">
        <v>2112</v>
      </c>
    </row>
    <row r="57" spans="1:12" x14ac:dyDescent="0.3">
      <c r="A57" s="59">
        <v>12</v>
      </c>
      <c r="B57" s="59">
        <v>7503</v>
      </c>
      <c r="C57" s="62">
        <v>14</v>
      </c>
      <c r="D57" s="59">
        <v>7513</v>
      </c>
      <c r="E57" s="62">
        <v>24</v>
      </c>
      <c r="F57" s="59">
        <v>7528</v>
      </c>
      <c r="G57" s="65">
        <v>14</v>
      </c>
      <c r="H57" s="65">
        <v>7542</v>
      </c>
      <c r="I57" s="43"/>
      <c r="J57" s="43"/>
      <c r="K57" s="44">
        <v>0</v>
      </c>
      <c r="L57">
        <v>1121</v>
      </c>
    </row>
    <row r="58" spans="1:12" x14ac:dyDescent="0.3">
      <c r="A58" s="59">
        <v>12</v>
      </c>
      <c r="B58" s="59">
        <v>7649</v>
      </c>
      <c r="C58" s="62">
        <v>14</v>
      </c>
      <c r="D58" s="59">
        <v>7651</v>
      </c>
      <c r="E58" s="62">
        <v>13</v>
      </c>
      <c r="F58" s="59">
        <v>7666</v>
      </c>
      <c r="G58" s="65">
        <v>14</v>
      </c>
      <c r="H58" s="65">
        <v>7675</v>
      </c>
      <c r="I58" s="43"/>
      <c r="J58" s="43"/>
      <c r="K58" s="44">
        <v>0</v>
      </c>
      <c r="L58">
        <v>1111</v>
      </c>
    </row>
    <row r="59" spans="1:12" x14ac:dyDescent="0.3">
      <c r="A59" s="59">
        <v>12</v>
      </c>
      <c r="B59" s="59">
        <v>7806</v>
      </c>
      <c r="C59" s="62">
        <v>23</v>
      </c>
      <c r="D59" s="59">
        <v>7820</v>
      </c>
      <c r="E59" s="62">
        <v>13</v>
      </c>
      <c r="F59" s="59">
        <v>7834</v>
      </c>
      <c r="G59" s="65">
        <v>23</v>
      </c>
      <c r="H59" s="65">
        <v>7845</v>
      </c>
      <c r="I59" s="43"/>
      <c r="J59" s="43"/>
      <c r="K59" s="44">
        <v>0</v>
      </c>
      <c r="L59">
        <v>1212</v>
      </c>
    </row>
    <row r="60" spans="1:12" x14ac:dyDescent="0.3">
      <c r="A60" s="59">
        <v>12</v>
      </c>
      <c r="B60" s="59">
        <v>7946</v>
      </c>
      <c r="C60" s="62">
        <v>14</v>
      </c>
      <c r="D60" s="59">
        <v>7950</v>
      </c>
      <c r="E60" s="62">
        <v>13</v>
      </c>
      <c r="F60" s="59">
        <v>7956</v>
      </c>
      <c r="G60" s="65">
        <v>14</v>
      </c>
      <c r="H60" s="65">
        <v>7968</v>
      </c>
      <c r="I60" s="43"/>
      <c r="J60" s="43"/>
      <c r="K60" s="44">
        <v>0</v>
      </c>
      <c r="L60">
        <v>1111</v>
      </c>
    </row>
    <row r="61" spans="1:12" x14ac:dyDescent="0.3">
      <c r="A61" s="59">
        <v>12</v>
      </c>
      <c r="B61" s="59">
        <v>8092</v>
      </c>
      <c r="C61" s="62">
        <v>14</v>
      </c>
      <c r="D61" s="59">
        <v>8099</v>
      </c>
      <c r="E61" s="62">
        <v>13</v>
      </c>
      <c r="F61" s="59">
        <v>8110</v>
      </c>
      <c r="G61" s="65">
        <v>23</v>
      </c>
      <c r="H61" s="65">
        <v>8125</v>
      </c>
      <c r="I61" s="43"/>
      <c r="J61" s="43"/>
      <c r="K61" s="44">
        <v>0</v>
      </c>
      <c r="L61">
        <v>1112</v>
      </c>
    </row>
    <row r="62" spans="1:12" x14ac:dyDescent="0.3">
      <c r="A62" s="59">
        <v>12</v>
      </c>
      <c r="B62" s="59">
        <v>8237</v>
      </c>
      <c r="C62" s="62">
        <v>14</v>
      </c>
      <c r="D62" s="59">
        <v>8245</v>
      </c>
      <c r="E62" s="62">
        <v>13</v>
      </c>
      <c r="F62" s="59">
        <v>8256</v>
      </c>
      <c r="G62" s="65">
        <v>14</v>
      </c>
      <c r="H62" s="65">
        <v>8265</v>
      </c>
      <c r="I62" s="43"/>
      <c r="J62" s="43"/>
      <c r="K62" s="44">
        <v>0</v>
      </c>
      <c r="L62">
        <v>1111</v>
      </c>
    </row>
    <row r="63" spans="1:12" x14ac:dyDescent="0.3">
      <c r="A63" s="59">
        <v>12</v>
      </c>
      <c r="B63" s="59">
        <v>8430</v>
      </c>
      <c r="C63" s="62">
        <v>14</v>
      </c>
      <c r="D63" s="59">
        <v>8450</v>
      </c>
      <c r="E63" s="62">
        <v>24</v>
      </c>
      <c r="F63" s="59">
        <v>8465</v>
      </c>
      <c r="G63" s="65">
        <v>23</v>
      </c>
      <c r="H63" s="65">
        <v>8478</v>
      </c>
      <c r="I63" s="43"/>
      <c r="J63" s="43"/>
      <c r="K63" s="44">
        <v>0</v>
      </c>
      <c r="L63">
        <v>1122</v>
      </c>
    </row>
    <row r="64" spans="1:12" x14ac:dyDescent="0.3">
      <c r="A64" s="59">
        <v>12</v>
      </c>
      <c r="B64" s="59">
        <v>8586</v>
      </c>
      <c r="C64" s="62">
        <v>14</v>
      </c>
      <c r="D64" s="59">
        <v>8598</v>
      </c>
      <c r="E64" s="62">
        <v>13</v>
      </c>
      <c r="F64" s="59">
        <v>8609</v>
      </c>
      <c r="G64" s="65">
        <v>14</v>
      </c>
      <c r="H64" s="65">
        <v>8621</v>
      </c>
      <c r="I64" s="43"/>
      <c r="J64" s="43"/>
      <c r="K64" s="44">
        <v>0</v>
      </c>
      <c r="L64">
        <v>1111</v>
      </c>
    </row>
    <row r="65" spans="1:12" x14ac:dyDescent="0.3">
      <c r="A65" s="59">
        <v>12</v>
      </c>
      <c r="B65" s="59">
        <v>8726</v>
      </c>
      <c r="C65" s="62">
        <v>23</v>
      </c>
      <c r="D65" s="59">
        <v>8745</v>
      </c>
      <c r="E65" s="62">
        <v>13</v>
      </c>
      <c r="F65" s="59">
        <v>8758</v>
      </c>
      <c r="G65" s="65">
        <v>23</v>
      </c>
      <c r="H65" s="65">
        <v>8772</v>
      </c>
      <c r="I65" s="43"/>
      <c r="J65" s="43"/>
      <c r="K65" s="44">
        <v>0</v>
      </c>
      <c r="L65">
        <v>1212</v>
      </c>
    </row>
    <row r="66" spans="1:12" x14ac:dyDescent="0.3">
      <c r="A66" s="59">
        <v>12</v>
      </c>
      <c r="B66" s="59">
        <v>8889</v>
      </c>
      <c r="C66" s="62">
        <v>14</v>
      </c>
      <c r="D66" s="59">
        <v>8894</v>
      </c>
      <c r="E66" s="62">
        <v>13</v>
      </c>
      <c r="F66" s="59">
        <v>8900</v>
      </c>
      <c r="G66" s="65">
        <v>14</v>
      </c>
      <c r="H66" s="65">
        <v>8914</v>
      </c>
      <c r="I66" s="43"/>
      <c r="J66" s="43"/>
      <c r="K66" s="44">
        <v>0</v>
      </c>
      <c r="L66">
        <v>1111</v>
      </c>
    </row>
    <row r="67" spans="1:12" x14ac:dyDescent="0.3">
      <c r="A67" s="59">
        <v>12</v>
      </c>
      <c r="B67" s="59">
        <v>9034</v>
      </c>
      <c r="C67" s="62">
        <v>14</v>
      </c>
      <c r="D67" s="59">
        <v>9039</v>
      </c>
      <c r="E67" s="62">
        <v>13</v>
      </c>
      <c r="F67" s="59">
        <v>9050</v>
      </c>
      <c r="G67" s="65">
        <v>14</v>
      </c>
      <c r="H67" s="65">
        <v>9058</v>
      </c>
      <c r="I67" s="43"/>
      <c r="J67" s="43"/>
      <c r="K67" s="44">
        <v>0</v>
      </c>
      <c r="L67">
        <v>1111</v>
      </c>
    </row>
    <row r="68" spans="1:12" x14ac:dyDescent="0.3">
      <c r="A68" s="59">
        <v>12</v>
      </c>
      <c r="B68" s="59">
        <v>9177</v>
      </c>
      <c r="C68" s="62">
        <v>14</v>
      </c>
      <c r="D68" s="59">
        <v>9189</v>
      </c>
      <c r="E68" s="62">
        <v>13</v>
      </c>
      <c r="F68" s="59">
        <v>9200</v>
      </c>
      <c r="G68" s="65">
        <v>23</v>
      </c>
      <c r="H68" s="65">
        <v>9211</v>
      </c>
      <c r="I68" s="43"/>
      <c r="J68" s="43"/>
      <c r="K68" s="44">
        <v>0</v>
      </c>
      <c r="L68">
        <v>1112</v>
      </c>
    </row>
    <row r="69" spans="1:12" x14ac:dyDescent="0.3">
      <c r="A69" s="59">
        <v>21</v>
      </c>
      <c r="B69" s="59">
        <v>9364</v>
      </c>
      <c r="C69" s="62">
        <v>12</v>
      </c>
      <c r="D69" s="59">
        <v>9379</v>
      </c>
      <c r="E69" s="62">
        <v>13</v>
      </c>
      <c r="F69" s="59">
        <v>9398</v>
      </c>
      <c r="G69" s="65">
        <v>23</v>
      </c>
      <c r="H69" s="65">
        <v>9410</v>
      </c>
      <c r="I69" s="43"/>
      <c r="J69" s="43"/>
      <c r="K69" s="44">
        <v>0</v>
      </c>
      <c r="L69">
        <v>2112</v>
      </c>
    </row>
    <row r="70" spans="1:12" x14ac:dyDescent="0.3">
      <c r="A70" s="59">
        <v>12</v>
      </c>
      <c r="B70" s="59">
        <v>9548</v>
      </c>
      <c r="C70" s="62">
        <v>14</v>
      </c>
      <c r="D70" s="59">
        <v>9556</v>
      </c>
      <c r="E70" s="62">
        <v>13</v>
      </c>
      <c r="F70" s="59">
        <v>9567</v>
      </c>
      <c r="G70" s="65">
        <v>14</v>
      </c>
      <c r="H70" s="65">
        <v>9575</v>
      </c>
      <c r="I70" s="43"/>
      <c r="J70" s="43"/>
      <c r="K70" s="44">
        <v>0</v>
      </c>
      <c r="L70">
        <v>1111</v>
      </c>
    </row>
    <row r="71" spans="1:12" x14ac:dyDescent="0.3">
      <c r="A71" s="59">
        <v>12</v>
      </c>
      <c r="B71" s="59">
        <v>9682</v>
      </c>
      <c r="C71" s="62">
        <v>14</v>
      </c>
      <c r="D71" s="59">
        <v>9694</v>
      </c>
      <c r="E71" s="62">
        <v>13</v>
      </c>
      <c r="F71" s="59">
        <v>9706</v>
      </c>
      <c r="G71" s="65">
        <v>14</v>
      </c>
      <c r="H71" s="65">
        <v>9715</v>
      </c>
      <c r="I71" s="43"/>
      <c r="J71" s="43"/>
      <c r="K71" s="44">
        <v>0</v>
      </c>
      <c r="L71">
        <v>1111</v>
      </c>
    </row>
    <row r="72" spans="1:12" x14ac:dyDescent="0.3">
      <c r="A72" s="59">
        <v>12</v>
      </c>
      <c r="B72" s="59">
        <v>9900</v>
      </c>
      <c r="C72" s="62">
        <v>14</v>
      </c>
      <c r="D72" s="59">
        <v>9911</v>
      </c>
      <c r="E72" s="62">
        <v>24</v>
      </c>
      <c r="F72" s="59">
        <v>9927</v>
      </c>
      <c r="G72" s="65">
        <v>14</v>
      </c>
      <c r="H72" s="65">
        <v>9941</v>
      </c>
      <c r="I72" s="43"/>
      <c r="J72" s="43"/>
      <c r="K72" s="44">
        <v>0</v>
      </c>
      <c r="L72">
        <v>1121</v>
      </c>
    </row>
    <row r="73" spans="1:12" x14ac:dyDescent="0.3">
      <c r="A73" s="59">
        <v>12</v>
      </c>
      <c r="B73" s="59">
        <v>10048</v>
      </c>
      <c r="C73" s="62">
        <v>14</v>
      </c>
      <c r="D73" s="59">
        <v>10061</v>
      </c>
      <c r="E73" s="62">
        <v>13</v>
      </c>
      <c r="F73" s="59">
        <v>10068</v>
      </c>
      <c r="G73" s="65">
        <v>14</v>
      </c>
      <c r="H73" s="65">
        <v>10082</v>
      </c>
      <c r="I73" s="43"/>
      <c r="J73" s="43"/>
      <c r="K73" s="44">
        <v>0</v>
      </c>
      <c r="L73">
        <v>1111</v>
      </c>
    </row>
    <row r="74" spans="1:12" x14ac:dyDescent="0.3">
      <c r="A74" s="59">
        <v>12</v>
      </c>
      <c r="B74" s="59">
        <v>10207</v>
      </c>
      <c r="C74" s="62">
        <v>14</v>
      </c>
      <c r="D74" s="59">
        <v>10213</v>
      </c>
      <c r="E74" s="62">
        <v>13</v>
      </c>
      <c r="F74" s="59">
        <v>10224</v>
      </c>
      <c r="G74" s="65">
        <v>14</v>
      </c>
      <c r="H74" s="65">
        <v>10236</v>
      </c>
      <c r="I74" s="43"/>
      <c r="J74" s="43"/>
      <c r="K74" s="44">
        <v>0</v>
      </c>
      <c r="L74">
        <v>1111</v>
      </c>
    </row>
    <row r="75" spans="1:12" x14ac:dyDescent="0.3">
      <c r="A75" s="60">
        <v>21</v>
      </c>
      <c r="B75" s="60">
        <v>10349</v>
      </c>
      <c r="C75" s="63">
        <v>21</v>
      </c>
      <c r="D75" s="60">
        <v>10377</v>
      </c>
      <c r="E75" s="63">
        <v>11</v>
      </c>
      <c r="F75" s="60">
        <v>10408</v>
      </c>
      <c r="G75" s="66">
        <v>12</v>
      </c>
      <c r="H75" s="66">
        <v>10421</v>
      </c>
      <c r="I75" s="42"/>
      <c r="J75" s="42"/>
      <c r="K75" s="52">
        <v>0</v>
      </c>
      <c r="L75">
        <v>2211</v>
      </c>
    </row>
    <row r="76" spans="1:12" x14ac:dyDescent="0.3">
      <c r="A76" s="60">
        <v>12</v>
      </c>
      <c r="B76" s="60">
        <v>10549</v>
      </c>
      <c r="C76" s="63">
        <v>14</v>
      </c>
      <c r="D76" s="60">
        <v>10562</v>
      </c>
      <c r="E76" s="63">
        <v>13</v>
      </c>
      <c r="F76" s="60">
        <v>10581</v>
      </c>
      <c r="G76" s="66">
        <v>14</v>
      </c>
      <c r="H76" s="66">
        <v>10594</v>
      </c>
      <c r="I76" s="42"/>
      <c r="J76" s="42"/>
      <c r="K76" s="52">
        <v>0</v>
      </c>
      <c r="L76">
        <v>1111</v>
      </c>
    </row>
    <row r="77" spans="1:12" x14ac:dyDescent="0.3">
      <c r="A77" s="60">
        <v>12</v>
      </c>
      <c r="B77" s="60">
        <v>10713</v>
      </c>
      <c r="C77" s="63">
        <v>14</v>
      </c>
      <c r="D77" s="60">
        <v>10720</v>
      </c>
      <c r="E77" s="63">
        <v>13</v>
      </c>
      <c r="F77" s="60">
        <v>10731</v>
      </c>
      <c r="G77" s="66">
        <v>14</v>
      </c>
      <c r="H77" s="66">
        <v>10742</v>
      </c>
      <c r="I77" s="42"/>
      <c r="J77" s="42"/>
      <c r="K77" s="52">
        <v>0</v>
      </c>
      <c r="L77">
        <v>1111</v>
      </c>
    </row>
    <row r="78" spans="1:12" x14ac:dyDescent="0.3">
      <c r="A78" s="60">
        <v>12</v>
      </c>
      <c r="B78" s="60">
        <v>10850</v>
      </c>
      <c r="C78" s="63">
        <v>14</v>
      </c>
      <c r="D78" s="60">
        <v>10856</v>
      </c>
      <c r="E78" s="63">
        <v>13</v>
      </c>
      <c r="F78" s="60">
        <v>10868</v>
      </c>
      <c r="G78" s="66">
        <v>23</v>
      </c>
      <c r="H78" s="66">
        <v>10881</v>
      </c>
      <c r="I78" s="42"/>
      <c r="J78" s="42"/>
      <c r="K78" s="52">
        <v>0</v>
      </c>
      <c r="L78">
        <v>1112</v>
      </c>
    </row>
    <row r="79" spans="1:12" x14ac:dyDescent="0.3">
      <c r="A79" s="60">
        <v>12</v>
      </c>
      <c r="B79" s="60">
        <v>10994</v>
      </c>
      <c r="C79" s="63">
        <v>14</v>
      </c>
      <c r="D79" s="60">
        <v>11001</v>
      </c>
      <c r="E79" s="63">
        <v>13</v>
      </c>
      <c r="F79" s="60">
        <v>11018</v>
      </c>
      <c r="G79" s="66">
        <v>14</v>
      </c>
      <c r="H79" s="66">
        <v>11032</v>
      </c>
      <c r="I79" s="42"/>
      <c r="J79" s="42"/>
      <c r="K79" s="52">
        <v>0</v>
      </c>
      <c r="L79">
        <v>1111</v>
      </c>
    </row>
    <row r="80" spans="1:12" x14ac:dyDescent="0.3">
      <c r="A80" s="60">
        <v>12</v>
      </c>
      <c r="B80" s="60">
        <v>11189</v>
      </c>
      <c r="C80" s="63">
        <v>14</v>
      </c>
      <c r="D80" s="60">
        <v>11197</v>
      </c>
      <c r="E80" s="63">
        <v>13</v>
      </c>
      <c r="F80" s="60">
        <v>11209</v>
      </c>
      <c r="G80" s="66">
        <v>14</v>
      </c>
      <c r="H80" s="66">
        <v>11221</v>
      </c>
      <c r="I80" s="42"/>
      <c r="J80" s="42"/>
      <c r="K80" s="52">
        <v>0</v>
      </c>
      <c r="L80">
        <v>1111</v>
      </c>
    </row>
    <row r="81" spans="1:12" x14ac:dyDescent="0.3">
      <c r="A81" s="60">
        <v>21</v>
      </c>
      <c r="B81" s="60">
        <v>11382</v>
      </c>
      <c r="C81" s="63">
        <v>12</v>
      </c>
      <c r="D81" s="60">
        <v>11396</v>
      </c>
      <c r="E81" s="63">
        <v>13</v>
      </c>
      <c r="F81" s="60">
        <v>11407</v>
      </c>
      <c r="G81" s="66">
        <v>14</v>
      </c>
      <c r="H81" s="66">
        <v>11419</v>
      </c>
      <c r="I81" s="42"/>
      <c r="J81" s="42"/>
      <c r="K81" s="52">
        <v>0</v>
      </c>
      <c r="L81">
        <v>2111</v>
      </c>
    </row>
    <row r="82" spans="1:12" x14ac:dyDescent="0.3">
      <c r="A82" s="60">
        <v>12</v>
      </c>
      <c r="B82" s="60">
        <v>11545</v>
      </c>
      <c r="C82" s="63">
        <v>23</v>
      </c>
      <c r="D82" s="60">
        <v>11560</v>
      </c>
      <c r="E82" s="63">
        <v>13</v>
      </c>
      <c r="F82" s="60">
        <v>11572</v>
      </c>
      <c r="G82" s="66">
        <v>23</v>
      </c>
      <c r="H82" s="66">
        <v>11585</v>
      </c>
      <c r="I82" s="42"/>
      <c r="J82" s="42"/>
      <c r="K82" s="52">
        <v>0</v>
      </c>
      <c r="L82">
        <v>1212</v>
      </c>
    </row>
    <row r="83" spans="1:12" x14ac:dyDescent="0.3">
      <c r="A83" s="60">
        <v>12</v>
      </c>
      <c r="B83" s="60">
        <v>11862</v>
      </c>
      <c r="C83" s="63">
        <v>14</v>
      </c>
      <c r="D83" s="60">
        <v>11872</v>
      </c>
      <c r="E83" s="63">
        <v>13</v>
      </c>
      <c r="F83" s="60">
        <v>11888</v>
      </c>
      <c r="G83" s="66">
        <v>14</v>
      </c>
      <c r="H83" s="66">
        <v>11901</v>
      </c>
      <c r="I83" s="42"/>
      <c r="J83" s="42"/>
      <c r="K83" s="52">
        <v>0</v>
      </c>
      <c r="L83">
        <v>1111</v>
      </c>
    </row>
    <row r="84" spans="1:12" x14ac:dyDescent="0.3">
      <c r="A84" s="60">
        <v>12</v>
      </c>
      <c r="B84" s="60">
        <v>12104</v>
      </c>
      <c r="C84" s="63">
        <v>14</v>
      </c>
      <c r="D84" s="60">
        <v>12117</v>
      </c>
      <c r="E84" s="63">
        <v>24</v>
      </c>
      <c r="F84" s="60">
        <v>12146</v>
      </c>
      <c r="G84" s="66">
        <v>14</v>
      </c>
      <c r="H84" s="66">
        <v>12161</v>
      </c>
      <c r="I84" s="42"/>
      <c r="J84" s="42"/>
      <c r="K84" s="52">
        <v>0</v>
      </c>
      <c r="L84">
        <v>1121</v>
      </c>
    </row>
    <row r="85" spans="1:12" x14ac:dyDescent="0.3">
      <c r="A85" s="60">
        <v>21</v>
      </c>
      <c r="B85" s="60">
        <v>12291</v>
      </c>
      <c r="C85" s="63">
        <v>12</v>
      </c>
      <c r="D85" s="60">
        <v>12305</v>
      </c>
      <c r="E85" s="63">
        <v>13</v>
      </c>
      <c r="F85" s="60">
        <v>12332</v>
      </c>
      <c r="G85" s="66">
        <v>14</v>
      </c>
      <c r="H85" s="66">
        <v>12345</v>
      </c>
      <c r="I85" s="42"/>
      <c r="J85" s="42"/>
      <c r="K85" s="52">
        <v>0</v>
      </c>
      <c r="L85">
        <v>2111</v>
      </c>
    </row>
    <row r="86" spans="1:12" x14ac:dyDescent="0.3">
      <c r="A86" s="60">
        <v>12</v>
      </c>
      <c r="B86" s="60">
        <v>12471</v>
      </c>
      <c r="C86" s="63">
        <v>14</v>
      </c>
      <c r="D86" s="60">
        <v>12481</v>
      </c>
      <c r="E86" s="63">
        <v>24</v>
      </c>
      <c r="F86" s="60">
        <v>12493</v>
      </c>
      <c r="G86" s="66">
        <v>14</v>
      </c>
      <c r="H86" s="66">
        <v>12509</v>
      </c>
      <c r="I86" s="42"/>
      <c r="J86" s="42"/>
      <c r="K86" s="52">
        <v>0</v>
      </c>
      <c r="L86">
        <v>1121</v>
      </c>
    </row>
    <row r="87" spans="1:12" x14ac:dyDescent="0.3">
      <c r="A87" s="60">
        <v>12</v>
      </c>
      <c r="B87" s="60">
        <v>12679</v>
      </c>
      <c r="C87" s="63">
        <v>14</v>
      </c>
      <c r="D87" s="60">
        <v>12691</v>
      </c>
      <c r="E87" s="63">
        <v>24</v>
      </c>
      <c r="F87" s="60">
        <v>12704</v>
      </c>
      <c r="G87" s="66">
        <v>14</v>
      </c>
      <c r="H87" s="66">
        <v>12725</v>
      </c>
      <c r="I87" s="42"/>
      <c r="J87" s="42"/>
      <c r="K87" s="52">
        <v>0</v>
      </c>
      <c r="L87">
        <v>1121</v>
      </c>
    </row>
    <row r="88" spans="1:12" x14ac:dyDescent="0.3">
      <c r="A88" s="60">
        <v>12</v>
      </c>
      <c r="B88" s="60">
        <v>12851</v>
      </c>
      <c r="C88" s="63">
        <v>14</v>
      </c>
      <c r="D88" s="60">
        <v>12863</v>
      </c>
      <c r="E88" s="63">
        <v>24</v>
      </c>
      <c r="F88" s="60">
        <v>12877</v>
      </c>
      <c r="G88" s="66">
        <v>23</v>
      </c>
      <c r="H88" s="66">
        <v>12894</v>
      </c>
      <c r="I88" s="42"/>
      <c r="J88" s="42"/>
      <c r="K88" s="52">
        <v>0</v>
      </c>
      <c r="L88">
        <v>1122</v>
      </c>
    </row>
    <row r="89" spans="1:12" x14ac:dyDescent="0.3">
      <c r="A89" s="60">
        <v>12</v>
      </c>
      <c r="B89" s="60">
        <v>13021</v>
      </c>
      <c r="C89" s="63">
        <v>14</v>
      </c>
      <c r="D89" s="60">
        <v>13031</v>
      </c>
      <c r="E89" s="63">
        <v>24</v>
      </c>
      <c r="F89" s="60">
        <v>13043</v>
      </c>
      <c r="G89" s="66">
        <v>14</v>
      </c>
      <c r="H89" s="66">
        <v>13057</v>
      </c>
      <c r="I89" s="42"/>
      <c r="J89" s="42"/>
      <c r="K89" s="52">
        <v>0</v>
      </c>
      <c r="L89">
        <v>1121</v>
      </c>
    </row>
    <row r="90" spans="1:12" x14ac:dyDescent="0.3">
      <c r="A90" s="60">
        <v>12</v>
      </c>
      <c r="B90" s="60">
        <v>13175</v>
      </c>
      <c r="C90" s="63">
        <v>23</v>
      </c>
      <c r="D90" s="60">
        <v>13191</v>
      </c>
      <c r="E90" s="63">
        <v>13</v>
      </c>
      <c r="F90" s="60">
        <v>13211</v>
      </c>
      <c r="G90" s="66">
        <v>23</v>
      </c>
      <c r="H90" s="66">
        <v>13221</v>
      </c>
      <c r="I90" s="42"/>
      <c r="J90" s="42"/>
      <c r="K90" s="52">
        <v>0</v>
      </c>
      <c r="L90">
        <v>1212</v>
      </c>
    </row>
    <row r="91" spans="1:12" x14ac:dyDescent="0.3">
      <c r="A91" s="60">
        <v>12</v>
      </c>
      <c r="B91" s="60">
        <v>13374</v>
      </c>
      <c r="C91" s="63">
        <v>14</v>
      </c>
      <c r="D91" s="60">
        <v>13391</v>
      </c>
      <c r="E91" s="63">
        <v>24</v>
      </c>
      <c r="F91" s="60">
        <v>13402</v>
      </c>
      <c r="G91" s="66">
        <v>14</v>
      </c>
      <c r="H91" s="66">
        <v>13443</v>
      </c>
      <c r="I91" s="42"/>
      <c r="J91" s="42"/>
      <c r="K91" s="52">
        <v>0</v>
      </c>
      <c r="L91">
        <v>1121</v>
      </c>
    </row>
    <row r="92" spans="1:12" x14ac:dyDescent="0.3">
      <c r="A92" s="60">
        <v>12</v>
      </c>
      <c r="B92" s="60">
        <v>13563</v>
      </c>
      <c r="C92" s="63">
        <v>14</v>
      </c>
      <c r="D92" s="60">
        <v>13573</v>
      </c>
      <c r="E92" s="63">
        <v>13</v>
      </c>
      <c r="F92" s="60">
        <v>13584</v>
      </c>
      <c r="G92" s="66">
        <v>14</v>
      </c>
      <c r="H92" s="66">
        <v>13595</v>
      </c>
      <c r="I92" s="42"/>
      <c r="J92" s="42"/>
      <c r="K92" s="52">
        <v>0</v>
      </c>
      <c r="L92">
        <v>1111</v>
      </c>
    </row>
    <row r="93" spans="1:12" x14ac:dyDescent="0.3">
      <c r="A93" s="60">
        <v>12</v>
      </c>
      <c r="B93" s="60">
        <v>13720</v>
      </c>
      <c r="C93" s="63">
        <v>14</v>
      </c>
      <c r="D93" s="60">
        <v>13726</v>
      </c>
      <c r="E93" s="63">
        <v>13</v>
      </c>
      <c r="F93" s="60">
        <v>13737</v>
      </c>
      <c r="G93" s="66">
        <v>23</v>
      </c>
      <c r="H93" s="66">
        <v>13749</v>
      </c>
      <c r="I93" s="42"/>
      <c r="J93" s="42"/>
      <c r="K93" s="52">
        <v>0</v>
      </c>
      <c r="L93">
        <v>1112</v>
      </c>
    </row>
    <row r="94" spans="1:12" x14ac:dyDescent="0.3">
      <c r="A94" s="60">
        <v>12</v>
      </c>
      <c r="B94" s="60">
        <v>13897</v>
      </c>
      <c r="C94" s="63">
        <v>14</v>
      </c>
      <c r="D94" s="60">
        <v>13902</v>
      </c>
      <c r="E94" s="63">
        <v>24</v>
      </c>
      <c r="F94" s="60">
        <v>13913</v>
      </c>
      <c r="G94" s="66">
        <v>14</v>
      </c>
      <c r="H94" s="66">
        <v>13936</v>
      </c>
      <c r="I94" s="42"/>
      <c r="J94" s="42"/>
      <c r="K94" s="52">
        <v>0</v>
      </c>
      <c r="L94">
        <v>1121</v>
      </c>
    </row>
    <row r="95" spans="1:12" x14ac:dyDescent="0.3">
      <c r="A95" s="60">
        <v>12</v>
      </c>
      <c r="B95" s="60">
        <v>14059</v>
      </c>
      <c r="C95" s="63">
        <v>23</v>
      </c>
      <c r="D95" s="60">
        <v>14073</v>
      </c>
      <c r="E95" s="63">
        <v>24</v>
      </c>
      <c r="F95" s="60">
        <v>14100</v>
      </c>
      <c r="G95" s="66">
        <v>14</v>
      </c>
      <c r="H95" s="66">
        <v>14116</v>
      </c>
      <c r="I95" s="42"/>
      <c r="J95" s="42"/>
      <c r="K95" s="52">
        <v>0</v>
      </c>
      <c r="L95">
        <v>1221</v>
      </c>
    </row>
    <row r="96" spans="1:12" x14ac:dyDescent="0.3">
      <c r="A96" s="60">
        <v>12</v>
      </c>
      <c r="B96" s="60">
        <v>14298</v>
      </c>
      <c r="C96" s="63">
        <v>14</v>
      </c>
      <c r="D96" s="60">
        <v>14307</v>
      </c>
      <c r="E96" s="63">
        <v>13</v>
      </c>
      <c r="F96" s="60">
        <v>14316</v>
      </c>
      <c r="G96" s="66">
        <v>14</v>
      </c>
      <c r="H96" s="66">
        <v>14331</v>
      </c>
      <c r="I96" s="42"/>
      <c r="J96" s="42"/>
      <c r="K96" s="52">
        <v>0</v>
      </c>
      <c r="L96">
        <v>1111</v>
      </c>
    </row>
    <row r="97" spans="1:12" x14ac:dyDescent="0.3">
      <c r="A97" s="60">
        <v>12</v>
      </c>
      <c r="B97" s="60">
        <v>14560</v>
      </c>
      <c r="C97" s="63">
        <v>14</v>
      </c>
      <c r="D97" s="60">
        <v>14576</v>
      </c>
      <c r="E97" s="63">
        <v>13</v>
      </c>
      <c r="F97" s="60">
        <v>14594</v>
      </c>
      <c r="G97" s="66">
        <v>23</v>
      </c>
      <c r="H97" s="66">
        <v>14626</v>
      </c>
      <c r="I97" s="42"/>
      <c r="J97" s="42"/>
      <c r="K97" s="52">
        <v>0</v>
      </c>
      <c r="L97">
        <v>1112</v>
      </c>
    </row>
    <row r="98" spans="1:12" x14ac:dyDescent="0.3">
      <c r="A98" s="59">
        <v>12</v>
      </c>
      <c r="B98" s="59">
        <v>15003</v>
      </c>
      <c r="C98" s="62">
        <v>14</v>
      </c>
      <c r="D98" s="59">
        <v>15016</v>
      </c>
      <c r="E98" s="62">
        <v>13</v>
      </c>
      <c r="F98" s="59">
        <v>15028</v>
      </c>
      <c r="G98" s="65">
        <v>23</v>
      </c>
      <c r="H98" s="65">
        <v>15043</v>
      </c>
      <c r="I98" s="43"/>
      <c r="J98" s="43"/>
      <c r="K98" s="44">
        <v>0</v>
      </c>
      <c r="L98">
        <v>1112</v>
      </c>
    </row>
    <row r="99" spans="1:12" x14ac:dyDescent="0.3">
      <c r="A99" s="59">
        <v>12</v>
      </c>
      <c r="B99" s="59">
        <v>15168</v>
      </c>
      <c r="C99" s="62">
        <v>14</v>
      </c>
      <c r="D99" s="59">
        <v>15176</v>
      </c>
      <c r="E99" s="62">
        <v>13</v>
      </c>
      <c r="F99" s="59">
        <v>15189</v>
      </c>
      <c r="G99" s="65">
        <v>14</v>
      </c>
      <c r="H99" s="65">
        <v>15202</v>
      </c>
      <c r="I99" s="43"/>
      <c r="J99" s="43"/>
      <c r="K99" s="44">
        <v>0</v>
      </c>
      <c r="L99">
        <v>1111</v>
      </c>
    </row>
    <row r="100" spans="1:12" x14ac:dyDescent="0.3">
      <c r="A100" s="59">
        <v>12</v>
      </c>
      <c r="B100" s="59">
        <v>15362</v>
      </c>
      <c r="C100" s="62">
        <v>14</v>
      </c>
      <c r="D100" s="59">
        <v>15373</v>
      </c>
      <c r="E100" s="62">
        <v>13</v>
      </c>
      <c r="F100" s="59">
        <v>15383</v>
      </c>
      <c r="G100" s="65">
        <v>14</v>
      </c>
      <c r="H100" s="65">
        <v>15394</v>
      </c>
      <c r="I100" s="43"/>
      <c r="J100" s="43"/>
      <c r="K100" s="44">
        <v>0</v>
      </c>
      <c r="L100">
        <v>1111</v>
      </c>
    </row>
    <row r="101" spans="1:12" x14ac:dyDescent="0.3">
      <c r="A101" s="59">
        <v>12</v>
      </c>
      <c r="B101" s="59">
        <v>15531</v>
      </c>
      <c r="C101" s="62">
        <v>14</v>
      </c>
      <c r="D101" s="59">
        <v>15542</v>
      </c>
      <c r="E101" s="62">
        <v>13</v>
      </c>
      <c r="F101" s="59">
        <v>15553</v>
      </c>
      <c r="G101" s="65">
        <v>14</v>
      </c>
      <c r="H101" s="65">
        <v>15563</v>
      </c>
      <c r="I101" s="43"/>
      <c r="J101" s="43"/>
      <c r="K101" s="44">
        <v>0</v>
      </c>
      <c r="L101">
        <v>1111</v>
      </c>
    </row>
    <row r="102" spans="1:12" x14ac:dyDescent="0.3">
      <c r="A102" s="59">
        <v>12</v>
      </c>
      <c r="B102" s="59">
        <v>15677</v>
      </c>
      <c r="C102" s="62">
        <v>14</v>
      </c>
      <c r="D102" s="59">
        <v>15699</v>
      </c>
      <c r="E102" s="62">
        <v>13</v>
      </c>
      <c r="F102" s="59">
        <v>15708</v>
      </c>
      <c r="G102" s="65">
        <v>23</v>
      </c>
      <c r="H102" s="65">
        <v>15719</v>
      </c>
      <c r="I102" s="43"/>
      <c r="J102" s="43"/>
      <c r="K102" s="44">
        <v>0</v>
      </c>
      <c r="L102">
        <v>1112</v>
      </c>
    </row>
    <row r="103" spans="1:12" x14ac:dyDescent="0.3">
      <c r="A103" s="59">
        <v>12</v>
      </c>
      <c r="B103" s="59">
        <v>15958</v>
      </c>
      <c r="C103" s="62">
        <v>14</v>
      </c>
      <c r="D103" s="59">
        <v>15972</v>
      </c>
      <c r="E103" s="62">
        <v>13</v>
      </c>
      <c r="F103" s="59">
        <v>15990</v>
      </c>
      <c r="G103" s="65">
        <v>23</v>
      </c>
      <c r="H103" s="65">
        <v>16001</v>
      </c>
      <c r="I103" s="43"/>
      <c r="J103" s="43"/>
      <c r="K103" s="44">
        <v>0</v>
      </c>
      <c r="L103">
        <v>1112</v>
      </c>
    </row>
    <row r="104" spans="1:12" x14ac:dyDescent="0.3">
      <c r="A104" s="59">
        <v>12</v>
      </c>
      <c r="B104" s="59">
        <v>16152</v>
      </c>
      <c r="C104" s="62">
        <v>14</v>
      </c>
      <c r="D104" s="59">
        <v>16170</v>
      </c>
      <c r="E104" s="62">
        <v>24</v>
      </c>
      <c r="F104" s="59">
        <v>16188</v>
      </c>
      <c r="G104" s="65">
        <v>14</v>
      </c>
      <c r="H104" s="65">
        <v>16203</v>
      </c>
      <c r="I104" s="43"/>
      <c r="J104" s="43"/>
      <c r="K104" s="44">
        <v>0</v>
      </c>
      <c r="L104">
        <v>1121</v>
      </c>
    </row>
    <row r="105" spans="1:12" x14ac:dyDescent="0.3">
      <c r="A105" s="59">
        <v>12</v>
      </c>
      <c r="B105" s="59">
        <v>16323</v>
      </c>
      <c r="C105" s="62">
        <v>14</v>
      </c>
      <c r="D105" s="59">
        <v>16335</v>
      </c>
      <c r="E105" s="62">
        <v>13</v>
      </c>
      <c r="F105" s="59">
        <v>16347</v>
      </c>
      <c r="G105" s="65">
        <v>23</v>
      </c>
      <c r="H105" s="65">
        <v>16364</v>
      </c>
      <c r="I105" s="43"/>
      <c r="J105" s="43"/>
      <c r="K105" s="44">
        <v>0</v>
      </c>
      <c r="L105">
        <v>1112</v>
      </c>
    </row>
    <row r="106" spans="1:12" x14ac:dyDescent="0.3">
      <c r="A106" s="59">
        <v>12</v>
      </c>
      <c r="B106" s="59">
        <v>16619</v>
      </c>
      <c r="C106" s="62">
        <v>14</v>
      </c>
      <c r="D106" s="59">
        <v>16629</v>
      </c>
      <c r="E106" s="62">
        <v>24</v>
      </c>
      <c r="F106" s="59">
        <v>16644</v>
      </c>
      <c r="G106" s="65">
        <v>14</v>
      </c>
      <c r="H106" s="65">
        <v>16659</v>
      </c>
      <c r="I106" s="43"/>
      <c r="J106" s="43"/>
      <c r="K106" s="44">
        <v>0</v>
      </c>
      <c r="L106">
        <v>1121</v>
      </c>
    </row>
    <row r="107" spans="1:12" x14ac:dyDescent="0.3">
      <c r="A107" s="59">
        <v>12</v>
      </c>
      <c r="B107" s="59">
        <v>16820</v>
      </c>
      <c r="C107" s="62">
        <v>14</v>
      </c>
      <c r="D107" s="59">
        <v>16827</v>
      </c>
      <c r="E107" s="62">
        <v>24</v>
      </c>
      <c r="F107" s="59">
        <v>16843</v>
      </c>
      <c r="G107" s="65">
        <v>14</v>
      </c>
      <c r="H107" s="65">
        <v>16860</v>
      </c>
      <c r="I107" s="43"/>
      <c r="J107" s="43"/>
      <c r="K107" s="44">
        <v>0</v>
      </c>
      <c r="L107">
        <v>1121</v>
      </c>
    </row>
    <row r="108" spans="1:12" x14ac:dyDescent="0.3">
      <c r="A108" s="59">
        <v>12</v>
      </c>
      <c r="B108" s="59">
        <v>16978</v>
      </c>
      <c r="C108" s="62">
        <v>14</v>
      </c>
      <c r="D108" s="59">
        <v>16991</v>
      </c>
      <c r="E108" s="62">
        <v>24</v>
      </c>
      <c r="F108" s="59">
        <v>17001</v>
      </c>
      <c r="G108" s="65">
        <v>14</v>
      </c>
      <c r="H108" s="65">
        <v>17016</v>
      </c>
      <c r="I108" s="43"/>
      <c r="J108" s="43"/>
      <c r="K108" s="44">
        <v>0</v>
      </c>
      <c r="L108">
        <v>1121</v>
      </c>
    </row>
    <row r="109" spans="1:12" x14ac:dyDescent="0.3">
      <c r="A109" s="59">
        <v>12</v>
      </c>
      <c r="B109" s="59">
        <v>17176</v>
      </c>
      <c r="C109" s="62">
        <v>23</v>
      </c>
      <c r="D109" s="59">
        <v>17188</v>
      </c>
      <c r="E109" s="62">
        <v>13</v>
      </c>
      <c r="F109" s="59">
        <v>17205</v>
      </c>
      <c r="G109" s="65">
        <v>23</v>
      </c>
      <c r="H109" s="65">
        <v>17219</v>
      </c>
      <c r="I109" s="43"/>
      <c r="J109" s="43"/>
      <c r="K109" s="44">
        <v>0</v>
      </c>
      <c r="L109">
        <v>1212</v>
      </c>
    </row>
    <row r="110" spans="1:12" x14ac:dyDescent="0.3">
      <c r="A110" s="59">
        <v>12</v>
      </c>
      <c r="B110" s="59">
        <v>17337</v>
      </c>
      <c r="C110" s="62">
        <v>23</v>
      </c>
      <c r="D110" s="59">
        <v>17355</v>
      </c>
      <c r="E110" s="62">
        <v>13</v>
      </c>
      <c r="F110" s="59">
        <v>17371</v>
      </c>
      <c r="G110" s="65">
        <v>14</v>
      </c>
      <c r="H110" s="65">
        <v>17383</v>
      </c>
      <c r="I110" s="43"/>
      <c r="J110" s="43"/>
      <c r="K110" s="44">
        <v>0</v>
      </c>
      <c r="L110">
        <v>1211</v>
      </c>
    </row>
    <row r="111" spans="1:12" x14ac:dyDescent="0.3">
      <c r="A111" s="59">
        <v>12</v>
      </c>
      <c r="B111" s="59">
        <v>17544</v>
      </c>
      <c r="C111" s="62">
        <v>14</v>
      </c>
      <c r="D111" s="59">
        <v>17551</v>
      </c>
      <c r="E111" s="62">
        <v>13</v>
      </c>
      <c r="F111" s="59">
        <v>17562</v>
      </c>
      <c r="G111" s="65">
        <v>23</v>
      </c>
      <c r="H111" s="65">
        <v>17580</v>
      </c>
      <c r="I111" s="43"/>
      <c r="J111" s="43"/>
      <c r="K111" s="44">
        <v>0</v>
      </c>
      <c r="L111">
        <v>1112</v>
      </c>
    </row>
    <row r="112" spans="1:12" x14ac:dyDescent="0.3">
      <c r="A112" s="59">
        <v>12</v>
      </c>
      <c r="B112" s="59">
        <v>17758</v>
      </c>
      <c r="C112" s="62">
        <v>14</v>
      </c>
      <c r="D112" s="59">
        <v>17767</v>
      </c>
      <c r="E112" s="62">
        <v>24</v>
      </c>
      <c r="F112" s="59">
        <v>17779</v>
      </c>
      <c r="G112" s="65">
        <v>14</v>
      </c>
      <c r="H112" s="65">
        <v>17794</v>
      </c>
      <c r="I112" s="43"/>
      <c r="J112" s="43"/>
      <c r="K112" s="44">
        <v>0</v>
      </c>
      <c r="L112">
        <v>1121</v>
      </c>
    </row>
    <row r="113" spans="1:12" x14ac:dyDescent="0.3">
      <c r="A113" s="59">
        <v>21</v>
      </c>
      <c r="B113" s="59">
        <v>17914</v>
      </c>
      <c r="C113" s="62">
        <v>12</v>
      </c>
      <c r="D113" s="59">
        <v>17930</v>
      </c>
      <c r="E113" s="62">
        <v>13</v>
      </c>
      <c r="F113" s="59">
        <v>17949</v>
      </c>
      <c r="G113" s="65">
        <v>23</v>
      </c>
      <c r="H113" s="65">
        <v>17962</v>
      </c>
      <c r="I113" s="43"/>
      <c r="J113" s="43"/>
      <c r="K113" s="44">
        <v>0</v>
      </c>
      <c r="L113">
        <v>2112</v>
      </c>
    </row>
    <row r="114" spans="1:12" x14ac:dyDescent="0.3">
      <c r="A114" s="59">
        <v>12</v>
      </c>
      <c r="B114" s="59">
        <v>18083</v>
      </c>
      <c r="C114" s="62">
        <v>14</v>
      </c>
      <c r="D114" s="59">
        <v>18096</v>
      </c>
      <c r="E114" s="62">
        <v>13</v>
      </c>
      <c r="F114" s="59">
        <v>18105</v>
      </c>
      <c r="G114" s="65">
        <v>14</v>
      </c>
      <c r="H114" s="65">
        <v>18123</v>
      </c>
      <c r="I114" s="43"/>
      <c r="J114" s="43"/>
      <c r="K114" s="44">
        <v>0</v>
      </c>
      <c r="L114">
        <v>1111</v>
      </c>
    </row>
    <row r="115" spans="1:12" x14ac:dyDescent="0.3">
      <c r="A115" s="59">
        <v>12</v>
      </c>
      <c r="B115" s="59">
        <v>18268</v>
      </c>
      <c r="C115" s="62">
        <v>14</v>
      </c>
      <c r="D115" s="59">
        <v>18291</v>
      </c>
      <c r="E115" s="62">
        <v>13</v>
      </c>
      <c r="F115" s="59">
        <v>18298</v>
      </c>
      <c r="G115" s="65">
        <v>14</v>
      </c>
      <c r="H115" s="65">
        <v>18309</v>
      </c>
      <c r="I115" s="43"/>
      <c r="J115" s="43"/>
      <c r="K115" s="44">
        <v>0</v>
      </c>
      <c r="L115">
        <v>1111</v>
      </c>
    </row>
    <row r="116" spans="1:12" x14ac:dyDescent="0.3">
      <c r="A116" s="59">
        <v>12</v>
      </c>
      <c r="B116" s="59">
        <v>18444</v>
      </c>
      <c r="C116" s="62">
        <v>23</v>
      </c>
      <c r="D116" s="59">
        <v>18452</v>
      </c>
      <c r="E116" s="62">
        <v>24</v>
      </c>
      <c r="F116" s="59">
        <v>18465</v>
      </c>
      <c r="G116" s="65">
        <v>14</v>
      </c>
      <c r="H116" s="65">
        <v>18480</v>
      </c>
      <c r="I116" s="43"/>
      <c r="J116" s="43"/>
      <c r="K116" s="44">
        <v>0</v>
      </c>
      <c r="L116">
        <v>1221</v>
      </c>
    </row>
    <row r="117" spans="1:12" x14ac:dyDescent="0.3">
      <c r="A117" s="59">
        <v>21</v>
      </c>
      <c r="B117" s="59">
        <v>18785</v>
      </c>
      <c r="C117" s="62">
        <v>12</v>
      </c>
      <c r="D117" s="59">
        <v>18801</v>
      </c>
      <c r="E117" s="62">
        <v>24</v>
      </c>
      <c r="F117" s="59">
        <v>18815</v>
      </c>
      <c r="G117" s="65">
        <v>23</v>
      </c>
      <c r="H117" s="65">
        <v>18838</v>
      </c>
      <c r="I117" s="43"/>
      <c r="J117" s="43"/>
      <c r="K117" s="44">
        <v>0</v>
      </c>
      <c r="L117">
        <v>2122</v>
      </c>
    </row>
    <row r="118" spans="1:12" x14ac:dyDescent="0.3">
      <c r="A118" s="59">
        <v>21</v>
      </c>
      <c r="B118" s="59">
        <v>19431</v>
      </c>
      <c r="C118" s="62">
        <v>21</v>
      </c>
      <c r="D118" s="59">
        <v>19445</v>
      </c>
      <c r="E118" s="62">
        <v>11</v>
      </c>
      <c r="F118" s="59">
        <v>19466</v>
      </c>
      <c r="G118" s="65">
        <v>21</v>
      </c>
      <c r="H118" s="65">
        <v>19477</v>
      </c>
      <c r="I118" s="43"/>
      <c r="J118" s="43"/>
      <c r="K118" s="44">
        <v>0</v>
      </c>
      <c r="L118">
        <v>2212</v>
      </c>
    </row>
    <row r="119" spans="1:12" x14ac:dyDescent="0.3">
      <c r="A119" s="59">
        <v>21</v>
      </c>
      <c r="B119" s="59">
        <v>19606</v>
      </c>
      <c r="C119" s="62">
        <v>12</v>
      </c>
      <c r="D119" s="59">
        <v>19618</v>
      </c>
      <c r="E119" s="62">
        <v>13</v>
      </c>
      <c r="F119" s="59">
        <v>19633</v>
      </c>
      <c r="G119" s="65">
        <v>23</v>
      </c>
      <c r="H119" s="65">
        <v>19656</v>
      </c>
      <c r="I119" s="43"/>
      <c r="J119" s="43"/>
      <c r="K119" s="44">
        <v>0</v>
      </c>
      <c r="L119">
        <v>2112</v>
      </c>
    </row>
    <row r="120" spans="1:12" x14ac:dyDescent="0.3">
      <c r="A120" s="59">
        <v>12</v>
      </c>
      <c r="B120" s="59">
        <v>19788</v>
      </c>
      <c r="C120" s="62">
        <v>14</v>
      </c>
      <c r="D120" s="59">
        <v>19801</v>
      </c>
      <c r="E120" s="62">
        <v>24</v>
      </c>
      <c r="F120" s="59">
        <v>19820</v>
      </c>
      <c r="G120" s="65">
        <v>14</v>
      </c>
      <c r="H120" s="65">
        <v>19832</v>
      </c>
      <c r="I120" s="43"/>
      <c r="J120" s="43"/>
      <c r="K120" s="44">
        <v>0</v>
      </c>
      <c r="L120">
        <v>1121</v>
      </c>
    </row>
    <row r="121" spans="1:12" x14ac:dyDescent="0.3">
      <c r="A121" s="60">
        <v>21</v>
      </c>
      <c r="B121" s="60">
        <v>19943</v>
      </c>
      <c r="C121" s="63">
        <v>21</v>
      </c>
      <c r="D121" s="60">
        <v>19959</v>
      </c>
      <c r="E121" s="63">
        <v>22</v>
      </c>
      <c r="F121" s="60">
        <v>19974</v>
      </c>
      <c r="G121" s="66">
        <v>14</v>
      </c>
      <c r="H121" s="66">
        <v>19998</v>
      </c>
      <c r="I121" s="42"/>
      <c r="J121" s="42"/>
      <c r="K121" s="52">
        <v>0</v>
      </c>
      <c r="L121">
        <v>2221</v>
      </c>
    </row>
    <row r="122" spans="1:12" x14ac:dyDescent="0.3">
      <c r="A122" s="60">
        <v>21</v>
      </c>
      <c r="B122" s="60">
        <v>20114</v>
      </c>
      <c r="C122" s="63">
        <v>21</v>
      </c>
      <c r="D122" s="60">
        <v>20139</v>
      </c>
      <c r="E122" s="63">
        <v>11</v>
      </c>
      <c r="F122" s="60">
        <v>20185</v>
      </c>
      <c r="G122" s="66">
        <v>21</v>
      </c>
      <c r="H122" s="66">
        <v>20209</v>
      </c>
      <c r="I122" s="42"/>
      <c r="J122" s="42"/>
      <c r="K122" s="52">
        <v>0</v>
      </c>
      <c r="L122">
        <v>2212</v>
      </c>
    </row>
    <row r="123" spans="1:12" x14ac:dyDescent="0.3">
      <c r="A123" s="60">
        <v>12</v>
      </c>
      <c r="B123" s="60">
        <v>20351</v>
      </c>
      <c r="C123" s="63">
        <v>23</v>
      </c>
      <c r="D123" s="60">
        <v>20365</v>
      </c>
      <c r="E123" s="63">
        <v>13</v>
      </c>
      <c r="F123" s="60">
        <v>20385</v>
      </c>
      <c r="G123" s="66">
        <v>14</v>
      </c>
      <c r="H123" s="66">
        <v>20399</v>
      </c>
      <c r="I123" s="42"/>
      <c r="J123" s="42"/>
      <c r="K123" s="52">
        <v>0</v>
      </c>
      <c r="L123">
        <v>1211</v>
      </c>
    </row>
    <row r="124" spans="1:12" x14ac:dyDescent="0.3">
      <c r="A124" s="60">
        <v>21</v>
      </c>
      <c r="B124" s="60">
        <v>20506</v>
      </c>
      <c r="C124" s="63">
        <v>12</v>
      </c>
      <c r="D124" s="60">
        <v>20517</v>
      </c>
      <c r="E124" s="63">
        <v>24</v>
      </c>
      <c r="F124" s="60">
        <v>20528</v>
      </c>
      <c r="G124" s="66">
        <v>23</v>
      </c>
      <c r="H124" s="66">
        <v>20539</v>
      </c>
      <c r="I124" s="42"/>
      <c r="J124" s="42"/>
      <c r="K124" s="52">
        <v>0</v>
      </c>
      <c r="L124">
        <v>2122</v>
      </c>
    </row>
    <row r="125" spans="1:12" x14ac:dyDescent="0.3">
      <c r="A125" s="60">
        <v>12</v>
      </c>
      <c r="B125" s="60">
        <v>20642</v>
      </c>
      <c r="C125" s="63">
        <v>14</v>
      </c>
      <c r="D125" s="60">
        <v>20649</v>
      </c>
      <c r="E125" s="63">
        <v>24</v>
      </c>
      <c r="F125" s="60">
        <v>20668</v>
      </c>
      <c r="G125" s="66">
        <v>14</v>
      </c>
      <c r="H125" s="66">
        <v>20679</v>
      </c>
      <c r="I125" s="42"/>
      <c r="J125" s="42"/>
      <c r="K125" s="52">
        <v>0</v>
      </c>
      <c r="L125">
        <v>1121</v>
      </c>
    </row>
    <row r="126" spans="1:12" x14ac:dyDescent="0.3">
      <c r="A126" s="60">
        <v>21</v>
      </c>
      <c r="B126" s="60">
        <v>20789</v>
      </c>
      <c r="C126" s="63">
        <v>12</v>
      </c>
      <c r="D126" s="60">
        <v>20801</v>
      </c>
      <c r="E126" s="63">
        <v>24</v>
      </c>
      <c r="F126" s="60">
        <v>20814</v>
      </c>
      <c r="G126" s="66">
        <v>23</v>
      </c>
      <c r="H126" s="66">
        <v>20825</v>
      </c>
      <c r="I126" s="42"/>
      <c r="J126" s="42"/>
      <c r="K126" s="52">
        <v>0</v>
      </c>
      <c r="L126">
        <v>2122</v>
      </c>
    </row>
    <row r="127" spans="1:12" x14ac:dyDescent="0.3">
      <c r="A127" s="60">
        <v>12</v>
      </c>
      <c r="B127" s="60">
        <v>20930</v>
      </c>
      <c r="C127" s="63">
        <v>14</v>
      </c>
      <c r="D127" s="60">
        <v>20937</v>
      </c>
      <c r="E127" s="63">
        <v>13</v>
      </c>
      <c r="F127" s="60">
        <v>20945</v>
      </c>
      <c r="G127" s="66">
        <v>23</v>
      </c>
      <c r="H127" s="66">
        <v>20960</v>
      </c>
      <c r="I127" s="42"/>
      <c r="J127" s="42"/>
      <c r="K127" s="52">
        <v>0</v>
      </c>
      <c r="L127">
        <v>1112</v>
      </c>
    </row>
    <row r="128" spans="1:12" x14ac:dyDescent="0.3">
      <c r="A128" s="60">
        <v>21</v>
      </c>
      <c r="B128" s="60">
        <v>21081</v>
      </c>
      <c r="C128" s="63">
        <v>12</v>
      </c>
      <c r="D128" s="60">
        <v>21098</v>
      </c>
      <c r="E128" s="63">
        <v>13</v>
      </c>
      <c r="F128" s="60">
        <v>21108</v>
      </c>
      <c r="G128" s="66">
        <v>23</v>
      </c>
      <c r="H128" s="66">
        <v>21119</v>
      </c>
      <c r="I128" s="42"/>
      <c r="J128" s="42"/>
      <c r="K128" s="52">
        <v>0</v>
      </c>
      <c r="L128">
        <v>2112</v>
      </c>
    </row>
    <row r="129" spans="1:12" x14ac:dyDescent="0.3">
      <c r="A129" s="60">
        <v>12</v>
      </c>
      <c r="B129" s="60">
        <v>21223</v>
      </c>
      <c r="C129" s="63">
        <v>23</v>
      </c>
      <c r="D129" s="60">
        <v>21235</v>
      </c>
      <c r="E129" s="63">
        <v>24</v>
      </c>
      <c r="F129" s="60">
        <v>21252</v>
      </c>
      <c r="G129" s="66">
        <v>23</v>
      </c>
      <c r="H129" s="66">
        <v>21267</v>
      </c>
      <c r="I129" s="42"/>
      <c r="J129" s="42"/>
      <c r="K129" s="52">
        <v>0</v>
      </c>
      <c r="L129">
        <v>1222</v>
      </c>
    </row>
    <row r="130" spans="1:12" x14ac:dyDescent="0.3">
      <c r="A130" s="60">
        <v>12</v>
      </c>
      <c r="B130" s="60">
        <v>21402</v>
      </c>
      <c r="C130" s="63">
        <v>23</v>
      </c>
      <c r="D130" s="60">
        <v>21414</v>
      </c>
      <c r="E130" s="63">
        <v>24</v>
      </c>
      <c r="F130" s="60">
        <v>21430</v>
      </c>
      <c r="G130" s="66">
        <v>14</v>
      </c>
      <c r="H130" s="66">
        <v>21444</v>
      </c>
      <c r="I130" s="42"/>
      <c r="J130" s="42"/>
      <c r="K130" s="52">
        <v>0</v>
      </c>
      <c r="L130">
        <v>1221</v>
      </c>
    </row>
    <row r="131" spans="1:12" x14ac:dyDescent="0.3">
      <c r="A131" s="60">
        <v>21</v>
      </c>
      <c r="B131" s="60">
        <v>21567</v>
      </c>
      <c r="C131" s="63">
        <v>12</v>
      </c>
      <c r="D131" s="60">
        <v>21583</v>
      </c>
      <c r="E131" s="63">
        <v>24</v>
      </c>
      <c r="F131" s="60">
        <v>21595</v>
      </c>
      <c r="G131" s="66">
        <v>23</v>
      </c>
      <c r="H131" s="66">
        <v>21607</v>
      </c>
      <c r="I131" s="42"/>
      <c r="J131" s="42"/>
      <c r="K131" s="52">
        <v>0</v>
      </c>
      <c r="L131">
        <v>2122</v>
      </c>
    </row>
    <row r="132" spans="1:12" x14ac:dyDescent="0.3">
      <c r="A132" s="60">
        <v>21</v>
      </c>
      <c r="B132" s="60">
        <v>21735</v>
      </c>
      <c r="C132" s="63">
        <v>12</v>
      </c>
      <c r="D132" s="60">
        <v>21747</v>
      </c>
      <c r="E132" s="63">
        <v>24</v>
      </c>
      <c r="F132" s="60">
        <v>21760</v>
      </c>
      <c r="G132" s="66">
        <v>14</v>
      </c>
      <c r="H132" s="66">
        <v>21778</v>
      </c>
      <c r="I132" s="42"/>
      <c r="J132" s="42"/>
      <c r="K132" s="52">
        <v>0</v>
      </c>
      <c r="L132">
        <v>2121</v>
      </c>
    </row>
    <row r="133" spans="1:12" x14ac:dyDescent="0.3">
      <c r="A133" s="60">
        <v>12</v>
      </c>
      <c r="B133" s="60">
        <v>21899</v>
      </c>
      <c r="C133" s="63">
        <v>14</v>
      </c>
      <c r="D133" s="60">
        <v>21907</v>
      </c>
      <c r="E133" s="63">
        <v>13</v>
      </c>
      <c r="F133" s="60">
        <v>21915</v>
      </c>
      <c r="G133" s="66">
        <v>23</v>
      </c>
      <c r="H133" s="66">
        <v>21924</v>
      </c>
      <c r="I133" s="42"/>
      <c r="J133" s="42"/>
      <c r="K133" s="52">
        <v>0</v>
      </c>
      <c r="L133">
        <v>1112</v>
      </c>
    </row>
    <row r="134" spans="1:12" x14ac:dyDescent="0.3">
      <c r="A134" s="60">
        <v>12</v>
      </c>
      <c r="B134" s="60">
        <v>22068</v>
      </c>
      <c r="C134" s="63">
        <v>23</v>
      </c>
      <c r="D134" s="60">
        <v>22080</v>
      </c>
      <c r="E134" s="63">
        <v>13</v>
      </c>
      <c r="F134" s="60">
        <v>22108</v>
      </c>
      <c r="G134" s="66">
        <v>14</v>
      </c>
      <c r="H134" s="66">
        <v>22135</v>
      </c>
      <c r="I134" s="42"/>
      <c r="J134" s="42"/>
      <c r="K134" s="52">
        <v>0</v>
      </c>
      <c r="L134">
        <v>1211</v>
      </c>
    </row>
    <row r="135" spans="1:12" x14ac:dyDescent="0.3">
      <c r="A135" s="60">
        <v>12</v>
      </c>
      <c r="B135" s="60">
        <v>22242</v>
      </c>
      <c r="C135" s="63">
        <v>14</v>
      </c>
      <c r="D135" s="60">
        <v>22250</v>
      </c>
      <c r="E135" s="63">
        <v>13</v>
      </c>
      <c r="F135" s="60">
        <v>22257</v>
      </c>
      <c r="G135" s="66">
        <v>23</v>
      </c>
      <c r="H135" s="66">
        <v>22265</v>
      </c>
      <c r="I135" s="42"/>
      <c r="J135" s="42"/>
      <c r="K135" s="52">
        <v>0</v>
      </c>
      <c r="L135">
        <v>1112</v>
      </c>
    </row>
    <row r="136" spans="1:12" x14ac:dyDescent="0.3">
      <c r="A136" s="60">
        <v>21</v>
      </c>
      <c r="B136" s="60">
        <v>22416</v>
      </c>
      <c r="C136" s="63">
        <v>21</v>
      </c>
      <c r="D136" s="60">
        <v>22428</v>
      </c>
      <c r="E136" s="63">
        <v>11</v>
      </c>
      <c r="F136" s="60">
        <v>22443</v>
      </c>
      <c r="G136" s="66">
        <v>12</v>
      </c>
      <c r="H136" s="66">
        <v>22456</v>
      </c>
      <c r="I136" s="42"/>
      <c r="J136" s="42"/>
      <c r="K136" s="52">
        <v>0</v>
      </c>
      <c r="L136">
        <v>2211</v>
      </c>
    </row>
    <row r="137" spans="1:12" x14ac:dyDescent="0.3">
      <c r="A137" s="60">
        <v>12</v>
      </c>
      <c r="B137" s="60">
        <v>22609</v>
      </c>
      <c r="C137" s="63">
        <v>14</v>
      </c>
      <c r="D137" s="60">
        <v>22641</v>
      </c>
      <c r="E137" s="63">
        <v>24</v>
      </c>
      <c r="F137" s="60">
        <v>22652</v>
      </c>
      <c r="G137" s="66">
        <v>14</v>
      </c>
      <c r="H137" s="66">
        <v>22721</v>
      </c>
      <c r="I137" s="42"/>
      <c r="J137" s="42"/>
      <c r="K137" s="52">
        <v>0</v>
      </c>
      <c r="L137">
        <v>1121</v>
      </c>
    </row>
    <row r="138" spans="1:12" x14ac:dyDescent="0.3">
      <c r="A138" s="60">
        <v>21</v>
      </c>
      <c r="B138" s="60">
        <v>22873</v>
      </c>
      <c r="C138" s="63">
        <v>12</v>
      </c>
      <c r="D138" s="60">
        <v>22888</v>
      </c>
      <c r="E138" s="63">
        <v>24</v>
      </c>
      <c r="F138" s="60">
        <v>22900</v>
      </c>
      <c r="G138" s="66">
        <v>23</v>
      </c>
      <c r="H138" s="66">
        <v>22912</v>
      </c>
      <c r="I138" s="42"/>
      <c r="J138" s="42"/>
      <c r="K138" s="52">
        <v>0</v>
      </c>
      <c r="L138">
        <v>2122</v>
      </c>
    </row>
    <row r="139" spans="1:12" x14ac:dyDescent="0.3">
      <c r="A139" s="60">
        <v>21</v>
      </c>
      <c r="B139" s="60">
        <v>23048</v>
      </c>
      <c r="C139" s="63">
        <v>21</v>
      </c>
      <c r="D139" s="60">
        <v>23060</v>
      </c>
      <c r="E139" s="63">
        <v>22</v>
      </c>
      <c r="F139" s="60">
        <v>23070</v>
      </c>
      <c r="G139" s="66">
        <v>23</v>
      </c>
      <c r="H139" s="66">
        <v>23081</v>
      </c>
      <c r="I139" s="42"/>
      <c r="J139" s="42"/>
      <c r="K139" s="52">
        <v>0</v>
      </c>
      <c r="L139">
        <v>2222</v>
      </c>
    </row>
    <row r="140" spans="1:12" x14ac:dyDescent="0.3">
      <c r="A140" s="60">
        <v>12</v>
      </c>
      <c r="B140" s="60">
        <v>23283</v>
      </c>
      <c r="C140" s="63">
        <v>23</v>
      </c>
      <c r="D140" s="60">
        <v>23303</v>
      </c>
      <c r="E140" s="63">
        <v>13</v>
      </c>
      <c r="F140" s="60">
        <v>23318</v>
      </c>
      <c r="G140" s="66">
        <v>23</v>
      </c>
      <c r="H140" s="66">
        <v>23346</v>
      </c>
      <c r="I140" s="42"/>
      <c r="J140" s="42"/>
      <c r="K140" s="52">
        <v>0</v>
      </c>
      <c r="L140">
        <v>1212</v>
      </c>
    </row>
    <row r="141" spans="1:12" x14ac:dyDescent="0.3">
      <c r="A141" s="60">
        <v>12</v>
      </c>
      <c r="B141" s="60">
        <v>23554</v>
      </c>
      <c r="C141" s="63">
        <v>23</v>
      </c>
      <c r="D141" s="60">
        <v>23568</v>
      </c>
      <c r="E141" s="63">
        <v>13</v>
      </c>
      <c r="F141" s="60">
        <v>23591</v>
      </c>
      <c r="G141" s="66">
        <v>23</v>
      </c>
      <c r="H141" s="66">
        <v>23603</v>
      </c>
      <c r="I141" s="42"/>
      <c r="J141" s="42"/>
      <c r="K141" s="52">
        <v>0</v>
      </c>
      <c r="L141">
        <v>1212</v>
      </c>
    </row>
    <row r="142" spans="1:12" x14ac:dyDescent="0.3">
      <c r="A142" s="60">
        <v>12</v>
      </c>
      <c r="B142" s="60">
        <v>23780</v>
      </c>
      <c r="C142" s="63">
        <v>14</v>
      </c>
      <c r="D142" s="60">
        <v>23795</v>
      </c>
      <c r="E142" s="63">
        <v>24</v>
      </c>
      <c r="F142" s="60">
        <v>23807</v>
      </c>
      <c r="G142" s="66">
        <v>23</v>
      </c>
      <c r="H142" s="66">
        <v>23821</v>
      </c>
      <c r="I142" s="42"/>
      <c r="J142" s="42"/>
      <c r="K142" s="52">
        <v>0</v>
      </c>
      <c r="L142">
        <v>1122</v>
      </c>
    </row>
    <row r="143" spans="1:12" x14ac:dyDescent="0.3">
      <c r="A143" s="60">
        <v>12</v>
      </c>
      <c r="B143" s="60">
        <v>23961</v>
      </c>
      <c r="C143" s="63">
        <v>23</v>
      </c>
      <c r="D143" s="60">
        <v>23971</v>
      </c>
      <c r="E143" s="63">
        <v>13</v>
      </c>
      <c r="F143" s="60">
        <v>23985</v>
      </c>
      <c r="G143" s="66"/>
      <c r="H143" s="66"/>
      <c r="I143" s="42"/>
      <c r="J143" s="42"/>
      <c r="K143" s="52"/>
      <c r="L143">
        <v>121</v>
      </c>
    </row>
    <row r="144" spans="1:12" x14ac:dyDescent="0.3">
      <c r="A144" s="17"/>
      <c r="B144" s="17"/>
      <c r="C144" s="17"/>
      <c r="D144" s="17"/>
      <c r="E144" s="17"/>
      <c r="F144" s="17"/>
      <c r="G144" s="17"/>
      <c r="H14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123</v>
      </c>
    </row>
    <row r="2" spans="1:48" x14ac:dyDescent="0.3">
      <c r="A2" t="s">
        <v>0</v>
      </c>
      <c r="B2" s="35">
        <v>40722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138</v>
      </c>
      <c r="V3" s="26" t="s">
        <v>115</v>
      </c>
      <c r="W3">
        <f>COUNTA(L7:L29)</f>
        <v>23</v>
      </c>
      <c r="AA3" s="26" t="s">
        <v>115</v>
      </c>
      <c r="AB3">
        <f>COUNTA(L30:L52)</f>
        <v>23</v>
      </c>
      <c r="AF3" s="26" t="s">
        <v>115</v>
      </c>
      <c r="AG3">
        <f>COUNTA(L53:L75)</f>
        <v>23</v>
      </c>
      <c r="AK3" s="26" t="s">
        <v>115</v>
      </c>
      <c r="AL3">
        <f>COUNTA(L76:L98)</f>
        <v>23</v>
      </c>
      <c r="AP3" s="26" t="s">
        <v>115</v>
      </c>
      <c r="AQ3">
        <f>COUNTA(L99:L121)</f>
        <v>23</v>
      </c>
      <c r="AU3" s="26" t="s">
        <v>115</v>
      </c>
      <c r="AV3">
        <f>COUNTA(L122:L144)</f>
        <v>23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138</v>
      </c>
      <c r="V4" s="26" t="s">
        <v>116</v>
      </c>
      <c r="W4">
        <f>SUM(U7:U22)</f>
        <v>23</v>
      </c>
      <c r="AA4" s="26" t="s">
        <v>116</v>
      </c>
      <c r="AB4">
        <f>SUM(Z7:Z22)</f>
        <v>23</v>
      </c>
      <c r="AF4" s="26" t="s">
        <v>116</v>
      </c>
      <c r="AG4">
        <f>SUM(AE7:AE22)</f>
        <v>23</v>
      </c>
      <c r="AK4" s="26" t="s">
        <v>116</v>
      </c>
      <c r="AL4">
        <f>SUM(AJ7:AJ22)</f>
        <v>23</v>
      </c>
      <c r="AP4" s="26" t="s">
        <v>116</v>
      </c>
      <c r="AQ4">
        <f>SUM(AO7:AO22)</f>
        <v>23</v>
      </c>
      <c r="AU4" s="26" t="s">
        <v>116</v>
      </c>
      <c r="AV4">
        <f>SUM(AT7:AT22)</f>
        <v>23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10</v>
      </c>
      <c r="C7" s="61">
        <v>14</v>
      </c>
      <c r="D7" s="58">
        <v>23</v>
      </c>
      <c r="E7" s="61">
        <v>13</v>
      </c>
      <c r="F7" s="58">
        <v>36</v>
      </c>
      <c r="G7" s="64">
        <v>23</v>
      </c>
      <c r="H7" s="64">
        <v>50</v>
      </c>
      <c r="I7" s="43"/>
      <c r="J7" s="43"/>
      <c r="K7" s="44">
        <v>0</v>
      </c>
      <c r="L7">
        <v>1112</v>
      </c>
      <c r="N7" s="37">
        <v>1111</v>
      </c>
      <c r="O7" s="37">
        <f>COUNTIF($L$7:$L$500,N7)</f>
        <v>9</v>
      </c>
      <c r="P7" s="37">
        <f>O7/$Q$4</f>
        <v>6.5217391304347824E-2</v>
      </c>
      <c r="Q7" s="37">
        <f>IF(P7=0,0,(P7*((LOG(P7))/LOG(2))))</f>
        <v>-0.25686518186972979</v>
      </c>
      <c r="T7" s="37">
        <f>N7</f>
        <v>1111</v>
      </c>
      <c r="U7" s="37">
        <f>COUNTIF(L7:L29,T7)</f>
        <v>2</v>
      </c>
      <c r="V7" s="37">
        <f>U7/(W4-U20)</f>
        <v>9.5238095238095233E-2</v>
      </c>
      <c r="W7" s="37">
        <f>IF(V7=0,0,(V7*((LOG(V7))/LOG(2))))</f>
        <v>-0.32307784978845333</v>
      </c>
      <c r="Y7" s="37">
        <f>N7</f>
        <v>1111</v>
      </c>
      <c r="Z7" s="37">
        <f>COUNTIF(L30:L52,Y7)</f>
        <v>6</v>
      </c>
      <c r="AA7" s="37">
        <f>Z7/(AB4-Z20)</f>
        <v>0.2608695652173913</v>
      </c>
      <c r="AB7" s="37">
        <f>IF(AA7=0,0,(AA7*((LOG(AA7))/LOG(2))))</f>
        <v>-0.50572159704413644</v>
      </c>
      <c r="AD7" s="37">
        <f>N7</f>
        <v>1111</v>
      </c>
      <c r="AE7" s="37">
        <f>COUNTIF(L53:L75,AD7)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COUNTIF(L76:L98,AI7)</f>
        <v>1</v>
      </c>
      <c r="AK7" s="37">
        <f>AJ7/(AL4-AJ20)</f>
        <v>4.5454545454545456E-2</v>
      </c>
      <c r="AL7" s="37">
        <f>IF(AK7=0,0,(AK7*((LOG(AK7))/LOG(2))))</f>
        <v>-0.20270143721078623</v>
      </c>
      <c r="AN7" s="37">
        <f>N7</f>
        <v>1111</v>
      </c>
      <c r="AO7" s="37">
        <f>COUNTIF(L99:L121,AN7)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COUNTIF(L122:L144,AS7)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12</v>
      </c>
      <c r="B8" s="59">
        <v>156</v>
      </c>
      <c r="C8" s="62">
        <v>23</v>
      </c>
      <c r="D8" s="59">
        <v>167</v>
      </c>
      <c r="E8" s="62">
        <v>24</v>
      </c>
      <c r="F8" s="59">
        <v>187</v>
      </c>
      <c r="G8" s="65">
        <v>14</v>
      </c>
      <c r="H8" s="65">
        <v>202</v>
      </c>
      <c r="I8" s="43"/>
      <c r="J8" s="43"/>
      <c r="K8" s="44">
        <v>0</v>
      </c>
      <c r="L8">
        <v>1221</v>
      </c>
      <c r="N8" s="37">
        <v>1112</v>
      </c>
      <c r="O8" s="37">
        <f>COUNTIF($L$7:$L$500,N8)</f>
        <v>15</v>
      </c>
      <c r="P8" s="37">
        <f>O8/$Q$4</f>
        <v>0.10869565217391304</v>
      </c>
      <c r="Q8" s="37">
        <f>IF(P8=0,0,(P8*((LOG(P8))/LOG(2))))</f>
        <v>-0.34800368056191849</v>
      </c>
      <c r="T8" s="37">
        <f>N8</f>
        <v>1112</v>
      </c>
      <c r="U8" s="37">
        <f>COUNTIF(L7:L29,T8)</f>
        <v>4</v>
      </c>
      <c r="V8" s="37">
        <f>U8/(W4-U20)</f>
        <v>0.19047619047619047</v>
      </c>
      <c r="W8" s="37">
        <f>IF(V8=0,0,(V8*((LOG(V8))/LOG(2))))</f>
        <v>-0.4556795091007162</v>
      </c>
      <c r="Y8" s="37">
        <f>N8</f>
        <v>1112</v>
      </c>
      <c r="Z8" s="37">
        <f>COUNTIF(L30:L52,Y8)</f>
        <v>6</v>
      </c>
      <c r="AA8" s="37">
        <f>Z8/(AB4-Z20)</f>
        <v>0.2608695652173913</v>
      </c>
      <c r="AB8" s="37">
        <f>IF(AA8=0,0,(AA8*((LOG(AA8))/LOG(2))))</f>
        <v>-0.50572159704413644</v>
      </c>
      <c r="AD8" s="37">
        <f>N8</f>
        <v>1112</v>
      </c>
      <c r="AE8" s="37">
        <f>COUNTIF(L53:L75,AD8)</f>
        <v>4</v>
      </c>
      <c r="AF8" s="37">
        <f>AE8/(AG4-AE20)</f>
        <v>0.17391304347826086</v>
      </c>
      <c r="AG8" s="37">
        <f>IF(AF8=0,0,(AF8*((LOG(AF8))/LOG(2))))</f>
        <v>-0.43888034018382832</v>
      </c>
      <c r="AI8" s="37">
        <f>N8</f>
        <v>1112</v>
      </c>
      <c r="AJ8" s="37">
        <f>COUNTIF(L76:L98,AI8)</f>
        <v>1</v>
      </c>
      <c r="AK8" s="37">
        <f>AJ8/(AL4-AJ20)</f>
        <v>4.5454545454545456E-2</v>
      </c>
      <c r="AL8" s="37">
        <f>IF(AK8=0,0,(AK8*((LOG(AK8))/LOG(2))))</f>
        <v>-0.20270143721078623</v>
      </c>
      <c r="AN8" s="37">
        <f>N8</f>
        <v>1112</v>
      </c>
      <c r="AO8" s="37">
        <f>COUNTIF(L99:L121,AN8)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COUNTIF(L122:L144,AS8)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306</v>
      </c>
      <c r="C9" s="62">
        <v>21</v>
      </c>
      <c r="D9" s="59">
        <v>321</v>
      </c>
      <c r="E9" s="62">
        <v>11</v>
      </c>
      <c r="F9" s="59">
        <v>331</v>
      </c>
      <c r="G9" s="65">
        <v>12</v>
      </c>
      <c r="H9" s="65">
        <v>338</v>
      </c>
      <c r="I9" s="43"/>
      <c r="J9" s="43"/>
      <c r="K9" s="44">
        <v>0</v>
      </c>
      <c r="L9">
        <v>2211</v>
      </c>
      <c r="N9" s="37">
        <v>1121</v>
      </c>
      <c r="O9" s="37">
        <f>COUNTIF($L$7:$L$500,N9)</f>
        <v>5</v>
      </c>
      <c r="P9" s="37">
        <f>O9/$Q$4</f>
        <v>3.6231884057971016E-2</v>
      </c>
      <c r="Q9" s="37">
        <f>IF(P9=0,0,(P9*((LOG(P9))/LOG(2))))</f>
        <v>-0.17342740441633359</v>
      </c>
      <c r="T9" s="37">
        <f>N9</f>
        <v>1121</v>
      </c>
      <c r="U9" s="37">
        <f>COUNTIF(L7:L29,T9)</f>
        <v>2</v>
      </c>
      <c r="V9" s="37">
        <f>U9/(W4-U20)</f>
        <v>9.5238095238095233E-2</v>
      </c>
      <c r="W9" s="37">
        <f>IF(V9=0,0,(V9*((LOG(V9))/LOG(2))))</f>
        <v>-0.32307784978845333</v>
      </c>
      <c r="Y9" s="37">
        <f>N9</f>
        <v>1121</v>
      </c>
      <c r="Z9" s="37">
        <f>COUNTIF(L30:L52,Y9)</f>
        <v>1</v>
      </c>
      <c r="AA9" s="37">
        <f>Z9/(AB4-Z20)</f>
        <v>4.3478260869565216E-2</v>
      </c>
      <c r="AB9" s="37">
        <f>IF(AA9=0,0,(AA9*((LOG(AA9))/LOG(2))))</f>
        <v>-0.19667660678508753</v>
      </c>
      <c r="AD9" s="37">
        <f>N9</f>
        <v>1121</v>
      </c>
      <c r="AE9" s="37">
        <f>COUNTIF(L53:L75,AD9)</f>
        <v>1</v>
      </c>
      <c r="AF9" s="37">
        <f>AE9/(AG4-AE20)</f>
        <v>4.3478260869565216E-2</v>
      </c>
      <c r="AG9" s="37">
        <f>IF(AF9=0,0,(AF9*((LOG(AF9))/LOG(2))))</f>
        <v>-0.19667660678508753</v>
      </c>
      <c r="AI9" s="37">
        <f>N9</f>
        <v>1121</v>
      </c>
      <c r="AJ9" s="37">
        <f>COUNTIF(L76:L98,AI9)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COUNTIF(L99:L121,AN9)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COUNTIF(L122:L144,AS9)</f>
        <v>1</v>
      </c>
      <c r="AU9" s="37">
        <f>AT9/(AV4-AT20)</f>
        <v>4.5454545454545456E-2</v>
      </c>
      <c r="AV9" s="37">
        <f>IF(AU9=0,0,(AU9*((LOG(AU9))/LOG(2))))</f>
        <v>-0.20270143721078623</v>
      </c>
    </row>
    <row r="10" spans="1:48" x14ac:dyDescent="0.3">
      <c r="A10" s="59">
        <v>12</v>
      </c>
      <c r="B10" s="59">
        <v>449</v>
      </c>
      <c r="C10" s="62">
        <v>14</v>
      </c>
      <c r="D10" s="59">
        <v>456</v>
      </c>
      <c r="E10" s="62">
        <v>13</v>
      </c>
      <c r="F10" s="59">
        <v>464</v>
      </c>
      <c r="G10" s="65">
        <v>14</v>
      </c>
      <c r="H10" s="65">
        <v>473</v>
      </c>
      <c r="I10" s="43"/>
      <c r="J10" s="43"/>
      <c r="K10" s="44">
        <v>0</v>
      </c>
      <c r="L10">
        <v>1111</v>
      </c>
      <c r="N10" s="37">
        <v>1122</v>
      </c>
      <c r="O10" s="37">
        <f>COUNTIF($L$7:$L$500,N10)</f>
        <v>13</v>
      </c>
      <c r="P10" s="37">
        <f>O10/$Q$4</f>
        <v>9.420289855072464E-2</v>
      </c>
      <c r="Q10" s="37">
        <f>IF(P10=0,0,(P10*((LOG(P10))/LOG(2))))</f>
        <v>-0.32105146088610148</v>
      </c>
      <c r="T10" s="37">
        <f>N10</f>
        <v>1122</v>
      </c>
      <c r="U10" s="37">
        <f>COUNTIF(L7:L29,T10)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COUNTIF(L30:L52,Y10)</f>
        <v>1</v>
      </c>
      <c r="AA10" s="37">
        <f>Z10/(AB4-Z20)</f>
        <v>4.3478260869565216E-2</v>
      </c>
      <c r="AB10" s="37">
        <f>IF(AA10=0,0,(AA10*((LOG(AA10))/LOG(2))))</f>
        <v>-0.19667660678508753</v>
      </c>
      <c r="AD10" s="37">
        <f>N10</f>
        <v>1122</v>
      </c>
      <c r="AE10" s="37">
        <f>COUNTIF(L53:L75,AD10)</f>
        <v>3</v>
      </c>
      <c r="AF10" s="37">
        <f>AE10/(AG4-AE20)</f>
        <v>0.13043478260869565</v>
      </c>
      <c r="AG10" s="37">
        <f>IF(AF10=0,0,(AF10*((LOG(AF10))/LOG(2))))</f>
        <v>-0.3832955811307639</v>
      </c>
      <c r="AI10" s="37">
        <f>N10</f>
        <v>1122</v>
      </c>
      <c r="AJ10" s="37">
        <f>COUNTIF(L76:L98,AI10)</f>
        <v>2</v>
      </c>
      <c r="AK10" s="37">
        <f>AJ10/(AL4-AJ20)</f>
        <v>9.0909090909090912E-2</v>
      </c>
      <c r="AL10" s="37">
        <f>IF(AK10=0,0,(AK10*((LOG(AK10))/LOG(2))))</f>
        <v>-0.31449378351248153</v>
      </c>
      <c r="AN10" s="37">
        <f>N10</f>
        <v>1122</v>
      </c>
      <c r="AO10" s="37">
        <f>COUNTIF(L99:L121,AN10)</f>
        <v>3</v>
      </c>
      <c r="AP10" s="37">
        <f>AO10/(AQ4-AO20)</f>
        <v>0.14285714285714285</v>
      </c>
      <c r="AQ10" s="37">
        <f>IF(AP10=0,0,(AP10*((LOG(AP10))/LOG(2))))</f>
        <v>-0.40105070315108626</v>
      </c>
      <c r="AS10" s="37">
        <f>N10</f>
        <v>1122</v>
      </c>
      <c r="AT10" s="37">
        <f>COUNTIF(L122:L144,AS10)</f>
        <v>4</v>
      </c>
      <c r="AU10" s="37">
        <f>AT10/(AV4-AT20)</f>
        <v>0.18181818181818182</v>
      </c>
      <c r="AV10" s="37">
        <f>IF(AU10=0,0,(AU10*((LOG(AU10))/LOG(2))))</f>
        <v>-0.44716938520678134</v>
      </c>
    </row>
    <row r="11" spans="1:48" x14ac:dyDescent="0.3">
      <c r="A11" s="59">
        <v>12</v>
      </c>
      <c r="B11" s="59">
        <v>584</v>
      </c>
      <c r="C11" s="62">
        <v>14</v>
      </c>
      <c r="D11" s="59">
        <v>591</v>
      </c>
      <c r="E11" s="62">
        <v>24</v>
      </c>
      <c r="F11" s="59">
        <v>605</v>
      </c>
      <c r="G11" s="65">
        <v>14</v>
      </c>
      <c r="H11" s="65">
        <v>627</v>
      </c>
      <c r="I11" s="43"/>
      <c r="J11" s="43"/>
      <c r="K11" s="44">
        <v>0</v>
      </c>
      <c r="L11">
        <v>1121</v>
      </c>
      <c r="N11" s="37">
        <v>1211</v>
      </c>
      <c r="O11" s="37">
        <f>COUNTIF($L$7:$L$500,N11)</f>
        <v>4</v>
      </c>
      <c r="P11" s="37">
        <f>O11/$Q$4</f>
        <v>2.8985507246376812E-2</v>
      </c>
      <c r="Q11" s="37">
        <f>IF(P11=0,0,(P11*((LOG(P11))/LOG(2))))</f>
        <v>-0.14807317266023678</v>
      </c>
      <c r="T11" s="37">
        <f>N11</f>
        <v>1211</v>
      </c>
      <c r="U11" s="37">
        <f>COUNTIF(L7:L29,T11)</f>
        <v>1</v>
      </c>
      <c r="V11" s="37">
        <f>U11/(W4-U20)</f>
        <v>4.7619047619047616E-2</v>
      </c>
      <c r="W11" s="37">
        <f>IF(V11=0,0,(V11*((LOG(V11))/LOG(2))))</f>
        <v>-0.20915797251327431</v>
      </c>
      <c r="Y11" s="37">
        <f>N11</f>
        <v>1211</v>
      </c>
      <c r="Z11" s="37">
        <f>COUNTIF(L30:L52,Y11)</f>
        <v>1</v>
      </c>
      <c r="AA11" s="37">
        <f>Z11/(AB4-Z20)</f>
        <v>4.3478260869565216E-2</v>
      </c>
      <c r="AB11" s="37">
        <f>IF(AA11=0,0,(AA11*((LOG(AA11))/LOG(2))))</f>
        <v>-0.19667660678508753</v>
      </c>
      <c r="AD11" s="37">
        <f>N11</f>
        <v>1211</v>
      </c>
      <c r="AE11" s="37">
        <f>COUNTIF(L53:L75,AD11)</f>
        <v>1</v>
      </c>
      <c r="AF11" s="37">
        <f>AE11/(AG4-AE20)</f>
        <v>4.3478260869565216E-2</v>
      </c>
      <c r="AG11" s="37">
        <f>IF(AF11=0,0,(AF11*((LOG(AF11))/LOG(2))))</f>
        <v>-0.19667660678508753</v>
      </c>
      <c r="AI11" s="37">
        <f>N11</f>
        <v>1211</v>
      </c>
      <c r="AJ11" s="37">
        <f>COUNTIF(L76:L98,AI11)</f>
        <v>1</v>
      </c>
      <c r="AK11" s="37">
        <f>AJ11/(AL4-AJ20)</f>
        <v>4.5454545454545456E-2</v>
      </c>
      <c r="AL11" s="37">
        <f>IF(AK11=0,0,(AK11*((LOG(AK11))/LOG(2))))</f>
        <v>-0.20270143721078623</v>
      </c>
      <c r="AN11" s="37">
        <f>N11</f>
        <v>1211</v>
      </c>
      <c r="AO11" s="37">
        <f>COUNTIF(L99:L121,AN11)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COUNTIF(L122:L144,AS11)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12</v>
      </c>
      <c r="B12" s="59">
        <v>726</v>
      </c>
      <c r="C12" s="62">
        <v>14</v>
      </c>
      <c r="D12" s="59">
        <v>734</v>
      </c>
      <c r="E12" s="62">
        <v>13</v>
      </c>
      <c r="F12" s="59">
        <v>747</v>
      </c>
      <c r="G12" s="65">
        <v>23</v>
      </c>
      <c r="H12" s="65">
        <v>758</v>
      </c>
      <c r="I12" s="43"/>
      <c r="J12" s="43"/>
      <c r="K12" s="44">
        <v>0</v>
      </c>
      <c r="L12">
        <v>1112</v>
      </c>
      <c r="N12" s="37">
        <v>1212</v>
      </c>
      <c r="O12" s="37">
        <f>COUNTIF($L$7:$L$500,N12)</f>
        <v>9</v>
      </c>
      <c r="P12" s="37">
        <f>O12/$Q$4</f>
        <v>6.5217391304347824E-2</v>
      </c>
      <c r="Q12" s="37">
        <f>IF(P12=0,0,(P12*((LOG(P12))/LOG(2))))</f>
        <v>-0.25686518186972979</v>
      </c>
      <c r="T12" s="37">
        <f>N12</f>
        <v>1212</v>
      </c>
      <c r="U12" s="37">
        <f>COUNTIF(L7:L29,T12)</f>
        <v>1</v>
      </c>
      <c r="V12" s="37">
        <f>U12/(W4-U20)</f>
        <v>4.7619047619047616E-2</v>
      </c>
      <c r="W12" s="37">
        <f>IF(V12=0,0,(V12*((LOG(V12))/LOG(2))))</f>
        <v>-0.20915797251327431</v>
      </c>
      <c r="Y12" s="37">
        <f>N12</f>
        <v>1212</v>
      </c>
      <c r="Z12" s="37">
        <f>COUNTIF(L30:L52,Y12)</f>
        <v>1</v>
      </c>
      <c r="AA12" s="37">
        <f>Z12/(AB4-Z20)</f>
        <v>4.3478260869565216E-2</v>
      </c>
      <c r="AB12" s="37">
        <f>IF(AA12=0,0,(AA12*((LOG(AA12))/LOG(2))))</f>
        <v>-0.19667660678508753</v>
      </c>
      <c r="AD12" s="37">
        <f>N12</f>
        <v>1212</v>
      </c>
      <c r="AE12" s="37">
        <f>COUNTIF(L53:L75,AD12)</f>
        <v>3</v>
      </c>
      <c r="AF12" s="37">
        <f>AE12/(AG4-AE20)</f>
        <v>0.13043478260869565</v>
      </c>
      <c r="AG12" s="37">
        <f>IF(AF12=0,0,(AF12*((LOG(AF12))/LOG(2))))</f>
        <v>-0.3832955811307639</v>
      </c>
      <c r="AI12" s="37">
        <f>N12</f>
        <v>1212</v>
      </c>
      <c r="AJ12" s="37">
        <f>COUNTIF(L76:L98,AI12)</f>
        <v>1</v>
      </c>
      <c r="AK12" s="37">
        <f>AJ12/(AL4-AJ20)</f>
        <v>4.5454545454545456E-2</v>
      </c>
      <c r="AL12" s="37">
        <f>IF(AK12=0,0,(AK12*((LOG(AK12))/LOG(2))))</f>
        <v>-0.20270143721078623</v>
      </c>
      <c r="AN12" s="37">
        <f>N12</f>
        <v>1212</v>
      </c>
      <c r="AO12" s="37">
        <f>COUNTIF(L99:L121,AN12)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COUNTIF(L122:L144,AS12)</f>
        <v>3</v>
      </c>
      <c r="AU12" s="37">
        <f>AT12/(AV4-AT20)</f>
        <v>0.13636363636363635</v>
      </c>
      <c r="AV12" s="37">
        <f>IF(AU12=0,0,(AU12*((LOG(AU12))/LOG(2))))</f>
        <v>-0.39197306153401923</v>
      </c>
    </row>
    <row r="13" spans="1:48" x14ac:dyDescent="0.3">
      <c r="A13" s="59">
        <v>12</v>
      </c>
      <c r="B13" s="59">
        <v>929</v>
      </c>
      <c r="C13" s="62">
        <v>23</v>
      </c>
      <c r="D13" s="59">
        <v>940</v>
      </c>
      <c r="E13" s="62">
        <v>24</v>
      </c>
      <c r="F13" s="59">
        <v>954</v>
      </c>
      <c r="G13" s="65">
        <v>23</v>
      </c>
      <c r="H13" s="65">
        <v>966</v>
      </c>
      <c r="I13" s="43"/>
      <c r="J13" s="43"/>
      <c r="K13" s="44">
        <v>0</v>
      </c>
      <c r="L13">
        <v>1222</v>
      </c>
      <c r="N13" s="37">
        <v>1221</v>
      </c>
      <c r="O13" s="37">
        <f>COUNTIF($L$7:$L$500,N13)</f>
        <v>3</v>
      </c>
      <c r="P13" s="37">
        <f>O13/$Q$4</f>
        <v>2.1739130434782608E-2</v>
      </c>
      <c r="Q13" s="37">
        <f>IF(P13=0,0,(P13*((LOG(P13))/LOG(2))))</f>
        <v>-0.12007743382732637</v>
      </c>
      <c r="T13" s="37">
        <f>N13</f>
        <v>1221</v>
      </c>
      <c r="U13" s="37">
        <f>COUNTIF(L7:L29,T13)</f>
        <v>1</v>
      </c>
      <c r="V13" s="37">
        <f>U13/(W4-U20)</f>
        <v>4.7619047619047616E-2</v>
      </c>
      <c r="W13" s="37">
        <f>IF(V13=0,0,(V13*((LOG(V13))/LOG(2))))</f>
        <v>-0.20915797251327431</v>
      </c>
      <c r="Y13" s="37">
        <f>N13</f>
        <v>1221</v>
      </c>
      <c r="Z13" s="37">
        <f>COUNTIF(L30:L52,Y13)</f>
        <v>0</v>
      </c>
      <c r="AA13" s="37">
        <f>Z13/(AB4-Z20)</f>
        <v>0</v>
      </c>
      <c r="AB13" s="37">
        <f>IF(AA13=0,0,(AA13*((LOG(AA13))/LOG(2))))</f>
        <v>0</v>
      </c>
      <c r="AD13" s="37">
        <f>N13</f>
        <v>1221</v>
      </c>
      <c r="AE13" s="37">
        <f>COUNTIF(L53:L75,AD13)</f>
        <v>1</v>
      </c>
      <c r="AF13" s="37">
        <f>AE13/(AG4-AE20)</f>
        <v>4.3478260869565216E-2</v>
      </c>
      <c r="AG13" s="37">
        <f>IF(AF13=0,0,(AF13*((LOG(AF13))/LOG(2))))</f>
        <v>-0.19667660678508753</v>
      </c>
      <c r="AI13" s="37">
        <f>N13</f>
        <v>1221</v>
      </c>
      <c r="AJ13" s="37">
        <f>COUNTIF(L76:L98,AI13)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COUNTIF(L99:L121,AN13)</f>
        <v>1</v>
      </c>
      <c r="AP13" s="37">
        <f>AO13/(AQ4-AO20)</f>
        <v>4.7619047619047616E-2</v>
      </c>
      <c r="AQ13" s="37">
        <f>IF(AP13=0,0,(AP13*((LOG(AP13))/LOG(2))))</f>
        <v>-0.20915797251327431</v>
      </c>
      <c r="AS13" s="37">
        <f>N13</f>
        <v>1221</v>
      </c>
      <c r="AT13" s="37">
        <f>COUNTIF(L122:L144,AS13)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21</v>
      </c>
      <c r="B14" s="59">
        <v>1088</v>
      </c>
      <c r="C14" s="62">
        <v>21</v>
      </c>
      <c r="D14" s="59">
        <v>1101</v>
      </c>
      <c r="E14" s="62">
        <v>11</v>
      </c>
      <c r="F14" s="59">
        <v>1120</v>
      </c>
      <c r="G14" s="65">
        <v>21</v>
      </c>
      <c r="H14" s="65">
        <v>1151</v>
      </c>
      <c r="I14" s="43"/>
      <c r="J14" s="43"/>
      <c r="K14" s="44">
        <v>0</v>
      </c>
      <c r="L14">
        <v>2212</v>
      </c>
      <c r="N14" s="37">
        <v>1222</v>
      </c>
      <c r="O14" s="37">
        <f>COUNTIF($L$7:$L$500,N14)</f>
        <v>6</v>
      </c>
      <c r="P14" s="37">
        <f>O14/$Q$4</f>
        <v>4.3478260869565216E-2</v>
      </c>
      <c r="Q14" s="37">
        <f>IF(P14=0,0,(P14*((LOG(P14))/LOG(2))))</f>
        <v>-0.19667660678508753</v>
      </c>
      <c r="T14" s="37">
        <f>N14</f>
        <v>1222</v>
      </c>
      <c r="U14" s="37">
        <f>COUNTIF(L7:L29,T14)</f>
        <v>1</v>
      </c>
      <c r="V14" s="37">
        <f>U14/(W4-U20)</f>
        <v>4.7619047619047616E-2</v>
      </c>
      <c r="W14" s="37">
        <f>IF(V14=0,0,(V14*((LOG(V14))/LOG(2))))</f>
        <v>-0.20915797251327431</v>
      </c>
      <c r="Y14" s="37">
        <f>N14</f>
        <v>1222</v>
      </c>
      <c r="Z14" s="37">
        <f>COUNTIF(L30:L52,Y14)</f>
        <v>0</v>
      </c>
      <c r="AA14" s="37">
        <f>Z14/(AB4-Z20)</f>
        <v>0</v>
      </c>
      <c r="AB14" s="37">
        <f>IF(AA14=0,0,(AA14*((LOG(AA14))/LOG(2))))</f>
        <v>0</v>
      </c>
      <c r="AD14" s="37">
        <f>N14</f>
        <v>1222</v>
      </c>
      <c r="AE14" s="37">
        <f>COUNTIF(L53:L75,AD14)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COUNTIF(L76:L98,AI14)</f>
        <v>2</v>
      </c>
      <c r="AK14" s="37">
        <f>AJ14/(AL4-AJ20)</f>
        <v>9.0909090909090912E-2</v>
      </c>
      <c r="AL14" s="37">
        <f>IF(AK14=0,0,(AK14*((LOG(AK14))/LOG(2))))</f>
        <v>-0.31449378351248153</v>
      </c>
      <c r="AN14" s="37">
        <f>N14</f>
        <v>1222</v>
      </c>
      <c r="AO14" s="37">
        <f>COUNTIF(L99:L121,AN14)</f>
        <v>2</v>
      </c>
      <c r="AP14" s="37">
        <f>AO14/(AQ4-AO20)</f>
        <v>9.5238095238095233E-2</v>
      </c>
      <c r="AQ14" s="37">
        <f>IF(AP14=0,0,(AP14*((LOG(AP14))/LOG(2))))</f>
        <v>-0.32307784978845333</v>
      </c>
      <c r="AS14" s="37">
        <f>N14</f>
        <v>1222</v>
      </c>
      <c r="AT14" s="37">
        <f>COUNTIF(L122:L144,AS14)</f>
        <v>1</v>
      </c>
      <c r="AU14" s="37">
        <f>AT14/(AV4-AT20)</f>
        <v>4.5454545454545456E-2</v>
      </c>
      <c r="AV14" s="37">
        <f>IF(AU14=0,0,(AU14*((LOG(AU14))/LOG(2))))</f>
        <v>-0.20270143721078623</v>
      </c>
    </row>
    <row r="15" spans="1:48" x14ac:dyDescent="0.3">
      <c r="A15" s="59">
        <v>21</v>
      </c>
      <c r="B15" s="59">
        <v>1288</v>
      </c>
      <c r="C15" s="62">
        <v>12</v>
      </c>
      <c r="D15" s="59">
        <v>1302</v>
      </c>
      <c r="E15" s="62">
        <v>13</v>
      </c>
      <c r="F15" s="59">
        <v>1309</v>
      </c>
      <c r="G15" s="65">
        <v>23</v>
      </c>
      <c r="H15" s="65">
        <v>1321</v>
      </c>
      <c r="I15" s="43"/>
      <c r="J15" s="43"/>
      <c r="K15" s="44">
        <v>0</v>
      </c>
      <c r="L15">
        <v>2112</v>
      </c>
      <c r="N15" s="37">
        <v>2111</v>
      </c>
      <c r="O15" s="37">
        <f>COUNTIF($L$7:$L$500,N15)</f>
        <v>3</v>
      </c>
      <c r="P15" s="37">
        <f>O15/$Q$4</f>
        <v>2.1739130434782608E-2</v>
      </c>
      <c r="Q15" s="37">
        <f>IF(P15=0,0,(P15*((LOG(P15))/LOG(2))))</f>
        <v>-0.12007743382732637</v>
      </c>
      <c r="T15" s="37">
        <f>N15</f>
        <v>2111</v>
      </c>
      <c r="U15" s="37">
        <f>COUNTIF(L7:L29,T15)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COUNTIF(L30:L52,Y15)</f>
        <v>2</v>
      </c>
      <c r="AA15" s="37">
        <f>Z15/(AB4-Z20)</f>
        <v>8.6956521739130432E-2</v>
      </c>
      <c r="AB15" s="37">
        <f>IF(AA15=0,0,(AA15*((LOG(AA15))/LOG(2))))</f>
        <v>-0.30639669183104457</v>
      </c>
      <c r="AD15" s="37">
        <f>N15</f>
        <v>2111</v>
      </c>
      <c r="AE15" s="37">
        <f>COUNTIF(L53:L75,AD15)</f>
        <v>1</v>
      </c>
      <c r="AF15" s="37">
        <f>AE15/(AG4-AE20)</f>
        <v>4.3478260869565216E-2</v>
      </c>
      <c r="AG15" s="37">
        <f>IF(AF15=0,0,(AF15*((LOG(AF15))/LOG(2))))</f>
        <v>-0.19667660678508753</v>
      </c>
      <c r="AI15" s="37">
        <f>N15</f>
        <v>2111</v>
      </c>
      <c r="AJ15" s="37">
        <f>COUNTIF(L76:L98,AI15)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COUNTIF(L99:L121,AN15)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COUNTIF(L122:L144,AS15)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12</v>
      </c>
      <c r="B16" s="59">
        <v>1442</v>
      </c>
      <c r="C16" s="62">
        <v>14</v>
      </c>
      <c r="D16" s="59">
        <v>1451</v>
      </c>
      <c r="E16" s="62">
        <v>13</v>
      </c>
      <c r="F16" s="59">
        <v>1463</v>
      </c>
      <c r="G16" s="65">
        <v>14</v>
      </c>
      <c r="H16" s="65">
        <v>1474</v>
      </c>
      <c r="I16" s="43"/>
      <c r="J16" s="43"/>
      <c r="K16" s="44">
        <v>0</v>
      </c>
      <c r="L16">
        <v>1111</v>
      </c>
      <c r="N16" s="37">
        <v>2112</v>
      </c>
      <c r="O16" s="37">
        <f>COUNTIF($L$7:$L$500,N16)</f>
        <v>16</v>
      </c>
      <c r="P16" s="37">
        <f>O16/$Q$4</f>
        <v>0.11594202898550725</v>
      </c>
      <c r="Q16" s="37">
        <f>IF(P16=0,0,(P16*((LOG(P16))/LOG(2))))</f>
        <v>-0.36040863266993262</v>
      </c>
      <c r="T16" s="37">
        <f>N16</f>
        <v>2112</v>
      </c>
      <c r="U16" s="37">
        <f>COUNTIF(L7:L29,T16)</f>
        <v>4</v>
      </c>
      <c r="V16" s="37">
        <f>U16/(W4-U20)</f>
        <v>0.19047619047619047</v>
      </c>
      <c r="W16" s="37">
        <f>IF(V16=0,0,(V16*((LOG(V16))/LOG(2))))</f>
        <v>-0.4556795091007162</v>
      </c>
      <c r="Y16" s="37">
        <f>N16</f>
        <v>2112</v>
      </c>
      <c r="Z16" s="37">
        <f>COUNTIF(L30:L52,Y16)</f>
        <v>3</v>
      </c>
      <c r="AA16" s="37">
        <f>Z16/(AB4-Z20)</f>
        <v>0.13043478260869565</v>
      </c>
      <c r="AB16" s="37">
        <f>IF(AA16=0,0,(AA16*((LOG(AA16))/LOG(2))))</f>
        <v>-0.3832955811307639</v>
      </c>
      <c r="AD16" s="37">
        <f>N16</f>
        <v>2112</v>
      </c>
      <c r="AE16" s="37">
        <f>COUNTIF(L53:L75,AD16)</f>
        <v>2</v>
      </c>
      <c r="AF16" s="37">
        <f>AE16/(AG4-AE20)</f>
        <v>8.6956521739130432E-2</v>
      </c>
      <c r="AG16" s="37">
        <f>IF(AF16=0,0,(AF16*((LOG(AF16))/LOG(2))))</f>
        <v>-0.30639669183104457</v>
      </c>
      <c r="AI16" s="37">
        <f>N16</f>
        <v>2112</v>
      </c>
      <c r="AJ16" s="37">
        <f>COUNTIF(L76:L98,AI16)</f>
        <v>4</v>
      </c>
      <c r="AK16" s="37">
        <f>AJ16/(AL4-AJ20)</f>
        <v>0.18181818181818182</v>
      </c>
      <c r="AL16" s="37">
        <f>IF(AK16=0,0,(AK16*((LOG(AK16))/LOG(2))))</f>
        <v>-0.44716938520678134</v>
      </c>
      <c r="AN16" s="37">
        <f>N16</f>
        <v>2112</v>
      </c>
      <c r="AO16" s="37">
        <f>COUNTIF(L99:L121,AN16)</f>
        <v>2</v>
      </c>
      <c r="AP16" s="37">
        <f>AO16/(AQ4-AO20)</f>
        <v>9.5238095238095233E-2</v>
      </c>
      <c r="AQ16" s="37">
        <f>IF(AP16=0,0,(AP16*((LOG(AP16))/LOG(2))))</f>
        <v>-0.32307784978845333</v>
      </c>
      <c r="AS16" s="37">
        <f>N16</f>
        <v>2112</v>
      </c>
      <c r="AT16" s="37">
        <f>COUNTIF(L122:L144,AS16)</f>
        <v>1</v>
      </c>
      <c r="AU16" s="37">
        <f>AT16/(AV4-AT20)</f>
        <v>4.5454545454545456E-2</v>
      </c>
      <c r="AV16" s="37">
        <f>IF(AU16=0,0,(AU16*((LOG(AU16))/LOG(2))))</f>
        <v>-0.20270143721078623</v>
      </c>
    </row>
    <row r="17" spans="1:48" x14ac:dyDescent="0.3">
      <c r="A17" s="59">
        <v>12</v>
      </c>
      <c r="B17" s="59">
        <v>1601</v>
      </c>
      <c r="C17" s="62">
        <v>14</v>
      </c>
      <c r="D17" s="59">
        <v>1607</v>
      </c>
      <c r="E17" s="62">
        <v>13</v>
      </c>
      <c r="F17" s="59">
        <v>1614</v>
      </c>
      <c r="G17" s="65">
        <v>23</v>
      </c>
      <c r="H17" s="65">
        <v>1628</v>
      </c>
      <c r="I17" s="43"/>
      <c r="J17" s="43"/>
      <c r="K17" s="44">
        <v>0</v>
      </c>
      <c r="L17">
        <v>1112</v>
      </c>
      <c r="N17" s="37">
        <v>2121</v>
      </c>
      <c r="O17" s="37">
        <f>COUNTIF($L$7:$L$500,N17)</f>
        <v>5</v>
      </c>
      <c r="P17" s="37">
        <f>O17/$Q$4</f>
        <v>3.6231884057971016E-2</v>
      </c>
      <c r="Q17" s="37">
        <f>IF(P17=0,0,(P17*((LOG(P17))/LOG(2))))</f>
        <v>-0.17342740441633359</v>
      </c>
      <c r="T17" s="37">
        <f>N17</f>
        <v>2121</v>
      </c>
      <c r="U17" s="37">
        <f>COUNTIF(L7:L29,T17)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COUNTIF(L30:L52,Y17)</f>
        <v>0</v>
      </c>
      <c r="AA17" s="37">
        <f>Z17/(AB4-Z20)</f>
        <v>0</v>
      </c>
      <c r="AB17" s="37">
        <f>IF(AA17=0,0,(AA17*((LOG(AA17))/LOG(2))))</f>
        <v>0</v>
      </c>
      <c r="AD17" s="37">
        <f>N17</f>
        <v>2121</v>
      </c>
      <c r="AE17" s="37">
        <f>COUNTIF(L53:L75,AD17)</f>
        <v>0</v>
      </c>
      <c r="AF17" s="37">
        <f>AE17/(AG4-AE20)</f>
        <v>0</v>
      </c>
      <c r="AG17" s="37">
        <f>IF(AF17=0,0,(AF17*((LOG(AF17))/LOG(2))))</f>
        <v>0</v>
      </c>
      <c r="AI17" s="37">
        <f>N17</f>
        <v>2121</v>
      </c>
      <c r="AJ17" s="37">
        <f>COUNTIF(L76:L98,AI17)</f>
        <v>2</v>
      </c>
      <c r="AK17" s="37">
        <f>AJ17/(AL4-AJ20)</f>
        <v>9.0909090909090912E-2</v>
      </c>
      <c r="AL17" s="37">
        <f>IF(AK17=0,0,(AK17*((LOG(AK17))/LOG(2))))</f>
        <v>-0.31449378351248153</v>
      </c>
      <c r="AN17" s="37">
        <f>N17</f>
        <v>2121</v>
      </c>
      <c r="AO17" s="37">
        <f>COUNTIF(L99:L121,AN17)</f>
        <v>1</v>
      </c>
      <c r="AP17" s="37">
        <f>AO17/(AQ4-AO20)</f>
        <v>4.7619047619047616E-2</v>
      </c>
      <c r="AQ17" s="37">
        <f>IF(AP17=0,0,(AP17*((LOG(AP17))/LOG(2))))</f>
        <v>-0.20915797251327431</v>
      </c>
      <c r="AS17" s="37">
        <f>N17</f>
        <v>2121</v>
      </c>
      <c r="AT17" s="37">
        <f>COUNTIF(L122:L144,AS17)</f>
        <v>2</v>
      </c>
      <c r="AU17" s="37">
        <f>AT17/(AV4-AT20)</f>
        <v>9.0909090909090912E-2</v>
      </c>
      <c r="AV17" s="37">
        <f>IF(AU17=0,0,(AU17*((LOG(AU17))/LOG(2))))</f>
        <v>-0.31449378351248153</v>
      </c>
    </row>
    <row r="18" spans="1:48" x14ac:dyDescent="0.3">
      <c r="A18" s="59">
        <v>12</v>
      </c>
      <c r="B18" s="59">
        <v>1733</v>
      </c>
      <c r="C18" s="62">
        <v>14</v>
      </c>
      <c r="D18" s="59">
        <v>1739</v>
      </c>
      <c r="E18" s="62">
        <v>13</v>
      </c>
      <c r="F18" s="59">
        <v>1747</v>
      </c>
      <c r="G18" s="65">
        <v>23</v>
      </c>
      <c r="H18" s="65">
        <v>1760</v>
      </c>
      <c r="I18" s="43"/>
      <c r="J18" s="43"/>
      <c r="K18" s="44">
        <v>0</v>
      </c>
      <c r="L18">
        <v>1112</v>
      </c>
      <c r="N18" s="37">
        <v>2122</v>
      </c>
      <c r="O18" s="37">
        <f>COUNTIF($L$7:$L$500,N18)</f>
        <v>10</v>
      </c>
      <c r="P18" s="37">
        <f>O18/$Q$4</f>
        <v>7.2463768115942032E-2</v>
      </c>
      <c r="Q18" s="37">
        <f>IF(P18=0,0,(P18*((LOG(P18))/LOG(2))))</f>
        <v>-0.2743910407167251</v>
      </c>
      <c r="T18" s="37">
        <f>N18</f>
        <v>2122</v>
      </c>
      <c r="U18" s="37">
        <f>COUNTIF(L7:L29,T18)</f>
        <v>1</v>
      </c>
      <c r="V18" s="37">
        <f>U18/(W4-U20)</f>
        <v>4.7619047619047616E-2</v>
      </c>
      <c r="W18" s="37">
        <f>IF(V18=0,0,(V18*((LOG(V18))/LOG(2))))</f>
        <v>-0.20915797251327431</v>
      </c>
      <c r="Y18" s="37">
        <f>N18</f>
        <v>2122</v>
      </c>
      <c r="Z18" s="37">
        <f>COUNTIF(L30:L52,Y18)</f>
        <v>0</v>
      </c>
      <c r="AA18" s="37">
        <f>Z18/(AB4-Z20)</f>
        <v>0</v>
      </c>
      <c r="AB18" s="37">
        <f>IF(AA18=0,0,(AA18*((LOG(AA18))/LOG(2))))</f>
        <v>0</v>
      </c>
      <c r="AD18" s="37">
        <f>N18</f>
        <v>2122</v>
      </c>
      <c r="AE18" s="37">
        <f>COUNTIF(L53:L75,AD18)</f>
        <v>0</v>
      </c>
      <c r="AF18" s="37">
        <f>AE18/(AG4-AE20)</f>
        <v>0</v>
      </c>
      <c r="AG18" s="37">
        <f>IF(AF18=0,0,(AF18*((LOG(AF18))/LOG(2))))</f>
        <v>0</v>
      </c>
      <c r="AI18" s="37">
        <f>N18</f>
        <v>2122</v>
      </c>
      <c r="AJ18" s="37">
        <f>COUNTIF(L76:L98,AI18)</f>
        <v>3</v>
      </c>
      <c r="AK18" s="37">
        <f>AJ18/(AL4-AJ20)</f>
        <v>0.13636363636363635</v>
      </c>
      <c r="AL18" s="37">
        <f>IF(AK18=0,0,(AK18*((LOG(AK18))/LOG(2))))</f>
        <v>-0.39197306153401923</v>
      </c>
      <c r="AN18" s="37">
        <f>N18</f>
        <v>2122</v>
      </c>
      <c r="AO18" s="37">
        <f>COUNTIF(L99:L121,AN18)</f>
        <v>2</v>
      </c>
      <c r="AP18" s="37">
        <f>AO18/(AQ4-AO20)</f>
        <v>9.5238095238095233E-2</v>
      </c>
      <c r="AQ18" s="37">
        <f>IF(AP18=0,0,(AP18*((LOG(AP18))/LOG(2))))</f>
        <v>-0.32307784978845333</v>
      </c>
      <c r="AS18" s="37">
        <f>N18</f>
        <v>2122</v>
      </c>
      <c r="AT18" s="37">
        <f>COUNTIF(L122:L144,AS18)</f>
        <v>4</v>
      </c>
      <c r="AU18" s="37">
        <f>AT18/(AV4-AT20)</f>
        <v>0.18181818181818182</v>
      </c>
      <c r="AV18" s="37">
        <f>IF(AU18=0,0,(AU18*((LOG(AU18))/LOG(2))))</f>
        <v>-0.44716938520678134</v>
      </c>
    </row>
    <row r="19" spans="1:48" x14ac:dyDescent="0.3">
      <c r="A19" s="59">
        <v>21</v>
      </c>
      <c r="B19" s="59">
        <v>1877</v>
      </c>
      <c r="C19" s="62">
        <v>21</v>
      </c>
      <c r="D19" s="59">
        <v>1889</v>
      </c>
      <c r="E19" s="62">
        <v>22</v>
      </c>
      <c r="F19" s="59">
        <v>1912</v>
      </c>
      <c r="G19" s="65">
        <v>23</v>
      </c>
      <c r="H19" s="65">
        <v>1924</v>
      </c>
      <c r="I19" s="43"/>
      <c r="J19" s="43"/>
      <c r="K19" s="44">
        <v>0</v>
      </c>
      <c r="L19">
        <v>2222</v>
      </c>
      <c r="N19" s="37">
        <v>2211</v>
      </c>
      <c r="O19" s="37">
        <f>COUNTIF($L$7:$L$500,N19)</f>
        <v>8</v>
      </c>
      <c r="P19" s="37">
        <f>O19/$Q$4</f>
        <v>5.7971014492753624E-2</v>
      </c>
      <c r="Q19" s="37">
        <f>IF(P19=0,0,(P19*((LOG(P19))/LOG(2))))</f>
        <v>-0.23817533082771994</v>
      </c>
      <c r="T19" s="37">
        <f>N19</f>
        <v>2211</v>
      </c>
      <c r="U19" s="37">
        <f>COUNTIF(L7:L29,T19)</f>
        <v>2</v>
      </c>
      <c r="V19" s="37">
        <f>U19/(W4-U20)</f>
        <v>9.5238095238095233E-2</v>
      </c>
      <c r="W19" s="37">
        <f>IF(V19=0,0,(V19*((LOG(V19))/LOG(2))))</f>
        <v>-0.32307784978845333</v>
      </c>
      <c r="Y19" s="37">
        <f>N19</f>
        <v>2211</v>
      </c>
      <c r="Z19" s="37">
        <f>COUNTIF(L30:L52,Y19)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COUNTIF(L53:L75,AD19)</f>
        <v>3</v>
      </c>
      <c r="AF19" s="37">
        <f>AE19/(AG4-AE20)</f>
        <v>0.13043478260869565</v>
      </c>
      <c r="AG19" s="37">
        <f>IF(AF19=0,0,(AF19*((LOG(AF19))/LOG(2))))</f>
        <v>-0.3832955811307639</v>
      </c>
      <c r="AI19" s="37">
        <f>N19</f>
        <v>2211</v>
      </c>
      <c r="AJ19" s="37">
        <f>COUNTIF(L76:L98,AI19)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COUNTIF(L99:L121,AN19)</f>
        <v>1</v>
      </c>
      <c r="AP19" s="37">
        <f>AO19/(AQ4-AO20)</f>
        <v>4.7619047619047616E-2</v>
      </c>
      <c r="AQ19" s="37">
        <f>IF(AP19=0,0,(AP19*((LOG(AP19))/LOG(2))))</f>
        <v>-0.20915797251327431</v>
      </c>
      <c r="AS19" s="37">
        <f>N19</f>
        <v>2211</v>
      </c>
      <c r="AT19" s="37">
        <f>COUNTIF(L122:L144,AS19)</f>
        <v>2</v>
      </c>
      <c r="AU19" s="37">
        <f>AT19/(AV4-AT20)</f>
        <v>9.0909090909090912E-2</v>
      </c>
      <c r="AV19" s="37">
        <f>IF(AU19=0,0,(AU19*((LOG(AU19))/LOG(2))))</f>
        <v>-0.31449378351248153</v>
      </c>
    </row>
    <row r="20" spans="1:48" x14ac:dyDescent="0.3">
      <c r="A20" s="59">
        <v>21</v>
      </c>
      <c r="B20" s="59">
        <v>2058</v>
      </c>
      <c r="C20" s="62">
        <v>12</v>
      </c>
      <c r="D20" s="59">
        <v>2069</v>
      </c>
      <c r="E20" s="62">
        <v>13</v>
      </c>
      <c r="F20" s="59">
        <v>2076</v>
      </c>
      <c r="G20" s="65">
        <v>23</v>
      </c>
      <c r="H20" s="65">
        <v>2089</v>
      </c>
      <c r="I20" s="43"/>
      <c r="J20" s="43"/>
      <c r="K20" s="44">
        <v>0</v>
      </c>
      <c r="L20">
        <v>2112</v>
      </c>
      <c r="N20" s="37">
        <v>2212</v>
      </c>
      <c r="O20" s="37">
        <f>COUNTIF($L$7:$L$500,N20)</f>
        <v>6</v>
      </c>
      <c r="P20" s="37">
        <f>O20/$Q$4</f>
        <v>4.3478260869565216E-2</v>
      </c>
      <c r="Q20" s="37">
        <f>IF(P20=0,0,(P20*((LOG(P20))/LOG(2))))</f>
        <v>-0.19667660678508753</v>
      </c>
      <c r="T20" s="37">
        <f>N20</f>
        <v>2212</v>
      </c>
      <c r="U20" s="37">
        <f>COUNTIF(L7:L29,T20)</f>
        <v>2</v>
      </c>
      <c r="V20" s="56"/>
      <c r="W20" s="57"/>
      <c r="Y20" s="37">
        <f>N20</f>
        <v>2212</v>
      </c>
      <c r="Z20" s="37">
        <f>COUNTIF(L30:L52,Y20)</f>
        <v>0</v>
      </c>
      <c r="AA20" s="56"/>
      <c r="AB20" s="57"/>
      <c r="AD20" s="37">
        <f>N20</f>
        <v>2212</v>
      </c>
      <c r="AE20" s="37">
        <f>COUNTIF(L53:L75,AD20)</f>
        <v>0</v>
      </c>
      <c r="AF20" s="56"/>
      <c r="AG20" s="57"/>
      <c r="AI20" s="37">
        <f>N20</f>
        <v>2212</v>
      </c>
      <c r="AJ20" s="37">
        <f>COUNTIF(L76:L98,AI20)</f>
        <v>1</v>
      </c>
      <c r="AK20" s="56"/>
      <c r="AL20" s="57"/>
      <c r="AN20" s="37">
        <f>N20</f>
        <v>2212</v>
      </c>
      <c r="AO20" s="37">
        <f>COUNTIF(L99:L121,AN20)</f>
        <v>2</v>
      </c>
      <c r="AP20" s="56"/>
      <c r="AQ20" s="57"/>
      <c r="AS20" s="37">
        <f>N20</f>
        <v>2212</v>
      </c>
      <c r="AT20" s="37">
        <f>COUNTIF(L122:L144,AS20)</f>
        <v>1</v>
      </c>
      <c r="AU20" s="56"/>
      <c r="AV20" s="57"/>
    </row>
    <row r="21" spans="1:48" x14ac:dyDescent="0.3">
      <c r="A21" s="59">
        <v>21</v>
      </c>
      <c r="B21" s="59">
        <v>2210</v>
      </c>
      <c r="C21" s="62">
        <v>21</v>
      </c>
      <c r="D21" s="59">
        <v>2222</v>
      </c>
      <c r="E21" s="62">
        <v>22</v>
      </c>
      <c r="F21" s="59">
        <v>2232</v>
      </c>
      <c r="G21" s="65">
        <v>23</v>
      </c>
      <c r="H21" s="65">
        <v>2244</v>
      </c>
      <c r="I21" s="43"/>
      <c r="J21" s="43"/>
      <c r="K21" s="44">
        <v>0</v>
      </c>
      <c r="L21">
        <v>2222</v>
      </c>
      <c r="N21" s="37">
        <v>2221</v>
      </c>
      <c r="O21" s="37">
        <f>COUNTIF($L$7:$L$500,N21)</f>
        <v>4</v>
      </c>
      <c r="P21" s="37">
        <f>O21/$Q$4</f>
        <v>2.8985507246376812E-2</v>
      </c>
      <c r="Q21" s="37">
        <f>IF(P21=0,0,(P21*((LOG(P21))/LOG(2))))</f>
        <v>-0.14807317266023678</v>
      </c>
      <c r="T21" s="37">
        <f>N21</f>
        <v>2221</v>
      </c>
      <c r="U21" s="37">
        <f>COUNTIF(L7:L29,T21)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COUNTIF(L30:L52,Y21)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COUNTIF(L53:L75,AD21)</f>
        <v>1</v>
      </c>
      <c r="AF21" s="37">
        <f>AE21/(AG4-AE20)</f>
        <v>4.3478260869565216E-2</v>
      </c>
      <c r="AG21" s="37">
        <f>IF(AF21=0,0,(AF21*((LOG(AF21))/LOG(2))))</f>
        <v>-0.19667660678508753</v>
      </c>
      <c r="AI21" s="37">
        <f>N21</f>
        <v>2221</v>
      </c>
      <c r="AJ21" s="37">
        <f>COUNTIF(L76:L98,AI21)</f>
        <v>1</v>
      </c>
      <c r="AK21" s="37">
        <f>AJ21/(AL4-AJ20)</f>
        <v>4.5454545454545456E-2</v>
      </c>
      <c r="AL21" s="37">
        <f>IF(AK21=0,0,(AK21*((LOG(AK21))/LOG(2))))</f>
        <v>-0.20270143721078623</v>
      </c>
      <c r="AN21" s="37">
        <f>N21</f>
        <v>2221</v>
      </c>
      <c r="AO21" s="37">
        <f>COUNTIF(L99:L121,AN21)</f>
        <v>1</v>
      </c>
      <c r="AP21" s="37">
        <f>AO21/(AQ4-AO20)</f>
        <v>4.7619047619047616E-2</v>
      </c>
      <c r="AQ21" s="37">
        <f>IF(AP21=0,0,(AP21*((LOG(AP21))/LOG(2))))</f>
        <v>-0.20915797251327431</v>
      </c>
      <c r="AS21" s="37">
        <f>N21</f>
        <v>2221</v>
      </c>
      <c r="AT21" s="37">
        <f>COUNTIF(L122:L144,AS21)</f>
        <v>1</v>
      </c>
      <c r="AU21" s="37">
        <f>AT21/(AV4-AT20)</f>
        <v>4.5454545454545456E-2</v>
      </c>
      <c r="AV21" s="37">
        <f>IF(AU21=0,0,(AU21*((LOG(AU21))/LOG(2))))</f>
        <v>-0.20270143721078623</v>
      </c>
    </row>
    <row r="22" spans="1:48" x14ac:dyDescent="0.3">
      <c r="A22" s="59">
        <v>21</v>
      </c>
      <c r="B22" s="59">
        <v>2475</v>
      </c>
      <c r="C22" s="62">
        <v>21</v>
      </c>
      <c r="D22" s="59">
        <v>2486</v>
      </c>
      <c r="E22" s="62">
        <v>11</v>
      </c>
      <c r="F22" s="59">
        <v>2519</v>
      </c>
      <c r="G22" s="65">
        <v>12</v>
      </c>
      <c r="H22" s="65">
        <v>2534</v>
      </c>
      <c r="I22" s="43"/>
      <c r="J22" s="43"/>
      <c r="K22" s="44">
        <v>0</v>
      </c>
      <c r="L22">
        <v>2211</v>
      </c>
      <c r="N22" s="37">
        <v>2222</v>
      </c>
      <c r="O22" s="37">
        <f>COUNTIF($L$7:$L$500,N22)</f>
        <v>22</v>
      </c>
      <c r="P22" s="37">
        <f>O22/$Q$4</f>
        <v>0.15942028985507245</v>
      </c>
      <c r="Q22" s="37">
        <f>IF(P22=0,0,(P22*((LOG(P22))/LOG(2))))</f>
        <v>-0.42231914810941429</v>
      </c>
      <c r="T22" s="37">
        <f>N22</f>
        <v>2222</v>
      </c>
      <c r="U22" s="37">
        <f>COUNTIF(L7:L29,T22)</f>
        <v>2</v>
      </c>
      <c r="V22" s="37">
        <f>U22/(W4-U20)</f>
        <v>9.5238095238095233E-2</v>
      </c>
      <c r="W22" s="37">
        <f>IF(V22=0,0,(V22*((LOG(V22))/LOG(2))))</f>
        <v>-0.32307784978845333</v>
      </c>
      <c r="Y22" s="37">
        <f>N22</f>
        <v>2222</v>
      </c>
      <c r="Z22" s="37">
        <f>COUNTIF(L30:L52,Y22)</f>
        <v>2</v>
      </c>
      <c r="AA22" s="37">
        <f>Z22/(AB4-Z20)</f>
        <v>8.6956521739130432E-2</v>
      </c>
      <c r="AB22" s="37">
        <f>IF(AA22=0,0,(AA22*((LOG(AA22))/LOG(2))))</f>
        <v>-0.30639669183104457</v>
      </c>
      <c r="AD22" s="37">
        <f>N22</f>
        <v>2222</v>
      </c>
      <c r="AE22" s="37">
        <f>COUNTIF(L53:L75,AD22)</f>
        <v>3</v>
      </c>
      <c r="AF22" s="37">
        <f>AE22/(AG4-AE20)</f>
        <v>0.13043478260869565</v>
      </c>
      <c r="AG22" s="37">
        <f>IF(AF22=0,0,(AF22*((LOG(AF22))/LOG(2))))</f>
        <v>-0.3832955811307639</v>
      </c>
      <c r="AI22" s="37">
        <f>N22</f>
        <v>2222</v>
      </c>
      <c r="AJ22" s="37">
        <f>COUNTIF(L76:L98,AI22)</f>
        <v>4</v>
      </c>
      <c r="AK22" s="37">
        <f>AJ22/(AL4-AJ20)</f>
        <v>0.18181818181818182</v>
      </c>
      <c r="AL22" s="37">
        <f>IF(AK22=0,0,(AK22*((LOG(AK22))/LOG(2))))</f>
        <v>-0.44716938520678134</v>
      </c>
      <c r="AN22" s="37">
        <f>N22</f>
        <v>2222</v>
      </c>
      <c r="AO22" s="37">
        <f>COUNTIF(L99:L121,AN22)</f>
        <v>8</v>
      </c>
      <c r="AP22" s="37">
        <f>AO22/(AQ4-AO20)</f>
        <v>0.38095238095238093</v>
      </c>
      <c r="AQ22" s="37">
        <f>IF(AP22=0,0,(AP22*((LOG(AP22))/LOG(2))))</f>
        <v>-0.53040663724905157</v>
      </c>
      <c r="AS22" s="37">
        <f>N22</f>
        <v>2222</v>
      </c>
      <c r="AT22" s="37">
        <f>COUNTIF(L122:L144,AS22)</f>
        <v>3</v>
      </c>
      <c r="AU22" s="37">
        <f>AT22/(AV4-AT20)</f>
        <v>0.13636363636363635</v>
      </c>
      <c r="AV22" s="37">
        <f>IF(AU22=0,0,(AU22*((LOG(AU22))/LOG(2))))</f>
        <v>-0.39197306153401923</v>
      </c>
    </row>
    <row r="23" spans="1:48" x14ac:dyDescent="0.3">
      <c r="A23" s="59">
        <v>12</v>
      </c>
      <c r="B23" s="59">
        <v>2658</v>
      </c>
      <c r="C23" s="62">
        <v>23</v>
      </c>
      <c r="D23" s="59">
        <v>2672</v>
      </c>
      <c r="E23" s="62">
        <v>13</v>
      </c>
      <c r="F23" s="59">
        <v>2685</v>
      </c>
      <c r="G23" s="65">
        <v>14</v>
      </c>
      <c r="H23" s="65">
        <v>2697</v>
      </c>
      <c r="I23" s="43"/>
      <c r="J23" s="43"/>
      <c r="K23" s="44">
        <v>0</v>
      </c>
      <c r="L23">
        <v>1211</v>
      </c>
      <c r="P23" s="28">
        <f>SUM(P7:P22)</f>
        <v>1</v>
      </c>
      <c r="Q23" s="28">
        <f>-SUM(Q7:Q22)</f>
        <v>3.7545888928892399</v>
      </c>
      <c r="V23" s="28">
        <f>SUM(V7:V22)</f>
        <v>1</v>
      </c>
      <c r="W23" s="28">
        <f>-SUM(W7:W22)</f>
        <v>3.2494602799216179</v>
      </c>
      <c r="AA23" s="28">
        <f>SUM(AA7:AA22)</f>
        <v>1</v>
      </c>
      <c r="AB23" s="28">
        <f>-SUM(AB7:AB22)</f>
        <v>2.7942385860214767</v>
      </c>
      <c r="AF23" s="28">
        <f>SUM(AF7:AF22)</f>
        <v>1</v>
      </c>
      <c r="AG23" s="28">
        <f>-SUM(AG7:AG22)</f>
        <v>3.2618423904633667</v>
      </c>
      <c r="AK23" s="28">
        <f>SUM(AK7:AK22)</f>
        <v>1</v>
      </c>
      <c r="AL23" s="28">
        <f>-SUM(AL7:AL22)</f>
        <v>3.2433003685389576</v>
      </c>
      <c r="AP23" s="28">
        <f>SUM(AP7:AP22)</f>
        <v>1</v>
      </c>
      <c r="AQ23" s="28">
        <f>-SUM(AQ7:AQ22)</f>
        <v>2.7373227798185953</v>
      </c>
      <c r="AU23" s="28">
        <f>SUM(AU7:AU22)</f>
        <v>1</v>
      </c>
      <c r="AV23" s="28">
        <f>-SUM(AV7:AV22)</f>
        <v>3.1180782093497093</v>
      </c>
    </row>
    <row r="24" spans="1:48" x14ac:dyDescent="0.3">
      <c r="A24" s="59">
        <v>12</v>
      </c>
      <c r="B24" s="59">
        <v>2807</v>
      </c>
      <c r="C24" s="62">
        <v>23</v>
      </c>
      <c r="D24" s="59">
        <v>2819</v>
      </c>
      <c r="E24" s="62">
        <v>13</v>
      </c>
      <c r="F24" s="59">
        <v>2834</v>
      </c>
      <c r="G24" s="65">
        <v>23</v>
      </c>
      <c r="H24" s="65">
        <v>2845</v>
      </c>
      <c r="I24" s="43"/>
      <c r="J24" s="43"/>
      <c r="K24" s="44">
        <v>0</v>
      </c>
      <c r="L24">
        <v>1212</v>
      </c>
      <c r="P24" s="29" t="s">
        <v>87</v>
      </c>
      <c r="Q24" s="29">
        <f>Q23/(LOG(Q4)/LOG(2))</f>
        <v>0.52818118805361058</v>
      </c>
      <c r="V24" s="29" t="s">
        <v>114</v>
      </c>
      <c r="W24" s="29">
        <f>W23/(LOG(W4)/LOG(2))</f>
        <v>0.71834105766377687</v>
      </c>
      <c r="AA24" s="29" t="s">
        <v>117</v>
      </c>
      <c r="AB24" s="29">
        <f>AB23/(LOG(AB4)/LOG(2))</f>
        <v>0.61770759705855549</v>
      </c>
      <c r="AF24" s="29" t="s">
        <v>118</v>
      </c>
      <c r="AG24" s="29">
        <f>AG23/(LOG(AG4)/LOG(2))</f>
        <v>0.72107830558080144</v>
      </c>
      <c r="AK24" s="29" t="s">
        <v>119</v>
      </c>
      <c r="AL24" s="29">
        <f>AL23/(LOG(AL4)/LOG(2))</f>
        <v>0.7169793185204868</v>
      </c>
      <c r="AP24" s="29" t="s">
        <v>120</v>
      </c>
      <c r="AQ24" s="29">
        <f>AQ23/(LOG(AQ4)/LOG(2))</f>
        <v>0.60512551975845985</v>
      </c>
      <c r="AU24" s="29" t="s">
        <v>121</v>
      </c>
      <c r="AV24" s="29">
        <f>AV23/(LOG(AV4)/LOG(2))</f>
        <v>0.68929711577723118</v>
      </c>
    </row>
    <row r="25" spans="1:48" x14ac:dyDescent="0.3">
      <c r="A25" s="59">
        <v>21</v>
      </c>
      <c r="B25" s="59">
        <v>3004</v>
      </c>
      <c r="C25" s="62">
        <v>12</v>
      </c>
      <c r="D25" s="59">
        <v>3019</v>
      </c>
      <c r="E25" s="62">
        <v>24</v>
      </c>
      <c r="F25" s="59">
        <v>3054</v>
      </c>
      <c r="G25" s="65">
        <v>23</v>
      </c>
      <c r="H25" s="65">
        <v>3071</v>
      </c>
      <c r="I25" s="43"/>
      <c r="J25" s="43"/>
      <c r="K25" s="44">
        <v>0</v>
      </c>
      <c r="L25">
        <v>2122</v>
      </c>
    </row>
    <row r="26" spans="1:48" x14ac:dyDescent="0.3">
      <c r="A26" s="59">
        <v>21</v>
      </c>
      <c r="B26" s="59">
        <v>3213</v>
      </c>
      <c r="C26" s="62">
        <v>12</v>
      </c>
      <c r="D26" s="59">
        <v>3227</v>
      </c>
      <c r="E26" s="62">
        <v>13</v>
      </c>
      <c r="F26" s="59">
        <v>3238</v>
      </c>
      <c r="G26" s="65">
        <v>23</v>
      </c>
      <c r="H26" s="65">
        <v>3250</v>
      </c>
      <c r="I26" s="43"/>
      <c r="J26" s="43"/>
      <c r="K26" s="44">
        <v>0</v>
      </c>
      <c r="L26">
        <v>2112</v>
      </c>
    </row>
    <row r="27" spans="1:48" x14ac:dyDescent="0.3">
      <c r="A27" s="59">
        <v>21</v>
      </c>
      <c r="B27" s="59">
        <v>3363</v>
      </c>
      <c r="C27" s="62">
        <v>21</v>
      </c>
      <c r="D27" s="59">
        <v>3376</v>
      </c>
      <c r="E27" s="62">
        <v>11</v>
      </c>
      <c r="F27" s="59">
        <v>3392</v>
      </c>
      <c r="G27" s="65">
        <v>21</v>
      </c>
      <c r="H27" s="65">
        <v>3404</v>
      </c>
      <c r="I27" s="43"/>
      <c r="J27" s="43"/>
      <c r="K27" s="44">
        <v>0</v>
      </c>
      <c r="L27">
        <v>2212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3512</v>
      </c>
      <c r="C28" s="62">
        <v>14</v>
      </c>
      <c r="D28" s="59">
        <v>3520</v>
      </c>
      <c r="E28" s="62">
        <v>24</v>
      </c>
      <c r="F28" s="59">
        <v>3532</v>
      </c>
      <c r="G28" s="65">
        <v>14</v>
      </c>
      <c r="H28" s="65">
        <v>3547</v>
      </c>
      <c r="I28" s="43"/>
      <c r="J28" s="43"/>
      <c r="K28" s="44">
        <v>0</v>
      </c>
      <c r="L28">
        <v>1121</v>
      </c>
      <c r="N28" s="41">
        <f>COUNTIF(L7:L144,G3)</f>
        <v>6</v>
      </c>
      <c r="O28" s="41"/>
      <c r="P28" s="48">
        <v>23</v>
      </c>
      <c r="Q28" s="48">
        <v>23</v>
      </c>
      <c r="R28" s="48">
        <v>23</v>
      </c>
      <c r="S28" s="48">
        <v>23</v>
      </c>
      <c r="T28" s="48">
        <v>23</v>
      </c>
      <c r="U28" s="48">
        <v>23</v>
      </c>
      <c r="V28" s="47"/>
    </row>
    <row r="29" spans="1:48" x14ac:dyDescent="0.3">
      <c r="A29" s="59">
        <v>21</v>
      </c>
      <c r="B29" s="59">
        <v>3687</v>
      </c>
      <c r="C29" s="62">
        <v>12</v>
      </c>
      <c r="D29" s="59">
        <v>3702</v>
      </c>
      <c r="E29" s="62">
        <v>13</v>
      </c>
      <c r="F29" s="59">
        <v>3718</v>
      </c>
      <c r="G29" s="65">
        <v>23</v>
      </c>
      <c r="H29" s="65">
        <v>3729</v>
      </c>
      <c r="I29" s="43"/>
      <c r="J29" s="43"/>
      <c r="K29" s="44">
        <v>0</v>
      </c>
      <c r="L29">
        <v>2112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21</v>
      </c>
      <c r="B30" s="60">
        <v>3858</v>
      </c>
      <c r="C30" s="63">
        <v>21</v>
      </c>
      <c r="D30" s="60">
        <v>3873</v>
      </c>
      <c r="E30" s="63">
        <v>22</v>
      </c>
      <c r="F30" s="60">
        <v>3887</v>
      </c>
      <c r="G30" s="66">
        <v>23</v>
      </c>
      <c r="H30" s="66">
        <v>3921</v>
      </c>
      <c r="I30" s="42"/>
      <c r="J30" s="42"/>
      <c r="K30" s="52">
        <v>0</v>
      </c>
      <c r="L30">
        <v>2222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12</v>
      </c>
      <c r="B31" s="60">
        <v>4054</v>
      </c>
      <c r="C31" s="63">
        <v>23</v>
      </c>
      <c r="D31" s="60">
        <v>4069</v>
      </c>
      <c r="E31" s="63">
        <v>13</v>
      </c>
      <c r="F31" s="60">
        <v>4083</v>
      </c>
      <c r="G31" s="66">
        <v>23</v>
      </c>
      <c r="H31" s="66">
        <v>4097</v>
      </c>
      <c r="I31" s="42"/>
      <c r="J31" s="42"/>
      <c r="K31" s="52">
        <v>0</v>
      </c>
      <c r="L31">
        <v>1212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12</v>
      </c>
      <c r="B32" s="60">
        <v>4201</v>
      </c>
      <c r="C32" s="63">
        <v>14</v>
      </c>
      <c r="D32" s="60">
        <v>4208</v>
      </c>
      <c r="E32" s="63">
        <v>13</v>
      </c>
      <c r="F32" s="60">
        <v>4219</v>
      </c>
      <c r="G32" s="66">
        <v>23</v>
      </c>
      <c r="H32" s="66">
        <v>4233</v>
      </c>
      <c r="I32" s="42"/>
      <c r="J32" s="42"/>
      <c r="K32" s="52">
        <v>0</v>
      </c>
      <c r="L32">
        <v>1112</v>
      </c>
      <c r="O32" s="46" t="s">
        <v>103</v>
      </c>
      <c r="P32" s="48">
        <f>U20</f>
        <v>2</v>
      </c>
      <c r="Q32" s="48">
        <f>Z20</f>
        <v>0</v>
      </c>
      <c r="R32" s="48">
        <f>AE20</f>
        <v>0</v>
      </c>
      <c r="S32" s="48">
        <f>AJ20</f>
        <v>1</v>
      </c>
      <c r="T32" s="48">
        <f>AO20</f>
        <v>2</v>
      </c>
      <c r="U32" s="48">
        <f>AT20</f>
        <v>1</v>
      </c>
      <c r="V32" s="46"/>
    </row>
    <row r="33" spans="1:22" x14ac:dyDescent="0.3">
      <c r="A33" s="60">
        <v>12</v>
      </c>
      <c r="B33" s="60">
        <v>4348</v>
      </c>
      <c r="C33" s="63">
        <v>14</v>
      </c>
      <c r="D33" s="60">
        <v>4360</v>
      </c>
      <c r="E33" s="63">
        <v>13</v>
      </c>
      <c r="F33" s="60">
        <v>4369</v>
      </c>
      <c r="G33" s="66">
        <v>23</v>
      </c>
      <c r="H33" s="66">
        <v>4383</v>
      </c>
      <c r="I33" s="42"/>
      <c r="J33" s="42"/>
      <c r="K33" s="52">
        <v>0</v>
      </c>
      <c r="L33">
        <v>1112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4498</v>
      </c>
      <c r="C34" s="63">
        <v>14</v>
      </c>
      <c r="D34" s="60">
        <v>4505</v>
      </c>
      <c r="E34" s="63">
        <v>24</v>
      </c>
      <c r="F34" s="60">
        <v>4516</v>
      </c>
      <c r="G34" s="66">
        <v>14</v>
      </c>
      <c r="H34" s="66">
        <v>4529</v>
      </c>
      <c r="I34" s="42"/>
      <c r="J34" s="42"/>
      <c r="K34" s="52">
        <v>0</v>
      </c>
      <c r="L34">
        <v>1121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4662</v>
      </c>
      <c r="C35" s="63">
        <v>14</v>
      </c>
      <c r="D35" s="60">
        <v>4678</v>
      </c>
      <c r="E35" s="63">
        <v>13</v>
      </c>
      <c r="F35" s="60">
        <v>4679</v>
      </c>
      <c r="G35" s="66">
        <v>14</v>
      </c>
      <c r="H35" s="66">
        <v>4687</v>
      </c>
      <c r="I35" s="42"/>
      <c r="J35" s="42"/>
      <c r="K35" s="52">
        <v>0</v>
      </c>
      <c r="L35">
        <v>1111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4799</v>
      </c>
      <c r="C36" s="63">
        <v>14</v>
      </c>
      <c r="D36" s="60">
        <v>4805</v>
      </c>
      <c r="E36" s="63">
        <v>13</v>
      </c>
      <c r="F36" s="60">
        <v>4815</v>
      </c>
      <c r="G36" s="66">
        <v>23</v>
      </c>
      <c r="H36" s="66">
        <v>4829</v>
      </c>
      <c r="I36" s="42"/>
      <c r="J36" s="42"/>
      <c r="K36" s="52">
        <v>0</v>
      </c>
      <c r="L36">
        <v>1112</v>
      </c>
      <c r="N36" s="42"/>
      <c r="O36" s="51" t="s">
        <v>107</v>
      </c>
      <c r="P36">
        <f>H29/P28</f>
        <v>162.13043478260869</v>
      </c>
      <c r="Q36">
        <f>(H52-H29)/Q28</f>
        <v>156.39130434782609</v>
      </c>
      <c r="R36">
        <f>(H75-H52)/R28</f>
        <v>171.39130434782609</v>
      </c>
      <c r="S36">
        <f>(H98-H75)/S28</f>
        <v>194.13043478260869</v>
      </c>
      <c r="T36">
        <f>(H121-H98)/T28</f>
        <v>178.7391304347826</v>
      </c>
      <c r="U36">
        <f>(H144-H121)/U28</f>
        <v>176.43478260869566</v>
      </c>
    </row>
    <row r="37" spans="1:22" x14ac:dyDescent="0.3">
      <c r="A37" s="60">
        <v>21</v>
      </c>
      <c r="B37" s="60">
        <v>4950</v>
      </c>
      <c r="C37" s="63">
        <v>12</v>
      </c>
      <c r="D37" s="60">
        <v>4964</v>
      </c>
      <c r="E37" s="63">
        <v>13</v>
      </c>
      <c r="F37" s="60">
        <v>4977</v>
      </c>
      <c r="G37" s="66">
        <v>23</v>
      </c>
      <c r="H37" s="66">
        <v>4988</v>
      </c>
      <c r="I37" s="42"/>
      <c r="J37" s="42"/>
      <c r="K37" s="52">
        <v>0</v>
      </c>
      <c r="L37">
        <v>2112</v>
      </c>
    </row>
    <row r="38" spans="1:22" x14ac:dyDescent="0.3">
      <c r="A38" s="60">
        <v>12</v>
      </c>
      <c r="B38" s="60">
        <v>5091</v>
      </c>
      <c r="C38" s="63">
        <v>14</v>
      </c>
      <c r="D38" s="60">
        <v>5107</v>
      </c>
      <c r="E38" s="63">
        <v>13</v>
      </c>
      <c r="F38" s="60">
        <v>5115</v>
      </c>
      <c r="G38" s="66">
        <v>23</v>
      </c>
      <c r="H38" s="66">
        <v>5128</v>
      </c>
      <c r="I38" s="42"/>
      <c r="J38" s="42"/>
      <c r="K38" s="52">
        <v>0</v>
      </c>
      <c r="L38">
        <v>1112</v>
      </c>
    </row>
    <row r="39" spans="1:22" x14ac:dyDescent="0.3">
      <c r="A39" s="60">
        <v>21</v>
      </c>
      <c r="B39" s="60">
        <v>5251</v>
      </c>
      <c r="C39" s="63">
        <v>12</v>
      </c>
      <c r="D39" s="60">
        <v>5264</v>
      </c>
      <c r="E39" s="63">
        <v>13</v>
      </c>
      <c r="F39" s="60">
        <v>5273</v>
      </c>
      <c r="G39" s="66">
        <v>14</v>
      </c>
      <c r="H39" s="66">
        <v>5282</v>
      </c>
      <c r="I39" s="42"/>
      <c r="J39" s="42"/>
      <c r="K39" s="52">
        <v>0</v>
      </c>
      <c r="L39">
        <v>2111</v>
      </c>
    </row>
    <row r="40" spans="1:22" x14ac:dyDescent="0.3">
      <c r="A40" s="60">
        <v>12</v>
      </c>
      <c r="B40" s="60">
        <v>5393</v>
      </c>
      <c r="C40" s="63">
        <v>23</v>
      </c>
      <c r="D40" s="60">
        <v>5412</v>
      </c>
      <c r="E40" s="63">
        <v>13</v>
      </c>
      <c r="F40" s="60">
        <v>5424</v>
      </c>
      <c r="G40" s="66">
        <v>14</v>
      </c>
      <c r="H40" s="66">
        <v>5435</v>
      </c>
      <c r="I40" s="42"/>
      <c r="J40" s="42"/>
      <c r="K40" s="52">
        <v>0</v>
      </c>
      <c r="L40">
        <v>1211</v>
      </c>
    </row>
    <row r="41" spans="1:22" x14ac:dyDescent="0.3">
      <c r="A41" s="60">
        <v>12</v>
      </c>
      <c r="B41" s="60">
        <v>5628</v>
      </c>
      <c r="C41" s="63">
        <v>14</v>
      </c>
      <c r="D41" s="60">
        <v>5640</v>
      </c>
      <c r="E41" s="63">
        <v>13</v>
      </c>
      <c r="F41" s="60">
        <v>5660</v>
      </c>
      <c r="G41" s="66">
        <v>14</v>
      </c>
      <c r="H41" s="66">
        <v>5703</v>
      </c>
      <c r="I41" s="42"/>
      <c r="J41" s="42"/>
      <c r="K41" s="52">
        <v>0</v>
      </c>
      <c r="L41">
        <v>1111</v>
      </c>
    </row>
    <row r="42" spans="1:22" x14ac:dyDescent="0.3">
      <c r="A42" s="60">
        <v>12</v>
      </c>
      <c r="B42" s="60">
        <v>5807</v>
      </c>
      <c r="C42" s="63">
        <v>14</v>
      </c>
      <c r="D42" s="60">
        <v>5819</v>
      </c>
      <c r="E42" s="63">
        <v>24</v>
      </c>
      <c r="F42" s="60">
        <v>5835</v>
      </c>
      <c r="G42" s="66">
        <v>23</v>
      </c>
      <c r="H42" s="66">
        <v>5849</v>
      </c>
      <c r="I42" s="42"/>
      <c r="J42" s="42"/>
      <c r="K42" s="52">
        <v>0</v>
      </c>
      <c r="L42">
        <v>1122</v>
      </c>
    </row>
    <row r="43" spans="1:22" x14ac:dyDescent="0.3">
      <c r="A43" s="60">
        <v>12</v>
      </c>
      <c r="B43" s="60">
        <v>5960</v>
      </c>
      <c r="C43" s="63">
        <v>14</v>
      </c>
      <c r="D43" s="60">
        <v>5966</v>
      </c>
      <c r="E43" s="63">
        <v>13</v>
      </c>
      <c r="F43" s="60">
        <v>5976</v>
      </c>
      <c r="G43" s="66">
        <v>14</v>
      </c>
      <c r="H43" s="66">
        <v>5988</v>
      </c>
      <c r="I43" s="42"/>
      <c r="J43" s="42"/>
      <c r="K43" s="52">
        <v>0</v>
      </c>
      <c r="L43">
        <v>1111</v>
      </c>
    </row>
    <row r="44" spans="1:22" x14ac:dyDescent="0.3">
      <c r="A44" s="60">
        <v>12</v>
      </c>
      <c r="B44" s="60">
        <v>6095</v>
      </c>
      <c r="C44" s="63">
        <v>14</v>
      </c>
      <c r="D44" s="60">
        <v>6101</v>
      </c>
      <c r="E44" s="63">
        <v>13</v>
      </c>
      <c r="F44" s="60">
        <v>6108</v>
      </c>
      <c r="G44" s="66">
        <v>14</v>
      </c>
      <c r="H44" s="66">
        <v>6118</v>
      </c>
      <c r="I44" s="42"/>
      <c r="J44" s="42"/>
      <c r="K44" s="52">
        <v>0</v>
      </c>
      <c r="L44">
        <v>1111</v>
      </c>
    </row>
    <row r="45" spans="1:22" x14ac:dyDescent="0.3">
      <c r="A45" s="60">
        <v>12</v>
      </c>
      <c r="B45" s="60">
        <v>6227</v>
      </c>
      <c r="C45" s="63">
        <v>14</v>
      </c>
      <c r="D45" s="60">
        <v>6229</v>
      </c>
      <c r="E45" s="63">
        <v>13</v>
      </c>
      <c r="F45" s="60">
        <v>6236</v>
      </c>
      <c r="G45" s="66">
        <v>14</v>
      </c>
      <c r="H45" s="66">
        <v>6245</v>
      </c>
      <c r="I45" s="42"/>
      <c r="J45" s="42"/>
      <c r="K45" s="52">
        <v>0</v>
      </c>
      <c r="L45">
        <v>1111</v>
      </c>
    </row>
    <row r="46" spans="1:22" x14ac:dyDescent="0.3">
      <c r="A46" s="60">
        <v>12</v>
      </c>
      <c r="B46" s="60">
        <v>6361</v>
      </c>
      <c r="C46" s="63">
        <v>14</v>
      </c>
      <c r="D46" s="60">
        <v>6368</v>
      </c>
      <c r="E46" s="63">
        <v>13</v>
      </c>
      <c r="F46" s="60">
        <v>6389</v>
      </c>
      <c r="G46" s="66">
        <v>23</v>
      </c>
      <c r="H46" s="66">
        <v>6400</v>
      </c>
      <c r="I46" s="42"/>
      <c r="J46" s="42"/>
      <c r="K46" s="52">
        <v>0</v>
      </c>
      <c r="L46">
        <v>1112</v>
      </c>
    </row>
    <row r="47" spans="1:22" x14ac:dyDescent="0.3">
      <c r="A47" s="60">
        <v>12</v>
      </c>
      <c r="B47" s="60">
        <v>6519</v>
      </c>
      <c r="C47" s="63">
        <v>14</v>
      </c>
      <c r="D47" s="60">
        <v>6525</v>
      </c>
      <c r="E47" s="63">
        <v>13</v>
      </c>
      <c r="F47" s="60">
        <v>6536</v>
      </c>
      <c r="G47" s="66">
        <v>14</v>
      </c>
      <c r="H47" s="66">
        <v>6546</v>
      </c>
      <c r="I47" s="42"/>
      <c r="J47" s="42"/>
      <c r="K47" s="52">
        <v>0</v>
      </c>
      <c r="L47">
        <v>1111</v>
      </c>
    </row>
    <row r="48" spans="1:22" x14ac:dyDescent="0.3">
      <c r="A48" s="60">
        <v>21</v>
      </c>
      <c r="B48" s="60">
        <v>6668</v>
      </c>
      <c r="C48" s="63">
        <v>12</v>
      </c>
      <c r="D48" s="60">
        <v>6679</v>
      </c>
      <c r="E48" s="63">
        <v>13</v>
      </c>
      <c r="F48" s="60">
        <v>6688</v>
      </c>
      <c r="G48" s="66">
        <v>23</v>
      </c>
      <c r="H48" s="66">
        <v>6698</v>
      </c>
      <c r="I48" s="42"/>
      <c r="J48" s="42"/>
      <c r="K48" s="52">
        <v>0</v>
      </c>
      <c r="L48">
        <v>2112</v>
      </c>
    </row>
    <row r="49" spans="1:12" x14ac:dyDescent="0.3">
      <c r="A49" s="60">
        <v>12</v>
      </c>
      <c r="B49" s="60">
        <v>6819</v>
      </c>
      <c r="C49" s="63">
        <v>14</v>
      </c>
      <c r="D49" s="60">
        <v>6825</v>
      </c>
      <c r="E49" s="63">
        <v>13</v>
      </c>
      <c r="F49" s="60">
        <v>6834</v>
      </c>
      <c r="G49" s="66">
        <v>23</v>
      </c>
      <c r="H49" s="66">
        <v>6844</v>
      </c>
      <c r="I49" s="42"/>
      <c r="J49" s="42"/>
      <c r="K49" s="52">
        <v>0</v>
      </c>
      <c r="L49">
        <v>1112</v>
      </c>
    </row>
    <row r="50" spans="1:12" x14ac:dyDescent="0.3">
      <c r="A50" s="60">
        <v>21</v>
      </c>
      <c r="B50" s="60">
        <v>6955</v>
      </c>
      <c r="C50" s="63">
        <v>12</v>
      </c>
      <c r="D50" s="60">
        <v>6966</v>
      </c>
      <c r="E50" s="63">
        <v>13</v>
      </c>
      <c r="F50" s="60">
        <v>6972</v>
      </c>
      <c r="G50" s="66">
        <v>14</v>
      </c>
      <c r="H50" s="66">
        <v>6985</v>
      </c>
      <c r="I50" s="42"/>
      <c r="J50" s="42"/>
      <c r="K50" s="52">
        <v>0</v>
      </c>
      <c r="L50">
        <v>2111</v>
      </c>
    </row>
    <row r="51" spans="1:12" x14ac:dyDescent="0.3">
      <c r="A51" s="60">
        <v>21</v>
      </c>
      <c r="B51" s="60">
        <v>7094</v>
      </c>
      <c r="C51" s="63">
        <v>12</v>
      </c>
      <c r="D51" s="60">
        <v>7119</v>
      </c>
      <c r="E51" s="63">
        <v>13</v>
      </c>
      <c r="F51" s="60">
        <v>7127</v>
      </c>
      <c r="G51" s="66">
        <v>23</v>
      </c>
      <c r="H51" s="66">
        <v>7145</v>
      </c>
      <c r="I51" s="42"/>
      <c r="J51" s="42"/>
      <c r="K51" s="52">
        <v>0</v>
      </c>
      <c r="L51">
        <v>2112</v>
      </c>
    </row>
    <row r="52" spans="1:12" x14ac:dyDescent="0.3">
      <c r="A52" s="60">
        <v>21</v>
      </c>
      <c r="B52" s="60">
        <v>7275</v>
      </c>
      <c r="C52" s="63">
        <v>21</v>
      </c>
      <c r="D52" s="60">
        <v>7298</v>
      </c>
      <c r="E52" s="63">
        <v>22</v>
      </c>
      <c r="F52" s="60">
        <v>7310</v>
      </c>
      <c r="G52" s="66">
        <v>23</v>
      </c>
      <c r="H52" s="66">
        <v>7326</v>
      </c>
      <c r="I52" s="42"/>
      <c r="J52" s="42"/>
      <c r="K52" s="52">
        <v>0</v>
      </c>
      <c r="L52">
        <v>2222</v>
      </c>
    </row>
    <row r="53" spans="1:12" x14ac:dyDescent="0.3">
      <c r="A53" s="59">
        <v>21</v>
      </c>
      <c r="B53" s="59">
        <v>7446</v>
      </c>
      <c r="C53" s="62">
        <v>12</v>
      </c>
      <c r="D53" s="59">
        <v>7458</v>
      </c>
      <c r="E53" s="62">
        <v>13</v>
      </c>
      <c r="F53" s="59">
        <v>7465</v>
      </c>
      <c r="G53" s="65">
        <v>14</v>
      </c>
      <c r="H53" s="65">
        <v>7477</v>
      </c>
      <c r="I53" s="43"/>
      <c r="J53" s="43"/>
      <c r="K53" s="44">
        <v>0</v>
      </c>
      <c r="L53">
        <v>2111</v>
      </c>
    </row>
    <row r="54" spans="1:12" x14ac:dyDescent="0.3">
      <c r="A54" s="59">
        <v>12</v>
      </c>
      <c r="B54" s="59">
        <v>7592</v>
      </c>
      <c r="C54" s="62">
        <v>23</v>
      </c>
      <c r="D54" s="59">
        <v>7604</v>
      </c>
      <c r="E54" s="62">
        <v>13</v>
      </c>
      <c r="F54" s="59">
        <v>7616</v>
      </c>
      <c r="G54" s="65">
        <v>23</v>
      </c>
      <c r="H54" s="65">
        <v>7631</v>
      </c>
      <c r="I54" s="43"/>
      <c r="J54" s="43"/>
      <c r="K54" s="44">
        <v>0</v>
      </c>
      <c r="L54">
        <v>1212</v>
      </c>
    </row>
    <row r="55" spans="1:12" x14ac:dyDescent="0.3">
      <c r="A55" s="59">
        <v>12</v>
      </c>
      <c r="B55" s="59">
        <v>7750</v>
      </c>
      <c r="C55" s="62">
        <v>14</v>
      </c>
      <c r="D55" s="59">
        <v>7756</v>
      </c>
      <c r="E55" s="62">
        <v>13</v>
      </c>
      <c r="F55" s="59">
        <v>7771</v>
      </c>
      <c r="G55" s="65">
        <v>23</v>
      </c>
      <c r="H55" s="65">
        <v>7797</v>
      </c>
      <c r="I55" s="43"/>
      <c r="J55" s="43"/>
      <c r="K55" s="44">
        <v>0</v>
      </c>
      <c r="L55">
        <v>1112</v>
      </c>
    </row>
    <row r="56" spans="1:12" x14ac:dyDescent="0.3">
      <c r="A56" s="59">
        <v>21</v>
      </c>
      <c r="B56" s="59">
        <v>7929</v>
      </c>
      <c r="C56" s="62">
        <v>21</v>
      </c>
      <c r="D56" s="59">
        <v>7944</v>
      </c>
      <c r="E56" s="62">
        <v>22</v>
      </c>
      <c r="F56" s="59">
        <v>7957</v>
      </c>
      <c r="G56" s="65">
        <v>23</v>
      </c>
      <c r="H56" s="65">
        <v>7968</v>
      </c>
      <c r="I56" s="43"/>
      <c r="J56" s="43"/>
      <c r="K56" s="44">
        <v>0</v>
      </c>
      <c r="L56">
        <v>2222</v>
      </c>
    </row>
    <row r="57" spans="1:12" x14ac:dyDescent="0.3">
      <c r="A57" s="59">
        <v>21</v>
      </c>
      <c r="B57" s="59">
        <v>8082</v>
      </c>
      <c r="C57" s="62">
        <v>21</v>
      </c>
      <c r="D57" s="59">
        <v>8095</v>
      </c>
      <c r="E57" s="62">
        <v>11</v>
      </c>
      <c r="F57" s="59">
        <v>8111</v>
      </c>
      <c r="G57" s="65">
        <v>12</v>
      </c>
      <c r="H57" s="65">
        <v>8122</v>
      </c>
      <c r="I57" s="43"/>
      <c r="J57" s="43"/>
      <c r="K57" s="44">
        <v>0</v>
      </c>
      <c r="L57">
        <v>2211</v>
      </c>
    </row>
    <row r="58" spans="1:12" x14ac:dyDescent="0.3">
      <c r="A58" s="59">
        <v>12</v>
      </c>
      <c r="B58" s="59">
        <v>8257</v>
      </c>
      <c r="C58" s="62">
        <v>14</v>
      </c>
      <c r="D58" s="59">
        <v>8265</v>
      </c>
      <c r="E58" s="62">
        <v>24</v>
      </c>
      <c r="F58" s="59">
        <v>8277</v>
      </c>
      <c r="G58" s="65">
        <v>23</v>
      </c>
      <c r="H58" s="65">
        <v>8323</v>
      </c>
      <c r="I58" s="43"/>
      <c r="J58" s="43"/>
      <c r="K58" s="44">
        <v>0</v>
      </c>
      <c r="L58">
        <v>1122</v>
      </c>
    </row>
    <row r="59" spans="1:12" x14ac:dyDescent="0.3">
      <c r="A59" s="59">
        <v>21</v>
      </c>
      <c r="B59" s="59">
        <v>8450</v>
      </c>
      <c r="C59" s="62">
        <v>12</v>
      </c>
      <c r="D59" s="59">
        <v>8465</v>
      </c>
      <c r="E59" s="62">
        <v>13</v>
      </c>
      <c r="F59" s="59">
        <v>8471</v>
      </c>
      <c r="G59" s="65">
        <v>23</v>
      </c>
      <c r="H59" s="65">
        <v>8516</v>
      </c>
      <c r="I59" s="43"/>
      <c r="J59" s="43"/>
      <c r="K59" s="44">
        <v>0</v>
      </c>
      <c r="L59">
        <v>2112</v>
      </c>
    </row>
    <row r="60" spans="1:12" x14ac:dyDescent="0.3">
      <c r="A60" s="59">
        <v>21</v>
      </c>
      <c r="B60" s="59">
        <v>8653</v>
      </c>
      <c r="C60" s="62">
        <v>21</v>
      </c>
      <c r="D60" s="59">
        <v>8667</v>
      </c>
      <c r="E60" s="62">
        <v>22</v>
      </c>
      <c r="F60" s="59">
        <v>8679</v>
      </c>
      <c r="G60" s="65">
        <v>14</v>
      </c>
      <c r="H60" s="65">
        <v>8695</v>
      </c>
      <c r="I60" s="43"/>
      <c r="J60" s="43"/>
      <c r="K60" s="44">
        <v>0</v>
      </c>
      <c r="L60">
        <v>2221</v>
      </c>
    </row>
    <row r="61" spans="1:12" x14ac:dyDescent="0.3">
      <c r="A61" s="59">
        <v>12</v>
      </c>
      <c r="B61" s="59">
        <v>8811</v>
      </c>
      <c r="C61" s="62">
        <v>14</v>
      </c>
      <c r="D61" s="59">
        <v>8819</v>
      </c>
      <c r="E61" s="62">
        <v>13</v>
      </c>
      <c r="F61" s="59">
        <v>8831</v>
      </c>
      <c r="G61" s="65">
        <v>23</v>
      </c>
      <c r="H61" s="65">
        <v>8847</v>
      </c>
      <c r="I61" s="43"/>
      <c r="J61" s="43"/>
      <c r="K61" s="44">
        <v>0</v>
      </c>
      <c r="L61">
        <v>1112</v>
      </c>
    </row>
    <row r="62" spans="1:12" x14ac:dyDescent="0.3">
      <c r="A62" s="59">
        <v>12</v>
      </c>
      <c r="B62" s="59">
        <v>8969</v>
      </c>
      <c r="C62" s="62">
        <v>23</v>
      </c>
      <c r="D62" s="59">
        <v>8984</v>
      </c>
      <c r="E62" s="62">
        <v>13</v>
      </c>
      <c r="F62" s="59">
        <v>8995</v>
      </c>
      <c r="G62" s="65">
        <v>23</v>
      </c>
      <c r="H62" s="65">
        <v>9010</v>
      </c>
      <c r="I62" s="43"/>
      <c r="J62" s="43"/>
      <c r="K62" s="44">
        <v>0</v>
      </c>
      <c r="L62">
        <v>1212</v>
      </c>
    </row>
    <row r="63" spans="1:12" x14ac:dyDescent="0.3">
      <c r="A63" s="59">
        <v>21</v>
      </c>
      <c r="B63" s="59">
        <v>9142</v>
      </c>
      <c r="C63" s="62">
        <v>21</v>
      </c>
      <c r="D63" s="59">
        <v>9164</v>
      </c>
      <c r="E63" s="62">
        <v>22</v>
      </c>
      <c r="F63" s="59">
        <v>9187</v>
      </c>
      <c r="G63" s="65">
        <v>23</v>
      </c>
      <c r="H63" s="65">
        <v>9210</v>
      </c>
      <c r="I63" s="43"/>
      <c r="J63" s="43"/>
      <c r="K63" s="44">
        <v>0</v>
      </c>
      <c r="L63">
        <v>2222</v>
      </c>
    </row>
    <row r="64" spans="1:12" x14ac:dyDescent="0.3">
      <c r="A64" s="59">
        <v>12</v>
      </c>
      <c r="B64" s="59">
        <v>9329</v>
      </c>
      <c r="C64" s="62">
        <v>14</v>
      </c>
      <c r="D64" s="59">
        <v>9336</v>
      </c>
      <c r="E64" s="62">
        <v>13</v>
      </c>
      <c r="F64" s="59">
        <v>9343</v>
      </c>
      <c r="G64" s="65">
        <v>23</v>
      </c>
      <c r="H64" s="65">
        <v>9358</v>
      </c>
      <c r="I64" s="43"/>
      <c r="J64" s="43"/>
      <c r="K64" s="44">
        <v>0</v>
      </c>
      <c r="L64">
        <v>1112</v>
      </c>
    </row>
    <row r="65" spans="1:12" x14ac:dyDescent="0.3">
      <c r="A65" s="59">
        <v>12</v>
      </c>
      <c r="B65" s="59">
        <v>9497</v>
      </c>
      <c r="C65" s="62">
        <v>14</v>
      </c>
      <c r="D65" s="59">
        <v>9503</v>
      </c>
      <c r="E65" s="62">
        <v>13</v>
      </c>
      <c r="F65" s="59">
        <v>9512</v>
      </c>
      <c r="G65" s="65">
        <v>23</v>
      </c>
      <c r="H65" s="65">
        <v>9524</v>
      </c>
      <c r="I65" s="43"/>
      <c r="J65" s="43"/>
      <c r="K65" s="44">
        <v>0</v>
      </c>
      <c r="L65">
        <v>1112</v>
      </c>
    </row>
    <row r="66" spans="1:12" x14ac:dyDescent="0.3">
      <c r="A66" s="59">
        <v>21</v>
      </c>
      <c r="B66" s="59">
        <v>9655</v>
      </c>
      <c r="C66" s="62">
        <v>21</v>
      </c>
      <c r="D66" s="59">
        <v>9670</v>
      </c>
      <c r="E66" s="62">
        <v>11</v>
      </c>
      <c r="F66" s="59">
        <v>9682</v>
      </c>
      <c r="G66" s="65">
        <v>12</v>
      </c>
      <c r="H66" s="65">
        <v>9689</v>
      </c>
      <c r="I66" s="43"/>
      <c r="J66" s="43"/>
      <c r="K66" s="44">
        <v>0</v>
      </c>
      <c r="L66">
        <v>2211</v>
      </c>
    </row>
    <row r="67" spans="1:12" x14ac:dyDescent="0.3">
      <c r="A67" s="59">
        <v>12</v>
      </c>
      <c r="B67" s="59">
        <v>9882</v>
      </c>
      <c r="C67" s="62">
        <v>14</v>
      </c>
      <c r="D67" s="59">
        <v>9895</v>
      </c>
      <c r="E67" s="62">
        <v>24</v>
      </c>
      <c r="F67" s="59">
        <v>9908</v>
      </c>
      <c r="G67" s="65">
        <v>23</v>
      </c>
      <c r="H67" s="65">
        <v>9924</v>
      </c>
      <c r="I67" s="43"/>
      <c r="J67" s="43"/>
      <c r="K67" s="44">
        <v>0</v>
      </c>
      <c r="L67">
        <v>1122</v>
      </c>
    </row>
    <row r="68" spans="1:12" x14ac:dyDescent="0.3">
      <c r="A68" s="59">
        <v>12</v>
      </c>
      <c r="B68" s="59">
        <v>10036</v>
      </c>
      <c r="C68" s="62">
        <v>14</v>
      </c>
      <c r="D68" s="59">
        <v>10052</v>
      </c>
      <c r="E68" s="62">
        <v>24</v>
      </c>
      <c r="F68" s="59">
        <v>10078</v>
      </c>
      <c r="G68" s="65">
        <v>23</v>
      </c>
      <c r="H68" s="65">
        <v>10109</v>
      </c>
      <c r="I68" s="43"/>
      <c r="J68" s="43"/>
      <c r="K68" s="44">
        <v>0</v>
      </c>
      <c r="L68">
        <v>1122</v>
      </c>
    </row>
    <row r="69" spans="1:12" x14ac:dyDescent="0.3">
      <c r="A69" s="59">
        <v>12</v>
      </c>
      <c r="B69" s="59">
        <v>10233</v>
      </c>
      <c r="C69" s="62">
        <v>23</v>
      </c>
      <c r="D69" s="59">
        <v>10246</v>
      </c>
      <c r="E69" s="62">
        <v>13</v>
      </c>
      <c r="F69" s="59">
        <v>10260</v>
      </c>
      <c r="G69" s="65">
        <v>14</v>
      </c>
      <c r="H69" s="65">
        <v>10276</v>
      </c>
      <c r="I69" s="43"/>
      <c r="J69" s="43"/>
      <c r="K69" s="44">
        <v>0</v>
      </c>
      <c r="L69">
        <v>1211</v>
      </c>
    </row>
    <row r="70" spans="1:12" x14ac:dyDescent="0.3">
      <c r="A70" s="59">
        <v>12</v>
      </c>
      <c r="B70" s="59">
        <v>10398</v>
      </c>
      <c r="C70" s="62">
        <v>14</v>
      </c>
      <c r="D70" s="59">
        <v>10404</v>
      </c>
      <c r="E70" s="62">
        <v>24</v>
      </c>
      <c r="F70" s="59">
        <v>10420</v>
      </c>
      <c r="G70" s="65">
        <v>14</v>
      </c>
      <c r="H70" s="65">
        <v>10433</v>
      </c>
      <c r="I70" s="43"/>
      <c r="J70" s="43"/>
      <c r="K70" s="44">
        <v>0</v>
      </c>
      <c r="L70">
        <v>1121</v>
      </c>
    </row>
    <row r="71" spans="1:12" x14ac:dyDescent="0.3">
      <c r="A71" s="59">
        <v>12</v>
      </c>
      <c r="B71" s="59">
        <v>10561</v>
      </c>
      <c r="C71" s="62">
        <v>23</v>
      </c>
      <c r="D71" s="59">
        <v>10574</v>
      </c>
      <c r="E71" s="62">
        <v>24</v>
      </c>
      <c r="F71" s="59">
        <v>10587</v>
      </c>
      <c r="G71" s="65">
        <v>14</v>
      </c>
      <c r="H71" s="65">
        <v>10602</v>
      </c>
      <c r="I71" s="43"/>
      <c r="J71" s="43"/>
      <c r="K71" s="44">
        <v>0</v>
      </c>
      <c r="L71">
        <v>1221</v>
      </c>
    </row>
    <row r="72" spans="1:12" x14ac:dyDescent="0.3">
      <c r="A72" s="59">
        <v>21</v>
      </c>
      <c r="B72" s="59">
        <v>10724</v>
      </c>
      <c r="C72" s="62">
        <v>12</v>
      </c>
      <c r="D72" s="59">
        <v>10737</v>
      </c>
      <c r="E72" s="62">
        <v>13</v>
      </c>
      <c r="F72" s="59">
        <v>10769</v>
      </c>
      <c r="G72" s="65">
        <v>23</v>
      </c>
      <c r="H72" s="65">
        <v>10779</v>
      </c>
      <c r="I72" s="43"/>
      <c r="J72" s="43"/>
      <c r="K72" s="44">
        <v>0</v>
      </c>
      <c r="L72">
        <v>2112</v>
      </c>
    </row>
    <row r="73" spans="1:12" x14ac:dyDescent="0.3">
      <c r="A73" s="59">
        <v>21</v>
      </c>
      <c r="B73" s="59">
        <v>10927</v>
      </c>
      <c r="C73" s="62">
        <v>21</v>
      </c>
      <c r="D73" s="59">
        <v>10938</v>
      </c>
      <c r="E73" s="62">
        <v>11</v>
      </c>
      <c r="F73" s="59">
        <v>10954</v>
      </c>
      <c r="G73" s="65">
        <v>12</v>
      </c>
      <c r="H73" s="65">
        <v>10962</v>
      </c>
      <c r="I73" s="43"/>
      <c r="J73" s="43"/>
      <c r="K73" s="44">
        <v>0</v>
      </c>
      <c r="L73">
        <v>2211</v>
      </c>
    </row>
    <row r="74" spans="1:12" x14ac:dyDescent="0.3">
      <c r="A74" s="59">
        <v>12</v>
      </c>
      <c r="B74" s="59">
        <v>11071</v>
      </c>
      <c r="C74" s="62">
        <v>23</v>
      </c>
      <c r="D74" s="59">
        <v>11085</v>
      </c>
      <c r="E74" s="62">
        <v>13</v>
      </c>
      <c r="F74" s="59">
        <v>11102</v>
      </c>
      <c r="G74" s="65">
        <v>23</v>
      </c>
      <c r="H74" s="65">
        <v>11119</v>
      </c>
      <c r="I74" s="43"/>
      <c r="J74" s="43"/>
      <c r="K74" s="44">
        <v>0</v>
      </c>
      <c r="L74">
        <v>1212</v>
      </c>
    </row>
    <row r="75" spans="1:12" x14ac:dyDescent="0.3">
      <c r="A75" s="59">
        <v>21</v>
      </c>
      <c r="B75" s="59">
        <v>11224</v>
      </c>
      <c r="C75" s="62">
        <v>21</v>
      </c>
      <c r="D75" s="59">
        <v>11242</v>
      </c>
      <c r="E75" s="62">
        <v>22</v>
      </c>
      <c r="F75" s="59">
        <v>11255</v>
      </c>
      <c r="G75" s="65">
        <v>23</v>
      </c>
      <c r="H75" s="65">
        <v>11268</v>
      </c>
      <c r="I75" s="43"/>
      <c r="J75" s="43"/>
      <c r="K75" s="44">
        <v>0</v>
      </c>
      <c r="L75">
        <v>2222</v>
      </c>
    </row>
    <row r="76" spans="1:12" x14ac:dyDescent="0.3">
      <c r="A76" s="60">
        <v>21</v>
      </c>
      <c r="B76" s="60">
        <v>11398</v>
      </c>
      <c r="C76" s="63">
        <v>12</v>
      </c>
      <c r="D76" s="60">
        <v>11413</v>
      </c>
      <c r="E76" s="63">
        <v>13</v>
      </c>
      <c r="F76" s="60">
        <v>11422</v>
      </c>
      <c r="G76" s="66">
        <v>23</v>
      </c>
      <c r="H76" s="66">
        <v>11434</v>
      </c>
      <c r="I76" s="42"/>
      <c r="J76" s="42"/>
      <c r="K76" s="52">
        <v>0</v>
      </c>
      <c r="L76">
        <v>2112</v>
      </c>
    </row>
    <row r="77" spans="1:12" x14ac:dyDescent="0.3">
      <c r="A77" s="60">
        <v>12</v>
      </c>
      <c r="B77" s="60">
        <v>11606</v>
      </c>
      <c r="C77" s="63">
        <v>23</v>
      </c>
      <c r="D77" s="60">
        <v>11620</v>
      </c>
      <c r="E77" s="63">
        <v>24</v>
      </c>
      <c r="F77" s="60">
        <v>11632</v>
      </c>
      <c r="G77" s="66">
        <v>23</v>
      </c>
      <c r="H77" s="66">
        <v>11643</v>
      </c>
      <c r="I77" s="42"/>
      <c r="J77" s="42"/>
      <c r="K77" s="52">
        <v>0</v>
      </c>
      <c r="L77">
        <v>1222</v>
      </c>
    </row>
    <row r="78" spans="1:12" x14ac:dyDescent="0.3">
      <c r="A78" s="60">
        <v>21</v>
      </c>
      <c r="B78" s="60">
        <v>11897</v>
      </c>
      <c r="C78" s="63">
        <v>12</v>
      </c>
      <c r="D78" s="60">
        <v>11919</v>
      </c>
      <c r="E78" s="63">
        <v>24</v>
      </c>
      <c r="F78" s="60">
        <v>11931</v>
      </c>
      <c r="G78" s="66">
        <v>23</v>
      </c>
      <c r="H78" s="66">
        <v>11943</v>
      </c>
      <c r="I78" s="42"/>
      <c r="J78" s="42"/>
      <c r="K78" s="52">
        <v>0</v>
      </c>
      <c r="L78">
        <v>2122</v>
      </c>
    </row>
    <row r="79" spans="1:12" x14ac:dyDescent="0.3">
      <c r="A79" s="60">
        <v>21</v>
      </c>
      <c r="B79" s="60">
        <v>12058</v>
      </c>
      <c r="C79" s="63">
        <v>12</v>
      </c>
      <c r="D79" s="60">
        <v>12069</v>
      </c>
      <c r="E79" s="63">
        <v>24</v>
      </c>
      <c r="F79" s="60">
        <v>12078</v>
      </c>
      <c r="G79" s="66">
        <v>23</v>
      </c>
      <c r="H79" s="66">
        <v>12103</v>
      </c>
      <c r="I79" s="42"/>
      <c r="J79" s="42"/>
      <c r="K79" s="52">
        <v>0</v>
      </c>
      <c r="L79">
        <v>2122</v>
      </c>
    </row>
    <row r="80" spans="1:12" x14ac:dyDescent="0.3">
      <c r="A80" s="60">
        <v>12</v>
      </c>
      <c r="B80" s="60">
        <v>12211</v>
      </c>
      <c r="C80" s="63">
        <v>14</v>
      </c>
      <c r="D80" s="60">
        <v>12218</v>
      </c>
      <c r="E80" s="63">
        <v>13</v>
      </c>
      <c r="F80" s="60">
        <v>12232</v>
      </c>
      <c r="G80" s="66">
        <v>14</v>
      </c>
      <c r="H80" s="66">
        <v>12241</v>
      </c>
      <c r="I80" s="42"/>
      <c r="J80" s="42"/>
      <c r="K80" s="52">
        <v>0</v>
      </c>
      <c r="L80">
        <v>1111</v>
      </c>
    </row>
    <row r="81" spans="1:12" x14ac:dyDescent="0.3">
      <c r="A81" s="60">
        <v>12</v>
      </c>
      <c r="B81" s="60">
        <v>12365</v>
      </c>
      <c r="C81" s="63">
        <v>23</v>
      </c>
      <c r="D81" s="60">
        <v>12373</v>
      </c>
      <c r="E81" s="63">
        <v>13</v>
      </c>
      <c r="F81" s="60">
        <v>12387</v>
      </c>
      <c r="G81" s="66">
        <v>14</v>
      </c>
      <c r="H81" s="66">
        <v>12398</v>
      </c>
      <c r="I81" s="42"/>
      <c r="J81" s="42"/>
      <c r="K81" s="52">
        <v>0</v>
      </c>
      <c r="L81">
        <v>1211</v>
      </c>
    </row>
    <row r="82" spans="1:12" x14ac:dyDescent="0.3">
      <c r="A82" s="60">
        <v>12</v>
      </c>
      <c r="B82" s="60">
        <v>12577</v>
      </c>
      <c r="C82" s="63">
        <v>14</v>
      </c>
      <c r="D82" s="60">
        <v>12583</v>
      </c>
      <c r="E82" s="63">
        <v>24</v>
      </c>
      <c r="F82" s="60">
        <v>12597</v>
      </c>
      <c r="G82" s="66">
        <v>23</v>
      </c>
      <c r="H82" s="66">
        <v>12610</v>
      </c>
      <c r="I82" s="42"/>
      <c r="J82" s="42"/>
      <c r="K82" s="52">
        <v>0</v>
      </c>
      <c r="L82">
        <v>1122</v>
      </c>
    </row>
    <row r="83" spans="1:12" x14ac:dyDescent="0.3">
      <c r="A83" s="60">
        <v>21</v>
      </c>
      <c r="B83" s="60">
        <v>12767</v>
      </c>
      <c r="C83" s="63">
        <v>12</v>
      </c>
      <c r="D83" s="60">
        <v>12779</v>
      </c>
      <c r="E83" s="63">
        <v>13</v>
      </c>
      <c r="F83" s="60">
        <v>12791</v>
      </c>
      <c r="G83" s="66">
        <v>23</v>
      </c>
      <c r="H83" s="66">
        <v>12802</v>
      </c>
      <c r="I83" s="42"/>
      <c r="J83" s="42"/>
      <c r="K83" s="52">
        <v>0</v>
      </c>
      <c r="L83">
        <v>2112</v>
      </c>
    </row>
    <row r="84" spans="1:12" x14ac:dyDescent="0.3">
      <c r="A84" s="60">
        <v>21</v>
      </c>
      <c r="B84" s="60">
        <v>12912</v>
      </c>
      <c r="C84" s="63">
        <v>12</v>
      </c>
      <c r="D84" s="60">
        <v>12932</v>
      </c>
      <c r="E84" s="63">
        <v>24</v>
      </c>
      <c r="F84" s="60">
        <v>12945</v>
      </c>
      <c r="G84" s="66">
        <v>14</v>
      </c>
      <c r="H84" s="66">
        <v>12960</v>
      </c>
      <c r="I84" s="42"/>
      <c r="J84" s="42"/>
      <c r="K84" s="52">
        <v>0</v>
      </c>
      <c r="L84">
        <v>2121</v>
      </c>
    </row>
    <row r="85" spans="1:12" x14ac:dyDescent="0.3">
      <c r="A85" s="60">
        <v>21</v>
      </c>
      <c r="B85" s="60">
        <v>13104</v>
      </c>
      <c r="C85" s="63">
        <v>21</v>
      </c>
      <c r="D85" s="60">
        <v>13118</v>
      </c>
      <c r="E85" s="63">
        <v>22</v>
      </c>
      <c r="F85" s="60">
        <v>13148</v>
      </c>
      <c r="G85" s="66">
        <v>23</v>
      </c>
      <c r="H85" s="66">
        <v>13159</v>
      </c>
      <c r="I85" s="42"/>
      <c r="J85" s="42"/>
      <c r="K85" s="52">
        <v>0</v>
      </c>
      <c r="L85">
        <v>2222</v>
      </c>
    </row>
    <row r="86" spans="1:12" x14ac:dyDescent="0.3">
      <c r="A86" s="60">
        <v>12</v>
      </c>
      <c r="B86" s="60">
        <v>13303</v>
      </c>
      <c r="C86" s="63">
        <v>23</v>
      </c>
      <c r="D86" s="60">
        <v>13315</v>
      </c>
      <c r="E86" s="63">
        <v>13</v>
      </c>
      <c r="F86" s="60">
        <v>13332</v>
      </c>
      <c r="G86" s="66">
        <v>23</v>
      </c>
      <c r="H86" s="66">
        <v>13343</v>
      </c>
      <c r="I86" s="42"/>
      <c r="J86" s="42"/>
      <c r="K86" s="52">
        <v>0</v>
      </c>
      <c r="L86">
        <v>1212</v>
      </c>
    </row>
    <row r="87" spans="1:12" x14ac:dyDescent="0.3">
      <c r="A87" s="60">
        <v>21</v>
      </c>
      <c r="B87" s="60">
        <v>13464</v>
      </c>
      <c r="C87" s="63">
        <v>12</v>
      </c>
      <c r="D87" s="60">
        <v>13484</v>
      </c>
      <c r="E87" s="63">
        <v>24</v>
      </c>
      <c r="F87" s="60">
        <v>13495</v>
      </c>
      <c r="G87" s="66">
        <v>14</v>
      </c>
      <c r="H87" s="66">
        <v>13510</v>
      </c>
      <c r="I87" s="42"/>
      <c r="J87" s="42"/>
      <c r="K87" s="52">
        <v>0</v>
      </c>
      <c r="L87">
        <v>2121</v>
      </c>
    </row>
    <row r="88" spans="1:12" x14ac:dyDescent="0.3">
      <c r="A88" s="60">
        <v>12</v>
      </c>
      <c r="B88" s="60">
        <v>13743</v>
      </c>
      <c r="C88" s="63">
        <v>23</v>
      </c>
      <c r="D88" s="60">
        <v>13765</v>
      </c>
      <c r="E88" s="63">
        <v>24</v>
      </c>
      <c r="F88" s="60">
        <v>13783</v>
      </c>
      <c r="G88" s="66">
        <v>23</v>
      </c>
      <c r="H88" s="66">
        <v>13800</v>
      </c>
      <c r="I88" s="42"/>
      <c r="J88" s="42"/>
      <c r="K88" s="52">
        <v>0</v>
      </c>
      <c r="L88">
        <v>1222</v>
      </c>
    </row>
    <row r="89" spans="1:12" x14ac:dyDescent="0.3">
      <c r="A89" s="60">
        <v>21</v>
      </c>
      <c r="B89" s="60">
        <v>13920</v>
      </c>
      <c r="C89" s="63">
        <v>12</v>
      </c>
      <c r="D89" s="60">
        <v>13950</v>
      </c>
      <c r="E89" s="63">
        <v>13</v>
      </c>
      <c r="F89" s="60">
        <v>13963</v>
      </c>
      <c r="G89" s="66">
        <v>23</v>
      </c>
      <c r="H89" s="66">
        <v>14007</v>
      </c>
      <c r="I89" s="42"/>
      <c r="J89" s="42"/>
      <c r="K89" s="52">
        <v>0</v>
      </c>
      <c r="L89">
        <v>2112</v>
      </c>
    </row>
    <row r="90" spans="1:12" x14ac:dyDescent="0.3">
      <c r="A90" s="60">
        <v>12</v>
      </c>
      <c r="B90" s="60">
        <v>14125</v>
      </c>
      <c r="C90" s="63">
        <v>14</v>
      </c>
      <c r="D90" s="60">
        <v>14153</v>
      </c>
      <c r="E90" s="63">
        <v>13</v>
      </c>
      <c r="F90" s="60">
        <v>14159</v>
      </c>
      <c r="G90" s="66">
        <v>23</v>
      </c>
      <c r="H90" s="66">
        <v>14177</v>
      </c>
      <c r="I90" s="42"/>
      <c r="J90" s="42"/>
      <c r="K90" s="52">
        <v>0</v>
      </c>
      <c r="L90">
        <v>1112</v>
      </c>
    </row>
    <row r="91" spans="1:12" x14ac:dyDescent="0.3">
      <c r="A91" s="60">
        <v>21</v>
      </c>
      <c r="B91" s="60">
        <v>14324</v>
      </c>
      <c r="C91" s="63">
        <v>21</v>
      </c>
      <c r="D91" s="60">
        <v>14360</v>
      </c>
      <c r="E91" s="63">
        <v>22</v>
      </c>
      <c r="F91" s="60">
        <v>14380</v>
      </c>
      <c r="G91" s="66">
        <v>23</v>
      </c>
      <c r="H91" s="66">
        <v>14393</v>
      </c>
      <c r="I91" s="42"/>
      <c r="J91" s="42"/>
      <c r="K91" s="52">
        <v>0</v>
      </c>
      <c r="L91">
        <v>2222</v>
      </c>
    </row>
    <row r="92" spans="1:12" x14ac:dyDescent="0.3">
      <c r="A92" s="60">
        <v>21</v>
      </c>
      <c r="B92" s="60">
        <v>14501</v>
      </c>
      <c r="C92" s="63">
        <v>12</v>
      </c>
      <c r="D92" s="60">
        <v>14521</v>
      </c>
      <c r="E92" s="63">
        <v>13</v>
      </c>
      <c r="F92" s="60">
        <v>14528</v>
      </c>
      <c r="G92" s="66">
        <v>23</v>
      </c>
      <c r="H92" s="66">
        <v>14545</v>
      </c>
      <c r="I92" s="42"/>
      <c r="J92" s="42"/>
      <c r="K92" s="52">
        <v>0</v>
      </c>
      <c r="L92">
        <v>2112</v>
      </c>
    </row>
    <row r="93" spans="1:12" x14ac:dyDescent="0.3">
      <c r="A93" s="60">
        <v>21</v>
      </c>
      <c r="B93" s="60">
        <v>14736</v>
      </c>
      <c r="C93" s="63">
        <v>21</v>
      </c>
      <c r="D93" s="60">
        <v>14747</v>
      </c>
      <c r="E93" s="63">
        <v>22</v>
      </c>
      <c r="F93" s="60">
        <v>14759</v>
      </c>
      <c r="G93" s="66">
        <v>23</v>
      </c>
      <c r="H93" s="66">
        <v>14770</v>
      </c>
      <c r="I93" s="42"/>
      <c r="J93" s="42"/>
      <c r="K93" s="52">
        <v>0</v>
      </c>
      <c r="L93">
        <v>2222</v>
      </c>
    </row>
    <row r="94" spans="1:12" x14ac:dyDescent="0.3">
      <c r="A94" s="60">
        <v>21</v>
      </c>
      <c r="B94" s="60">
        <v>14948</v>
      </c>
      <c r="C94" s="63">
        <v>21</v>
      </c>
      <c r="D94" s="60">
        <v>14961</v>
      </c>
      <c r="E94" s="63">
        <v>22</v>
      </c>
      <c r="F94" s="60">
        <v>14979</v>
      </c>
      <c r="G94" s="66">
        <v>23</v>
      </c>
      <c r="H94" s="66">
        <v>15001</v>
      </c>
      <c r="I94" s="42"/>
      <c r="J94" s="42"/>
      <c r="K94" s="52">
        <v>0</v>
      </c>
      <c r="L94">
        <v>2222</v>
      </c>
    </row>
    <row r="95" spans="1:12" x14ac:dyDescent="0.3">
      <c r="A95" s="60">
        <v>21</v>
      </c>
      <c r="B95" s="60">
        <v>15128</v>
      </c>
      <c r="C95" s="63">
        <v>21</v>
      </c>
      <c r="D95" s="60">
        <v>15141</v>
      </c>
      <c r="E95" s="63">
        <v>22</v>
      </c>
      <c r="F95" s="60">
        <v>15157</v>
      </c>
      <c r="G95" s="66">
        <v>14</v>
      </c>
      <c r="H95" s="66">
        <v>15187</v>
      </c>
      <c r="I95" s="42"/>
      <c r="J95" s="42"/>
      <c r="K95" s="52">
        <v>0</v>
      </c>
      <c r="L95">
        <v>2221</v>
      </c>
    </row>
    <row r="96" spans="1:12" x14ac:dyDescent="0.3">
      <c r="A96" s="60">
        <v>12</v>
      </c>
      <c r="B96" s="60">
        <v>15355</v>
      </c>
      <c r="C96" s="63">
        <v>14</v>
      </c>
      <c r="D96" s="60">
        <v>15366</v>
      </c>
      <c r="E96" s="63">
        <v>24</v>
      </c>
      <c r="F96" s="60">
        <v>15378</v>
      </c>
      <c r="G96" s="66">
        <v>23</v>
      </c>
      <c r="H96" s="66">
        <v>15394</v>
      </c>
      <c r="I96" s="42"/>
      <c r="J96" s="42"/>
      <c r="K96" s="52">
        <v>0</v>
      </c>
      <c r="L96">
        <v>1122</v>
      </c>
    </row>
    <row r="97" spans="1:12" x14ac:dyDescent="0.3">
      <c r="A97" s="60">
        <v>21</v>
      </c>
      <c r="B97" s="60">
        <v>15528</v>
      </c>
      <c r="C97" s="63">
        <v>12</v>
      </c>
      <c r="D97" s="60">
        <v>15538</v>
      </c>
      <c r="E97" s="63">
        <v>24</v>
      </c>
      <c r="F97" s="60">
        <v>15568</v>
      </c>
      <c r="G97" s="66">
        <v>23</v>
      </c>
      <c r="H97" s="66">
        <v>15581</v>
      </c>
      <c r="I97" s="42"/>
      <c r="J97" s="42"/>
      <c r="K97" s="52">
        <v>0</v>
      </c>
      <c r="L97">
        <v>2122</v>
      </c>
    </row>
    <row r="98" spans="1:12" x14ac:dyDescent="0.3">
      <c r="A98" s="60">
        <v>21</v>
      </c>
      <c r="B98" s="60">
        <v>15691</v>
      </c>
      <c r="C98" s="63">
        <v>21</v>
      </c>
      <c r="D98" s="60">
        <v>15706</v>
      </c>
      <c r="E98" s="63">
        <v>11</v>
      </c>
      <c r="F98" s="60">
        <v>15721</v>
      </c>
      <c r="G98" s="66">
        <v>21</v>
      </c>
      <c r="H98" s="66">
        <v>15733</v>
      </c>
      <c r="I98" s="42"/>
      <c r="J98" s="42"/>
      <c r="K98" s="52">
        <v>0</v>
      </c>
      <c r="L98">
        <v>2212</v>
      </c>
    </row>
    <row r="99" spans="1:12" x14ac:dyDescent="0.3">
      <c r="A99" s="59">
        <v>21</v>
      </c>
      <c r="B99" s="59">
        <v>15882</v>
      </c>
      <c r="C99" s="62">
        <v>12</v>
      </c>
      <c r="D99" s="59">
        <v>15899</v>
      </c>
      <c r="E99" s="62">
        <v>13</v>
      </c>
      <c r="F99" s="59">
        <v>15907</v>
      </c>
      <c r="G99" s="65">
        <v>23</v>
      </c>
      <c r="H99" s="65">
        <v>15918</v>
      </c>
      <c r="I99" s="43"/>
      <c r="J99" s="43"/>
      <c r="K99" s="44">
        <v>0</v>
      </c>
      <c r="L99">
        <v>2112</v>
      </c>
    </row>
    <row r="100" spans="1:12" x14ac:dyDescent="0.3">
      <c r="A100" s="59">
        <v>21</v>
      </c>
      <c r="B100" s="59">
        <v>16021</v>
      </c>
      <c r="C100" s="62">
        <v>21</v>
      </c>
      <c r="D100" s="59">
        <v>16071</v>
      </c>
      <c r="E100" s="62">
        <v>22</v>
      </c>
      <c r="F100" s="59">
        <v>16094</v>
      </c>
      <c r="G100" s="65">
        <v>23</v>
      </c>
      <c r="H100" s="65">
        <v>16106</v>
      </c>
      <c r="I100" s="43"/>
      <c r="J100" s="43"/>
      <c r="K100" s="44">
        <v>0</v>
      </c>
      <c r="L100">
        <v>2222</v>
      </c>
    </row>
    <row r="101" spans="1:12" x14ac:dyDescent="0.3">
      <c r="A101" s="59">
        <v>21</v>
      </c>
      <c r="B101" s="59">
        <v>16222</v>
      </c>
      <c r="C101" s="62">
        <v>21</v>
      </c>
      <c r="D101" s="59">
        <v>16243</v>
      </c>
      <c r="E101" s="62">
        <v>22</v>
      </c>
      <c r="F101" s="59">
        <v>16255</v>
      </c>
      <c r="G101" s="65">
        <v>23</v>
      </c>
      <c r="H101" s="65">
        <v>16267</v>
      </c>
      <c r="I101" s="43"/>
      <c r="J101" s="43"/>
      <c r="K101" s="44">
        <v>0</v>
      </c>
      <c r="L101">
        <v>2222</v>
      </c>
    </row>
    <row r="102" spans="1:12" x14ac:dyDescent="0.3">
      <c r="A102" s="59">
        <v>21</v>
      </c>
      <c r="B102" s="59">
        <v>16375</v>
      </c>
      <c r="C102" s="62">
        <v>21</v>
      </c>
      <c r="D102" s="59">
        <v>16505</v>
      </c>
      <c r="E102" s="62">
        <v>22</v>
      </c>
      <c r="F102" s="59">
        <v>16549</v>
      </c>
      <c r="G102" s="65">
        <v>14</v>
      </c>
      <c r="H102" s="65">
        <v>16591</v>
      </c>
      <c r="I102" s="43"/>
      <c r="J102" s="43"/>
      <c r="K102" s="44">
        <v>0</v>
      </c>
      <c r="L102">
        <v>2221</v>
      </c>
    </row>
    <row r="103" spans="1:12" x14ac:dyDescent="0.3">
      <c r="A103" s="59">
        <v>21</v>
      </c>
      <c r="B103" s="59">
        <v>16756</v>
      </c>
      <c r="C103" s="62">
        <v>21</v>
      </c>
      <c r="D103" s="59">
        <v>16767</v>
      </c>
      <c r="E103" s="62">
        <v>22</v>
      </c>
      <c r="F103" s="59">
        <v>16775</v>
      </c>
      <c r="G103" s="65">
        <v>23</v>
      </c>
      <c r="H103" s="65">
        <v>16785</v>
      </c>
      <c r="I103" s="43"/>
      <c r="J103" s="43"/>
      <c r="K103" s="44">
        <v>0</v>
      </c>
      <c r="L103">
        <v>2222</v>
      </c>
    </row>
    <row r="104" spans="1:12" x14ac:dyDescent="0.3">
      <c r="A104" s="59">
        <v>21</v>
      </c>
      <c r="B104" s="59">
        <v>16940</v>
      </c>
      <c r="C104" s="62">
        <v>12</v>
      </c>
      <c r="D104" s="59">
        <v>16957</v>
      </c>
      <c r="E104" s="62">
        <v>24</v>
      </c>
      <c r="F104" s="59">
        <v>16990</v>
      </c>
      <c r="G104" s="65">
        <v>14</v>
      </c>
      <c r="H104" s="65">
        <v>17008</v>
      </c>
      <c r="I104" s="43"/>
      <c r="J104" s="43"/>
      <c r="K104" s="44">
        <v>0</v>
      </c>
      <c r="L104">
        <v>2121</v>
      </c>
    </row>
    <row r="105" spans="1:12" x14ac:dyDescent="0.3">
      <c r="A105" s="59">
        <v>21</v>
      </c>
      <c r="B105" s="59">
        <v>17151</v>
      </c>
      <c r="C105" s="62">
        <v>12</v>
      </c>
      <c r="D105" s="59">
        <v>17167</v>
      </c>
      <c r="E105" s="62">
        <v>24</v>
      </c>
      <c r="F105" s="59">
        <v>17195</v>
      </c>
      <c r="G105" s="65">
        <v>23</v>
      </c>
      <c r="H105" s="65">
        <v>17213</v>
      </c>
      <c r="I105" s="43"/>
      <c r="J105" s="43"/>
      <c r="K105" s="44">
        <v>0</v>
      </c>
      <c r="L105">
        <v>2122</v>
      </c>
    </row>
    <row r="106" spans="1:12" x14ac:dyDescent="0.3">
      <c r="A106" s="59">
        <v>21</v>
      </c>
      <c r="B106" s="59">
        <v>17354</v>
      </c>
      <c r="C106" s="62">
        <v>21</v>
      </c>
      <c r="D106" s="59">
        <v>17367</v>
      </c>
      <c r="E106" s="62">
        <v>22</v>
      </c>
      <c r="F106" s="59">
        <v>17384</v>
      </c>
      <c r="G106" s="65">
        <v>23</v>
      </c>
      <c r="H106" s="65">
        <v>17401</v>
      </c>
      <c r="I106" s="43"/>
      <c r="J106" s="43"/>
      <c r="K106" s="44">
        <v>0</v>
      </c>
      <c r="L106">
        <v>2222</v>
      </c>
    </row>
    <row r="107" spans="1:12" x14ac:dyDescent="0.3">
      <c r="A107" s="59">
        <v>21</v>
      </c>
      <c r="B107" s="59">
        <v>17519</v>
      </c>
      <c r="C107" s="62">
        <v>21</v>
      </c>
      <c r="D107" s="59">
        <v>17527</v>
      </c>
      <c r="E107" s="62">
        <v>22</v>
      </c>
      <c r="F107" s="59">
        <v>17541</v>
      </c>
      <c r="G107" s="65">
        <v>23</v>
      </c>
      <c r="H107" s="65">
        <v>17555</v>
      </c>
      <c r="I107" s="43"/>
      <c r="J107" s="43"/>
      <c r="K107" s="44">
        <v>0</v>
      </c>
      <c r="L107">
        <v>2222</v>
      </c>
    </row>
    <row r="108" spans="1:12" x14ac:dyDescent="0.3">
      <c r="A108" s="59">
        <v>12</v>
      </c>
      <c r="B108" s="59">
        <v>17725</v>
      </c>
      <c r="C108" s="62">
        <v>14</v>
      </c>
      <c r="D108" s="59">
        <v>17729</v>
      </c>
      <c r="E108" s="62">
        <v>24</v>
      </c>
      <c r="F108" s="59">
        <v>17741</v>
      </c>
      <c r="G108" s="65">
        <v>23</v>
      </c>
      <c r="H108" s="65">
        <v>17764</v>
      </c>
      <c r="I108" s="43"/>
      <c r="J108" s="43"/>
      <c r="K108" s="44">
        <v>0</v>
      </c>
      <c r="L108">
        <v>1122</v>
      </c>
    </row>
    <row r="109" spans="1:12" x14ac:dyDescent="0.3">
      <c r="A109" s="59">
        <v>21</v>
      </c>
      <c r="B109" s="59">
        <v>17894</v>
      </c>
      <c r="C109" s="62">
        <v>21</v>
      </c>
      <c r="D109" s="59">
        <v>17912</v>
      </c>
      <c r="E109" s="62">
        <v>11</v>
      </c>
      <c r="F109" s="59">
        <v>17927</v>
      </c>
      <c r="G109" s="65">
        <v>21</v>
      </c>
      <c r="H109" s="65">
        <v>17948</v>
      </c>
      <c r="I109" s="43"/>
      <c r="J109" s="43"/>
      <c r="K109" s="44">
        <v>0</v>
      </c>
      <c r="L109">
        <v>2212</v>
      </c>
    </row>
    <row r="110" spans="1:12" x14ac:dyDescent="0.3">
      <c r="A110" s="59">
        <v>21</v>
      </c>
      <c r="B110" s="59">
        <v>18057</v>
      </c>
      <c r="C110" s="62">
        <v>21</v>
      </c>
      <c r="D110" s="59">
        <v>18069</v>
      </c>
      <c r="E110" s="62">
        <v>11</v>
      </c>
      <c r="F110" s="59">
        <v>18083</v>
      </c>
      <c r="G110" s="65">
        <v>12</v>
      </c>
      <c r="H110" s="65">
        <v>18089</v>
      </c>
      <c r="I110" s="43"/>
      <c r="J110" s="43"/>
      <c r="K110" s="44">
        <v>0</v>
      </c>
      <c r="L110">
        <v>2211</v>
      </c>
    </row>
    <row r="111" spans="1:12" x14ac:dyDescent="0.3">
      <c r="A111" s="59">
        <v>12</v>
      </c>
      <c r="B111" s="59">
        <v>18207</v>
      </c>
      <c r="C111" s="62">
        <v>23</v>
      </c>
      <c r="D111" s="59">
        <v>18230</v>
      </c>
      <c r="E111" s="62">
        <v>24</v>
      </c>
      <c r="F111" s="59">
        <v>18248</v>
      </c>
      <c r="G111" s="65">
        <v>23</v>
      </c>
      <c r="H111" s="65">
        <v>18256</v>
      </c>
      <c r="I111" s="43"/>
      <c r="J111" s="43"/>
      <c r="K111" s="44">
        <v>0</v>
      </c>
      <c r="L111">
        <v>1222</v>
      </c>
    </row>
    <row r="112" spans="1:12" x14ac:dyDescent="0.3">
      <c r="A112" s="59">
        <v>12</v>
      </c>
      <c r="B112" s="59">
        <v>18363</v>
      </c>
      <c r="C112" s="62">
        <v>14</v>
      </c>
      <c r="D112" s="59">
        <v>18378</v>
      </c>
      <c r="E112" s="62">
        <v>24</v>
      </c>
      <c r="F112" s="59">
        <v>18387</v>
      </c>
      <c r="G112" s="65">
        <v>23</v>
      </c>
      <c r="H112" s="65">
        <v>18398</v>
      </c>
      <c r="I112" s="43"/>
      <c r="J112" s="43"/>
      <c r="K112" s="44">
        <v>0</v>
      </c>
      <c r="L112">
        <v>1122</v>
      </c>
    </row>
    <row r="113" spans="1:12" x14ac:dyDescent="0.3">
      <c r="A113" s="59">
        <v>12</v>
      </c>
      <c r="B113" s="59">
        <v>18508</v>
      </c>
      <c r="C113" s="62">
        <v>23</v>
      </c>
      <c r="D113" s="59">
        <v>18522</v>
      </c>
      <c r="E113" s="62">
        <v>24</v>
      </c>
      <c r="F113" s="59">
        <v>18534</v>
      </c>
      <c r="G113" s="65">
        <v>14</v>
      </c>
      <c r="H113" s="65">
        <v>18547</v>
      </c>
      <c r="I113" s="43"/>
      <c r="J113" s="43"/>
      <c r="K113" s="44">
        <v>0</v>
      </c>
      <c r="L113">
        <v>1221</v>
      </c>
    </row>
    <row r="114" spans="1:12" x14ac:dyDescent="0.3">
      <c r="A114" s="59">
        <v>21</v>
      </c>
      <c r="B114" s="59">
        <v>18675</v>
      </c>
      <c r="C114" s="62">
        <v>21</v>
      </c>
      <c r="D114" s="59">
        <v>18687</v>
      </c>
      <c r="E114" s="62">
        <v>22</v>
      </c>
      <c r="F114" s="59">
        <v>18698</v>
      </c>
      <c r="G114" s="65">
        <v>23</v>
      </c>
      <c r="H114" s="65">
        <v>18707</v>
      </c>
      <c r="I114" s="43"/>
      <c r="J114" s="43"/>
      <c r="K114" s="44">
        <v>0</v>
      </c>
      <c r="L114">
        <v>2222</v>
      </c>
    </row>
    <row r="115" spans="1:12" x14ac:dyDescent="0.3">
      <c r="A115" s="59">
        <v>21</v>
      </c>
      <c r="B115" s="59">
        <v>18813</v>
      </c>
      <c r="C115" s="62">
        <v>21</v>
      </c>
      <c r="D115" s="59">
        <v>18825</v>
      </c>
      <c r="E115" s="62">
        <v>11</v>
      </c>
      <c r="F115" s="59">
        <v>18848</v>
      </c>
      <c r="G115" s="65">
        <v>21</v>
      </c>
      <c r="H115" s="65">
        <v>18856</v>
      </c>
      <c r="I115" s="43"/>
      <c r="J115" s="43"/>
      <c r="K115" s="44">
        <v>0</v>
      </c>
      <c r="L115">
        <v>2212</v>
      </c>
    </row>
    <row r="116" spans="1:12" x14ac:dyDescent="0.3">
      <c r="A116" s="59">
        <v>12</v>
      </c>
      <c r="B116" s="59">
        <v>19006</v>
      </c>
      <c r="C116" s="62">
        <v>14</v>
      </c>
      <c r="D116" s="59">
        <v>19008</v>
      </c>
      <c r="E116" s="62">
        <v>24</v>
      </c>
      <c r="F116" s="59">
        <v>19028</v>
      </c>
      <c r="G116" s="65">
        <v>23</v>
      </c>
      <c r="H116" s="65">
        <v>19042</v>
      </c>
      <c r="I116" s="43"/>
      <c r="J116" s="43"/>
      <c r="K116" s="44">
        <v>0</v>
      </c>
      <c r="L116">
        <v>1122</v>
      </c>
    </row>
    <row r="117" spans="1:12" x14ac:dyDescent="0.3">
      <c r="A117" s="59">
        <v>21</v>
      </c>
      <c r="B117" s="59">
        <v>19167</v>
      </c>
      <c r="C117" s="62">
        <v>21</v>
      </c>
      <c r="D117" s="59">
        <v>19184</v>
      </c>
      <c r="E117" s="62">
        <v>22</v>
      </c>
      <c r="F117" s="59">
        <v>19195</v>
      </c>
      <c r="G117" s="65">
        <v>23</v>
      </c>
      <c r="H117" s="65">
        <v>19204</v>
      </c>
      <c r="I117" s="43"/>
      <c r="J117" s="43"/>
      <c r="K117" s="44">
        <v>0</v>
      </c>
      <c r="L117">
        <v>2222</v>
      </c>
    </row>
    <row r="118" spans="1:12" x14ac:dyDescent="0.3">
      <c r="A118" s="59">
        <v>21</v>
      </c>
      <c r="B118" s="59">
        <v>19345</v>
      </c>
      <c r="C118" s="62">
        <v>12</v>
      </c>
      <c r="D118" s="59">
        <v>19358</v>
      </c>
      <c r="E118" s="62">
        <v>13</v>
      </c>
      <c r="F118" s="59">
        <v>19364</v>
      </c>
      <c r="G118" s="65">
        <v>23</v>
      </c>
      <c r="H118" s="65">
        <v>19377</v>
      </c>
      <c r="I118" s="43"/>
      <c r="J118" s="43"/>
      <c r="K118" s="44">
        <v>0</v>
      </c>
      <c r="L118">
        <v>2112</v>
      </c>
    </row>
    <row r="119" spans="1:12" x14ac:dyDescent="0.3">
      <c r="A119" s="59">
        <v>12</v>
      </c>
      <c r="B119" s="59">
        <v>19510</v>
      </c>
      <c r="C119" s="62">
        <v>23</v>
      </c>
      <c r="D119" s="59">
        <v>19522</v>
      </c>
      <c r="E119" s="62">
        <v>24</v>
      </c>
      <c r="F119" s="59">
        <v>19532</v>
      </c>
      <c r="G119" s="65">
        <v>23</v>
      </c>
      <c r="H119" s="65">
        <v>19541</v>
      </c>
      <c r="I119" s="43"/>
      <c r="J119" s="43"/>
      <c r="K119" s="44">
        <v>0</v>
      </c>
      <c r="L119">
        <v>1222</v>
      </c>
    </row>
    <row r="120" spans="1:12" x14ac:dyDescent="0.3">
      <c r="A120" s="59">
        <v>21</v>
      </c>
      <c r="B120" s="59">
        <v>19666</v>
      </c>
      <c r="C120" s="62">
        <v>12</v>
      </c>
      <c r="D120" s="59">
        <v>19677</v>
      </c>
      <c r="E120" s="62">
        <v>24</v>
      </c>
      <c r="F120" s="59">
        <v>19687</v>
      </c>
      <c r="G120" s="65">
        <v>23</v>
      </c>
      <c r="H120" s="65">
        <v>19697</v>
      </c>
      <c r="I120" s="43"/>
      <c r="J120" s="43"/>
      <c r="K120" s="44">
        <v>0</v>
      </c>
      <c r="L120">
        <v>2122</v>
      </c>
    </row>
    <row r="121" spans="1:12" x14ac:dyDescent="0.3">
      <c r="A121" s="59">
        <v>21</v>
      </c>
      <c r="B121" s="59">
        <v>19808</v>
      </c>
      <c r="C121" s="62">
        <v>21</v>
      </c>
      <c r="D121" s="59">
        <v>19822</v>
      </c>
      <c r="E121" s="62">
        <v>22</v>
      </c>
      <c r="F121" s="59">
        <v>19834</v>
      </c>
      <c r="G121" s="65">
        <v>23</v>
      </c>
      <c r="H121" s="65">
        <v>19844</v>
      </c>
      <c r="I121" s="43"/>
      <c r="J121" s="43"/>
      <c r="K121" s="44">
        <v>0</v>
      </c>
      <c r="L121">
        <v>2222</v>
      </c>
    </row>
    <row r="122" spans="1:12" x14ac:dyDescent="0.3">
      <c r="A122" s="60">
        <v>12</v>
      </c>
      <c r="B122" s="60">
        <v>19979</v>
      </c>
      <c r="C122" s="63">
        <v>14</v>
      </c>
      <c r="D122" s="60">
        <v>19987</v>
      </c>
      <c r="E122" s="63">
        <v>24</v>
      </c>
      <c r="F122" s="60">
        <v>20019</v>
      </c>
      <c r="G122" s="66">
        <v>23</v>
      </c>
      <c r="H122" s="66">
        <v>20046</v>
      </c>
      <c r="I122" s="42"/>
      <c r="J122" s="42"/>
      <c r="K122" s="52">
        <v>0</v>
      </c>
      <c r="L122">
        <v>1122</v>
      </c>
    </row>
    <row r="123" spans="1:12" x14ac:dyDescent="0.3">
      <c r="A123" s="60">
        <v>21</v>
      </c>
      <c r="B123" s="60">
        <v>20213</v>
      </c>
      <c r="C123" s="63">
        <v>12</v>
      </c>
      <c r="D123" s="60">
        <v>20227</v>
      </c>
      <c r="E123" s="63">
        <v>24</v>
      </c>
      <c r="F123" s="60">
        <v>20238</v>
      </c>
      <c r="G123" s="66">
        <v>23</v>
      </c>
      <c r="H123" s="66">
        <v>20256</v>
      </c>
      <c r="I123" s="42"/>
      <c r="J123" s="42"/>
      <c r="K123" s="52">
        <v>0</v>
      </c>
      <c r="L123">
        <v>2122</v>
      </c>
    </row>
    <row r="124" spans="1:12" x14ac:dyDescent="0.3">
      <c r="A124" s="60">
        <v>21</v>
      </c>
      <c r="B124" s="60">
        <v>20384</v>
      </c>
      <c r="C124" s="63">
        <v>21</v>
      </c>
      <c r="D124" s="60">
        <v>20396</v>
      </c>
      <c r="E124" s="63">
        <v>11</v>
      </c>
      <c r="F124" s="60">
        <v>20412</v>
      </c>
      <c r="G124" s="66">
        <v>12</v>
      </c>
      <c r="H124" s="66">
        <v>20424</v>
      </c>
      <c r="I124" s="42"/>
      <c r="J124" s="42"/>
      <c r="K124" s="52">
        <v>0</v>
      </c>
      <c r="L124">
        <v>2211</v>
      </c>
    </row>
    <row r="125" spans="1:12" x14ac:dyDescent="0.3">
      <c r="A125" s="60">
        <v>21</v>
      </c>
      <c r="B125" s="60">
        <v>20557</v>
      </c>
      <c r="C125" s="63">
        <v>21</v>
      </c>
      <c r="D125" s="60">
        <v>20573</v>
      </c>
      <c r="E125" s="63">
        <v>22</v>
      </c>
      <c r="F125" s="60">
        <v>20592</v>
      </c>
      <c r="G125" s="66">
        <v>23</v>
      </c>
      <c r="H125" s="66">
        <v>20599</v>
      </c>
      <c r="I125" s="42"/>
      <c r="J125" s="42"/>
      <c r="K125" s="52">
        <v>0</v>
      </c>
      <c r="L125">
        <v>2222</v>
      </c>
    </row>
    <row r="126" spans="1:12" x14ac:dyDescent="0.3">
      <c r="A126" s="60">
        <v>12</v>
      </c>
      <c r="B126" s="60">
        <v>20730</v>
      </c>
      <c r="C126" s="63">
        <v>23</v>
      </c>
      <c r="D126" s="60">
        <v>20739</v>
      </c>
      <c r="E126" s="63">
        <v>24</v>
      </c>
      <c r="F126" s="60">
        <v>20751</v>
      </c>
      <c r="G126" s="66">
        <v>23</v>
      </c>
      <c r="H126" s="66">
        <v>20762</v>
      </c>
      <c r="I126" s="42"/>
      <c r="J126" s="42"/>
      <c r="K126" s="52">
        <v>0</v>
      </c>
      <c r="L126">
        <v>1222</v>
      </c>
    </row>
    <row r="127" spans="1:12" x14ac:dyDescent="0.3">
      <c r="A127" s="60">
        <v>21</v>
      </c>
      <c r="B127" s="60">
        <v>20909</v>
      </c>
      <c r="C127" s="63">
        <v>21</v>
      </c>
      <c r="D127" s="60">
        <v>20921</v>
      </c>
      <c r="E127" s="63">
        <v>22</v>
      </c>
      <c r="F127" s="60">
        <v>20931</v>
      </c>
      <c r="G127" s="66">
        <v>23</v>
      </c>
      <c r="H127" s="66">
        <v>20959</v>
      </c>
      <c r="I127" s="42"/>
      <c r="J127" s="42"/>
      <c r="K127" s="52">
        <v>0</v>
      </c>
      <c r="L127">
        <v>2222</v>
      </c>
    </row>
    <row r="128" spans="1:12" x14ac:dyDescent="0.3">
      <c r="A128" s="60">
        <v>21</v>
      </c>
      <c r="B128" s="60">
        <v>21082</v>
      </c>
      <c r="C128" s="63">
        <v>12</v>
      </c>
      <c r="D128" s="60">
        <v>21096</v>
      </c>
      <c r="E128" s="63">
        <v>13</v>
      </c>
      <c r="F128" s="60">
        <v>21104</v>
      </c>
      <c r="G128" s="66">
        <v>23</v>
      </c>
      <c r="H128" s="66">
        <v>21118</v>
      </c>
      <c r="I128" s="42"/>
      <c r="J128" s="42"/>
      <c r="K128" s="52">
        <v>0</v>
      </c>
      <c r="L128">
        <v>2112</v>
      </c>
    </row>
    <row r="129" spans="1:12" x14ac:dyDescent="0.3">
      <c r="A129" s="60">
        <v>21</v>
      </c>
      <c r="B129" s="60">
        <v>21229</v>
      </c>
      <c r="C129" s="63">
        <v>12</v>
      </c>
      <c r="D129" s="60">
        <v>21241</v>
      </c>
      <c r="E129" s="63">
        <v>24</v>
      </c>
      <c r="F129" s="60">
        <v>21251</v>
      </c>
      <c r="G129" s="66">
        <v>14</v>
      </c>
      <c r="H129" s="66">
        <v>21268</v>
      </c>
      <c r="I129" s="42"/>
      <c r="J129" s="42"/>
      <c r="K129" s="52">
        <v>0</v>
      </c>
      <c r="L129">
        <v>2121</v>
      </c>
    </row>
    <row r="130" spans="1:12" x14ac:dyDescent="0.3">
      <c r="A130" s="60">
        <v>12</v>
      </c>
      <c r="B130" s="60">
        <v>21381</v>
      </c>
      <c r="C130" s="63">
        <v>14</v>
      </c>
      <c r="D130" s="60">
        <v>21389</v>
      </c>
      <c r="E130" s="63">
        <v>24</v>
      </c>
      <c r="F130" s="60">
        <v>21399</v>
      </c>
      <c r="G130" s="66">
        <v>23</v>
      </c>
      <c r="H130" s="66">
        <v>21413</v>
      </c>
      <c r="I130" s="42"/>
      <c r="J130" s="42"/>
      <c r="K130" s="52">
        <v>0</v>
      </c>
      <c r="L130">
        <v>1122</v>
      </c>
    </row>
    <row r="131" spans="1:12" x14ac:dyDescent="0.3">
      <c r="A131" s="60">
        <v>21</v>
      </c>
      <c r="B131" s="60">
        <v>21548</v>
      </c>
      <c r="C131" s="63">
        <v>12</v>
      </c>
      <c r="D131" s="60">
        <v>21560</v>
      </c>
      <c r="E131" s="63">
        <v>24</v>
      </c>
      <c r="F131" s="60">
        <v>21574</v>
      </c>
      <c r="G131" s="66">
        <v>23</v>
      </c>
      <c r="H131" s="66">
        <v>21585</v>
      </c>
      <c r="I131" s="42"/>
      <c r="J131" s="42"/>
      <c r="K131" s="52">
        <v>0</v>
      </c>
      <c r="L131">
        <v>2122</v>
      </c>
    </row>
    <row r="132" spans="1:12" x14ac:dyDescent="0.3">
      <c r="A132" s="60">
        <v>12</v>
      </c>
      <c r="B132" s="60">
        <v>21702</v>
      </c>
      <c r="C132" s="63">
        <v>14</v>
      </c>
      <c r="D132" s="60">
        <v>21720</v>
      </c>
      <c r="E132" s="63">
        <v>24</v>
      </c>
      <c r="F132" s="60">
        <v>21729</v>
      </c>
      <c r="G132" s="66">
        <v>23</v>
      </c>
      <c r="H132" s="66">
        <v>21737</v>
      </c>
      <c r="I132" s="42"/>
      <c r="J132" s="42"/>
      <c r="K132" s="52">
        <v>0</v>
      </c>
      <c r="L132">
        <v>1122</v>
      </c>
    </row>
    <row r="133" spans="1:12" x14ac:dyDescent="0.3">
      <c r="A133" s="60">
        <v>21</v>
      </c>
      <c r="B133" s="60">
        <v>21935</v>
      </c>
      <c r="C133" s="63">
        <v>21</v>
      </c>
      <c r="D133" s="60">
        <v>21950</v>
      </c>
      <c r="E133" s="63">
        <v>22</v>
      </c>
      <c r="F133" s="60">
        <v>21970</v>
      </c>
      <c r="G133" s="66">
        <v>14</v>
      </c>
      <c r="H133" s="66">
        <v>21985</v>
      </c>
      <c r="I133" s="42"/>
      <c r="J133" s="42"/>
      <c r="K133" s="52">
        <v>0</v>
      </c>
      <c r="L133">
        <v>2221</v>
      </c>
    </row>
    <row r="134" spans="1:12" x14ac:dyDescent="0.3">
      <c r="A134" s="60">
        <v>12</v>
      </c>
      <c r="B134" s="60">
        <v>22121</v>
      </c>
      <c r="C134" s="63">
        <v>23</v>
      </c>
      <c r="D134" s="60">
        <v>22131</v>
      </c>
      <c r="E134" s="63">
        <v>13</v>
      </c>
      <c r="F134" s="60">
        <v>22148</v>
      </c>
      <c r="G134" s="66">
        <v>23</v>
      </c>
      <c r="H134" s="66">
        <v>22173</v>
      </c>
      <c r="I134" s="42"/>
      <c r="J134" s="42"/>
      <c r="K134" s="52">
        <v>0</v>
      </c>
      <c r="L134">
        <v>1212</v>
      </c>
    </row>
    <row r="135" spans="1:12" x14ac:dyDescent="0.3">
      <c r="A135" s="60">
        <v>21</v>
      </c>
      <c r="B135" s="60">
        <v>22286</v>
      </c>
      <c r="C135" s="63">
        <v>21</v>
      </c>
      <c r="D135" s="60">
        <v>22293</v>
      </c>
      <c r="E135" s="63">
        <v>11</v>
      </c>
      <c r="F135" s="60">
        <v>22312</v>
      </c>
      <c r="G135" s="66">
        <v>12</v>
      </c>
      <c r="H135" s="66">
        <v>22321</v>
      </c>
      <c r="I135" s="42"/>
      <c r="J135" s="42"/>
      <c r="K135" s="52">
        <v>0</v>
      </c>
      <c r="L135">
        <v>2211</v>
      </c>
    </row>
    <row r="136" spans="1:12" x14ac:dyDescent="0.3">
      <c r="A136" s="60">
        <v>12</v>
      </c>
      <c r="B136" s="60">
        <v>22449</v>
      </c>
      <c r="C136" s="63">
        <v>23</v>
      </c>
      <c r="D136" s="60">
        <v>22465</v>
      </c>
      <c r="E136" s="63">
        <v>13</v>
      </c>
      <c r="F136" s="60">
        <v>22481</v>
      </c>
      <c r="G136" s="66">
        <v>23</v>
      </c>
      <c r="H136" s="66">
        <v>22495</v>
      </c>
      <c r="I136" s="42"/>
      <c r="J136" s="42"/>
      <c r="K136" s="52">
        <v>0</v>
      </c>
      <c r="L136">
        <v>1212</v>
      </c>
    </row>
    <row r="137" spans="1:12" x14ac:dyDescent="0.3">
      <c r="A137" s="60">
        <v>21</v>
      </c>
      <c r="B137" s="60">
        <v>22624</v>
      </c>
      <c r="C137" s="63">
        <v>21</v>
      </c>
      <c r="D137" s="60">
        <v>22638</v>
      </c>
      <c r="E137" s="63">
        <v>11</v>
      </c>
      <c r="F137" s="60">
        <v>22651</v>
      </c>
      <c r="G137" s="66">
        <v>21</v>
      </c>
      <c r="H137" s="66">
        <v>22664</v>
      </c>
      <c r="I137" s="42"/>
      <c r="J137" s="42"/>
      <c r="K137" s="52">
        <v>0</v>
      </c>
      <c r="L137">
        <v>2212</v>
      </c>
    </row>
    <row r="138" spans="1:12" x14ac:dyDescent="0.3">
      <c r="A138" s="60">
        <v>12</v>
      </c>
      <c r="B138" s="60">
        <v>22812</v>
      </c>
      <c r="C138" s="63">
        <v>14</v>
      </c>
      <c r="D138" s="60">
        <v>22837</v>
      </c>
      <c r="E138" s="63">
        <v>24</v>
      </c>
      <c r="F138" s="60">
        <v>22850</v>
      </c>
      <c r="G138" s="66">
        <v>23</v>
      </c>
      <c r="H138" s="66">
        <v>22862</v>
      </c>
      <c r="I138" s="42"/>
      <c r="J138" s="42"/>
      <c r="K138" s="52">
        <v>0</v>
      </c>
      <c r="L138">
        <v>1122</v>
      </c>
    </row>
    <row r="139" spans="1:12" x14ac:dyDescent="0.3">
      <c r="A139" s="60">
        <v>12</v>
      </c>
      <c r="B139" s="60">
        <v>22995</v>
      </c>
      <c r="C139" s="63">
        <v>23</v>
      </c>
      <c r="D139" s="60">
        <v>23003</v>
      </c>
      <c r="E139" s="63">
        <v>13</v>
      </c>
      <c r="F139" s="60">
        <v>23025</v>
      </c>
      <c r="G139" s="66">
        <v>23</v>
      </c>
      <c r="H139" s="66">
        <v>23038</v>
      </c>
      <c r="I139" s="42"/>
      <c r="J139" s="42"/>
      <c r="K139" s="52">
        <v>0</v>
      </c>
      <c r="L139">
        <v>1212</v>
      </c>
    </row>
    <row r="140" spans="1:12" x14ac:dyDescent="0.3">
      <c r="A140" s="60">
        <v>12</v>
      </c>
      <c r="B140" s="60">
        <v>23149</v>
      </c>
      <c r="C140" s="63">
        <v>14</v>
      </c>
      <c r="D140" s="60">
        <v>23163</v>
      </c>
      <c r="E140" s="63">
        <v>24</v>
      </c>
      <c r="F140" s="60">
        <v>23171</v>
      </c>
      <c r="G140" s="66">
        <v>14</v>
      </c>
      <c r="H140" s="66">
        <v>23188</v>
      </c>
      <c r="I140" s="42"/>
      <c r="J140" s="42"/>
      <c r="K140" s="52">
        <v>0</v>
      </c>
      <c r="L140">
        <v>1121</v>
      </c>
    </row>
    <row r="141" spans="1:12" x14ac:dyDescent="0.3">
      <c r="A141" s="60">
        <v>21</v>
      </c>
      <c r="B141" s="60">
        <v>23307</v>
      </c>
      <c r="C141" s="63">
        <v>12</v>
      </c>
      <c r="D141" s="60">
        <v>23319</v>
      </c>
      <c r="E141" s="63">
        <v>24</v>
      </c>
      <c r="F141" s="60">
        <v>23327</v>
      </c>
      <c r="G141" s="66">
        <v>14</v>
      </c>
      <c r="H141" s="66">
        <v>23341</v>
      </c>
      <c r="I141" s="42"/>
      <c r="J141" s="42"/>
      <c r="K141" s="52">
        <v>0</v>
      </c>
      <c r="L141">
        <v>2121</v>
      </c>
    </row>
    <row r="142" spans="1:12" x14ac:dyDescent="0.3">
      <c r="A142" s="60">
        <v>21</v>
      </c>
      <c r="B142" s="60">
        <v>23463</v>
      </c>
      <c r="C142" s="63">
        <v>12</v>
      </c>
      <c r="D142" s="60">
        <v>23477</v>
      </c>
      <c r="E142" s="63">
        <v>24</v>
      </c>
      <c r="F142" s="60">
        <v>23487</v>
      </c>
      <c r="G142" s="66">
        <v>23</v>
      </c>
      <c r="H142" s="66">
        <v>23510</v>
      </c>
      <c r="I142" s="42"/>
      <c r="J142" s="42"/>
      <c r="K142" s="52">
        <v>0</v>
      </c>
      <c r="L142">
        <v>2122</v>
      </c>
    </row>
    <row r="143" spans="1:12" x14ac:dyDescent="0.3">
      <c r="A143" s="60">
        <v>21</v>
      </c>
      <c r="B143" s="60">
        <v>23632</v>
      </c>
      <c r="C143" s="63">
        <v>21</v>
      </c>
      <c r="D143" s="60">
        <v>23642</v>
      </c>
      <c r="E143" s="63">
        <v>22</v>
      </c>
      <c r="F143" s="60">
        <v>23649</v>
      </c>
      <c r="G143" s="66">
        <v>23</v>
      </c>
      <c r="H143" s="66">
        <v>23657</v>
      </c>
      <c r="I143" s="42"/>
      <c r="J143" s="42"/>
      <c r="K143" s="52">
        <v>0</v>
      </c>
      <c r="L143">
        <v>2222</v>
      </c>
    </row>
    <row r="144" spans="1:12" x14ac:dyDescent="0.3">
      <c r="A144" s="60">
        <v>21</v>
      </c>
      <c r="B144" s="60">
        <v>23831</v>
      </c>
      <c r="C144" s="63">
        <v>12</v>
      </c>
      <c r="D144" s="60">
        <v>23863</v>
      </c>
      <c r="E144" s="63">
        <v>24</v>
      </c>
      <c r="F144" s="60">
        <v>23875</v>
      </c>
      <c r="G144" s="66">
        <v>23</v>
      </c>
      <c r="H144" s="66">
        <v>23902</v>
      </c>
      <c r="I144" s="42"/>
      <c r="J144" s="42"/>
      <c r="K144" s="52">
        <v>0</v>
      </c>
      <c r="L144">
        <v>2122</v>
      </c>
    </row>
    <row r="145" spans="1:8" x14ac:dyDescent="0.3">
      <c r="A145" s="17"/>
      <c r="B145" s="17"/>
      <c r="C145" s="17"/>
      <c r="D145" s="17"/>
      <c r="E145" s="17"/>
      <c r="F145" s="17"/>
      <c r="G145" s="17"/>
      <c r="H14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124</v>
      </c>
    </row>
    <row r="2" spans="1:48" x14ac:dyDescent="0.3">
      <c r="A2" t="s">
        <v>0</v>
      </c>
      <c r="B2" s="35">
        <v>40723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140</v>
      </c>
      <c r="V3" s="26" t="s">
        <v>115</v>
      </c>
      <c r="W3">
        <f>COUNTA(L7:L29)</f>
        <v>23</v>
      </c>
      <c r="AA3" s="26" t="s">
        <v>115</v>
      </c>
      <c r="AB3">
        <f>COUNTA(L30:L53)</f>
        <v>24</v>
      </c>
      <c r="AF3" s="26" t="s">
        <v>115</v>
      </c>
      <c r="AG3">
        <f>COUNTA(L54:L76)</f>
        <v>23</v>
      </c>
      <c r="AK3" s="26" t="s">
        <v>115</v>
      </c>
      <c r="AL3">
        <f>COUNTA(L77:L99)</f>
        <v>23</v>
      </c>
      <c r="AP3" s="26" t="s">
        <v>115</v>
      </c>
      <c r="AQ3">
        <f>COUNTA(L100:L123)</f>
        <v>24</v>
      </c>
      <c r="AU3" s="26" t="s">
        <v>115</v>
      </c>
      <c r="AV3">
        <f>COUNTA(L124:L146)</f>
        <v>23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140</v>
      </c>
      <c r="V4" s="26" t="s">
        <v>116</v>
      </c>
      <c r="W4">
        <f>SUM(U7:U22)</f>
        <v>23</v>
      </c>
      <c r="AA4" s="26" t="s">
        <v>116</v>
      </c>
      <c r="AB4">
        <f>SUM(Z7:Z22)</f>
        <v>24</v>
      </c>
      <c r="AF4" s="26" t="s">
        <v>116</v>
      </c>
      <c r="AG4">
        <f>SUM(AE7:AE22)</f>
        <v>23</v>
      </c>
      <c r="AK4" s="26" t="s">
        <v>116</v>
      </c>
      <c r="AL4">
        <f>SUM(AJ7:AJ22)</f>
        <v>23</v>
      </c>
      <c r="AP4" s="26" t="s">
        <v>116</v>
      </c>
      <c r="AQ4">
        <f>SUM(AO7:AO22)</f>
        <v>24</v>
      </c>
      <c r="AU4" s="26" t="s">
        <v>116</v>
      </c>
      <c r="AV4">
        <f>SUM(AT7:AT22)</f>
        <v>23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44</v>
      </c>
      <c r="C7" s="61">
        <v>12</v>
      </c>
      <c r="D7" s="58">
        <v>60</v>
      </c>
      <c r="E7" s="61">
        <v>24</v>
      </c>
      <c r="F7" s="58">
        <v>121</v>
      </c>
      <c r="G7" s="64">
        <v>23</v>
      </c>
      <c r="H7" s="64">
        <v>172</v>
      </c>
      <c r="I7" s="43"/>
      <c r="J7" s="43"/>
      <c r="K7" s="44">
        <v>0</v>
      </c>
      <c r="L7">
        <v>2122</v>
      </c>
      <c r="N7" s="37">
        <v>1111</v>
      </c>
      <c r="O7" s="37">
        <f>COUNTIF($L$7:$L$500,N7)</f>
        <v>1</v>
      </c>
      <c r="P7" s="37">
        <f>O7/$Q$4</f>
        <v>7.1428571428571426E-3</v>
      </c>
      <c r="Q7" s="37">
        <f>IF(P7=0,0,(P7*((LOG(P7))/LOG(2))))</f>
        <v>-5.0923450121035475E-2</v>
      </c>
      <c r="T7" s="37">
        <f>N7</f>
        <v>1111</v>
      </c>
      <c r="U7" s="37">
        <f>COUNTIF(L7:L29,T7)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COUNTIF(L30:L53,Y7)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COUNTIF(L54:L76,AD7)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COUNTIF(L77:L99,AI7)</f>
        <v>1</v>
      </c>
      <c r="AK7" s="37">
        <f>AJ7/(AL4-AJ20)</f>
        <v>4.7619047619047616E-2</v>
      </c>
      <c r="AL7" s="37">
        <f>IF(AK7=0,0,(AK7*((LOG(AK7))/LOG(2))))</f>
        <v>-0.20915797251327431</v>
      </c>
      <c r="AN7" s="37">
        <f>N7</f>
        <v>1111</v>
      </c>
      <c r="AO7" s="37">
        <f>COUNTIF(L100:L123,AN7)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COUNTIF(L124:L146,AS7)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340</v>
      </c>
      <c r="C8" s="62">
        <v>12</v>
      </c>
      <c r="D8" s="59">
        <v>354</v>
      </c>
      <c r="E8" s="62">
        <v>24</v>
      </c>
      <c r="F8" s="59">
        <v>363</v>
      </c>
      <c r="G8" s="65">
        <v>23</v>
      </c>
      <c r="H8" s="65">
        <v>380</v>
      </c>
      <c r="I8" s="43"/>
      <c r="J8" s="43"/>
      <c r="K8" s="44">
        <v>0</v>
      </c>
      <c r="L8">
        <v>2122</v>
      </c>
      <c r="N8" s="37">
        <v>1112</v>
      </c>
      <c r="O8" s="37">
        <f>COUNTIF($L$7:$L$500,N8)</f>
        <v>6</v>
      </c>
      <c r="P8" s="37">
        <f>O8/$Q$4</f>
        <v>4.2857142857142858E-2</v>
      </c>
      <c r="Q8" s="37">
        <f>IF(P8=0,0,(P8*((LOG(P8))/LOG(2))))</f>
        <v>-0.19475659355244901</v>
      </c>
      <c r="T8" s="37">
        <f>N8</f>
        <v>1112</v>
      </c>
      <c r="U8" s="37">
        <f>COUNTIF(L7:L29,T8)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COUNTIF(L30:L53,Y8)</f>
        <v>1</v>
      </c>
      <c r="AA8" s="37">
        <f>Z8/(AB4-Z20)</f>
        <v>4.7619047619047616E-2</v>
      </c>
      <c r="AB8" s="37">
        <f>IF(AA8=0,0,(AA8*((LOG(AA8))/LOG(2))))</f>
        <v>-0.20915797251327431</v>
      </c>
      <c r="AD8" s="37">
        <f>N8</f>
        <v>1112</v>
      </c>
      <c r="AE8" s="37">
        <f>COUNTIF(L54:L76,AD8)</f>
        <v>2</v>
      </c>
      <c r="AF8" s="37">
        <f>AE8/(AG4-AE20)</f>
        <v>9.0909090909090912E-2</v>
      </c>
      <c r="AG8" s="37">
        <f>IF(AF8=0,0,(AF8*((LOG(AF8))/LOG(2))))</f>
        <v>-0.31449378351248153</v>
      </c>
      <c r="AI8" s="37">
        <f>N8</f>
        <v>1112</v>
      </c>
      <c r="AJ8" s="37">
        <f>COUNTIF(L77:L99,AI8)</f>
        <v>1</v>
      </c>
      <c r="AK8" s="37">
        <f>AJ8/(AL4-AJ20)</f>
        <v>4.7619047619047616E-2</v>
      </c>
      <c r="AL8" s="37">
        <f>IF(AK8=0,0,(AK8*((LOG(AK8))/LOG(2))))</f>
        <v>-0.20915797251327431</v>
      </c>
      <c r="AN8" s="37">
        <f>N8</f>
        <v>1112</v>
      </c>
      <c r="AO8" s="37">
        <f>COUNTIF(L100:L123,AN8)</f>
        <v>2</v>
      </c>
      <c r="AP8" s="37">
        <f>AO8/(AQ4-AO20)</f>
        <v>9.0909090909090912E-2</v>
      </c>
      <c r="AQ8" s="37">
        <f>IF(AP8=0,0,(AP8*((LOG(AP8))/LOG(2))))</f>
        <v>-0.31449378351248153</v>
      </c>
      <c r="AS8" s="37">
        <f>N8</f>
        <v>1112</v>
      </c>
      <c r="AT8" s="37">
        <f>COUNTIF(L124:L146,AS8)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12</v>
      </c>
      <c r="B9" s="59">
        <v>511</v>
      </c>
      <c r="C9" s="62">
        <v>23</v>
      </c>
      <c r="D9" s="59">
        <v>519</v>
      </c>
      <c r="E9" s="62">
        <v>24</v>
      </c>
      <c r="F9" s="59">
        <v>527</v>
      </c>
      <c r="G9" s="65">
        <v>23</v>
      </c>
      <c r="H9" s="65">
        <v>536</v>
      </c>
      <c r="I9" s="43"/>
      <c r="J9" s="43"/>
      <c r="K9" s="44">
        <v>0</v>
      </c>
      <c r="L9">
        <v>1222</v>
      </c>
      <c r="N9" s="37">
        <v>1121</v>
      </c>
      <c r="O9" s="37">
        <f>COUNTIF($L$7:$L$500,N9)</f>
        <v>10</v>
      </c>
      <c r="P9" s="37">
        <f>O9/$Q$4</f>
        <v>7.1428571428571425E-2</v>
      </c>
      <c r="Q9" s="37">
        <f>IF(P9=0,0,(P9*((LOG(P9))/LOG(2))))</f>
        <v>-0.27195392300411453</v>
      </c>
      <c r="T9" s="37">
        <f>N9</f>
        <v>1121</v>
      </c>
      <c r="U9" s="37">
        <f>COUNTIF(L7:L29,T9)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COUNTIF(L30:L53,Y9)</f>
        <v>3</v>
      </c>
      <c r="AA9" s="37">
        <f>Z9/(AB4-Z20)</f>
        <v>0.14285714285714285</v>
      </c>
      <c r="AB9" s="37">
        <f>IF(AA9=0,0,(AA9*((LOG(AA9))/LOG(2))))</f>
        <v>-0.40105070315108626</v>
      </c>
      <c r="AD9" s="37">
        <f>N9</f>
        <v>1121</v>
      </c>
      <c r="AE9" s="37">
        <f>COUNTIF(L54:L76,AD9)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COUNTIF(L77:L99,AI9)</f>
        <v>4</v>
      </c>
      <c r="AK9" s="37">
        <f>AJ9/(AL4-AJ20)</f>
        <v>0.19047619047619047</v>
      </c>
      <c r="AL9" s="37">
        <f>IF(AK9=0,0,(AK9*((LOG(AK9))/LOG(2))))</f>
        <v>-0.4556795091007162</v>
      </c>
      <c r="AN9" s="37">
        <f>N9</f>
        <v>1121</v>
      </c>
      <c r="AO9" s="37">
        <f>COUNTIF(L100:L123,AN9)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COUNTIF(L124:L146,AS9)</f>
        <v>3</v>
      </c>
      <c r="AU9" s="37">
        <f>AT9/(AV4-AT20)</f>
        <v>0.13043478260869565</v>
      </c>
      <c r="AV9" s="37">
        <f>IF(AU9=0,0,(AU9*((LOG(AU9))/LOG(2))))</f>
        <v>-0.3832955811307639</v>
      </c>
    </row>
    <row r="10" spans="1:48" x14ac:dyDescent="0.3">
      <c r="A10" s="59">
        <v>12</v>
      </c>
      <c r="B10" s="59">
        <v>645</v>
      </c>
      <c r="C10" s="62">
        <v>23</v>
      </c>
      <c r="D10" s="59">
        <v>657</v>
      </c>
      <c r="E10" s="62">
        <v>13</v>
      </c>
      <c r="F10" s="59">
        <v>666</v>
      </c>
      <c r="G10" s="65">
        <v>23</v>
      </c>
      <c r="H10" s="65">
        <v>700</v>
      </c>
      <c r="I10" s="43"/>
      <c r="J10" s="43"/>
      <c r="K10" s="44">
        <v>0</v>
      </c>
      <c r="L10">
        <v>1212</v>
      </c>
      <c r="N10" s="37">
        <v>1122</v>
      </c>
      <c r="O10" s="37">
        <f>COUNTIF($L$7:$L$500,N10)</f>
        <v>16</v>
      </c>
      <c r="P10" s="37">
        <f>O10/$Q$4</f>
        <v>0.11428571428571428</v>
      </c>
      <c r="Q10" s="37">
        <f>IF(P10=0,0,(P10*((LOG(P10))/LOG(2))))</f>
        <v>-0.35763234479371042</v>
      </c>
      <c r="T10" s="37">
        <f>N10</f>
        <v>1122</v>
      </c>
      <c r="U10" s="37">
        <f>COUNTIF(L7:L29,T10)</f>
        <v>1</v>
      </c>
      <c r="V10" s="37">
        <f>U10/(W4-U20)</f>
        <v>4.3478260869565216E-2</v>
      </c>
      <c r="W10" s="37">
        <f>IF(V10=0,0,(V10*((LOG(V10))/LOG(2))))</f>
        <v>-0.19667660678508753</v>
      </c>
      <c r="Y10" s="37">
        <f>N10</f>
        <v>1122</v>
      </c>
      <c r="Z10" s="37">
        <f>COUNTIF(L30:L53,Y10)</f>
        <v>3</v>
      </c>
      <c r="AA10" s="37">
        <f>Z10/(AB4-Z20)</f>
        <v>0.14285714285714285</v>
      </c>
      <c r="AB10" s="37">
        <f>IF(AA10=0,0,(AA10*((LOG(AA10))/LOG(2))))</f>
        <v>-0.40105070315108626</v>
      </c>
      <c r="AD10" s="37">
        <f>N10</f>
        <v>1122</v>
      </c>
      <c r="AE10" s="37">
        <f>COUNTIF(L54:L76,AD10)</f>
        <v>2</v>
      </c>
      <c r="AF10" s="37">
        <f>AE10/(AG4-AE20)</f>
        <v>9.0909090909090912E-2</v>
      </c>
      <c r="AG10" s="37">
        <f>IF(AF10=0,0,(AF10*((LOG(AF10))/LOG(2))))</f>
        <v>-0.31449378351248153</v>
      </c>
      <c r="AI10" s="37">
        <f>N10</f>
        <v>1122</v>
      </c>
      <c r="AJ10" s="37">
        <f>COUNTIF(L77:L99,AI10)</f>
        <v>5</v>
      </c>
      <c r="AK10" s="37">
        <f>AJ10/(AL4-AJ20)</f>
        <v>0.23809523809523808</v>
      </c>
      <c r="AL10" s="37">
        <f>IF(AK10=0,0,(AK10*((LOG(AK10))/LOG(2))))</f>
        <v>-0.49294983997414238</v>
      </c>
      <c r="AN10" s="37">
        <f>N10</f>
        <v>1122</v>
      </c>
      <c r="AO10" s="37">
        <f>COUNTIF(L100:L123,AN10)</f>
        <v>4</v>
      </c>
      <c r="AP10" s="37">
        <f>AO10/(AQ4-AO20)</f>
        <v>0.18181818181818182</v>
      </c>
      <c r="AQ10" s="37">
        <f>IF(AP10=0,0,(AP10*((LOG(AP10))/LOG(2))))</f>
        <v>-0.44716938520678134</v>
      </c>
      <c r="AS10" s="37">
        <f>N10</f>
        <v>1122</v>
      </c>
      <c r="AT10" s="37">
        <f>COUNTIF(L124:L146,AS10)</f>
        <v>1</v>
      </c>
      <c r="AU10" s="37">
        <f>AT10/(AV4-AT20)</f>
        <v>4.3478260869565216E-2</v>
      </c>
      <c r="AV10" s="37">
        <f>IF(AU10=0,0,(AU10*((LOG(AU10))/LOG(2))))</f>
        <v>-0.19667660678508753</v>
      </c>
    </row>
    <row r="11" spans="1:48" x14ac:dyDescent="0.3">
      <c r="A11" s="59">
        <v>12</v>
      </c>
      <c r="B11" s="59">
        <v>806</v>
      </c>
      <c r="C11" s="62">
        <v>23</v>
      </c>
      <c r="D11" s="59">
        <v>826</v>
      </c>
      <c r="E11" s="62">
        <v>13</v>
      </c>
      <c r="F11" s="59">
        <v>841</v>
      </c>
      <c r="G11" s="65">
        <v>23</v>
      </c>
      <c r="H11" s="65">
        <v>852</v>
      </c>
      <c r="I11" s="43"/>
      <c r="J11" s="43"/>
      <c r="K11" s="44">
        <v>0</v>
      </c>
      <c r="L11">
        <v>1212</v>
      </c>
      <c r="N11" s="37">
        <v>1211</v>
      </c>
      <c r="O11" s="37">
        <f>COUNTIF($L$7:$L$500,N11)</f>
        <v>3</v>
      </c>
      <c r="P11" s="37">
        <f>O11/$Q$4</f>
        <v>2.1428571428571429E-2</v>
      </c>
      <c r="Q11" s="37">
        <f>IF(P11=0,0,(P11*((LOG(P11))/LOG(2))))</f>
        <v>-0.11880686820479594</v>
      </c>
      <c r="T11" s="37">
        <f>N11</f>
        <v>1211</v>
      </c>
      <c r="U11" s="37">
        <f>COUNTIF(L7:L29,T11)</f>
        <v>1</v>
      </c>
      <c r="V11" s="37">
        <f>U11/(W4-U20)</f>
        <v>4.3478260869565216E-2</v>
      </c>
      <c r="W11" s="37">
        <f>IF(V11=0,0,(V11*((LOG(V11))/LOG(2))))</f>
        <v>-0.19667660678508753</v>
      </c>
      <c r="Y11" s="37">
        <f>N11</f>
        <v>1211</v>
      </c>
      <c r="Z11" s="37">
        <f>COUNTIF(L30:L53,Y11)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COUNTIF(L54:L76,AD11)</f>
        <v>1</v>
      </c>
      <c r="AF11" s="37">
        <f>AE11/(AG4-AE20)</f>
        <v>4.5454545454545456E-2</v>
      </c>
      <c r="AG11" s="37">
        <f>IF(AF11=0,0,(AF11*((LOG(AF11))/LOG(2))))</f>
        <v>-0.20270143721078623</v>
      </c>
      <c r="AI11" s="37">
        <f>N11</f>
        <v>1211</v>
      </c>
      <c r="AJ11" s="37">
        <f>COUNTIF(L77:L99,AI11)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COUNTIF(L100:L123,AN11)</f>
        <v>1</v>
      </c>
      <c r="AP11" s="37">
        <f>AO11/(AQ4-AO20)</f>
        <v>4.5454545454545456E-2</v>
      </c>
      <c r="AQ11" s="37">
        <f>IF(AP11=0,0,(AP11*((LOG(AP11))/LOG(2))))</f>
        <v>-0.20270143721078623</v>
      </c>
      <c r="AS11" s="37">
        <f>N11</f>
        <v>1211</v>
      </c>
      <c r="AT11" s="37">
        <f>COUNTIF(L124:L146,AS11)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965</v>
      </c>
      <c r="C12" s="62">
        <v>12</v>
      </c>
      <c r="D12" s="59">
        <v>978</v>
      </c>
      <c r="E12" s="62">
        <v>24</v>
      </c>
      <c r="F12" s="59">
        <v>1000</v>
      </c>
      <c r="G12" s="65">
        <v>23</v>
      </c>
      <c r="H12" s="65">
        <v>1011</v>
      </c>
      <c r="I12" s="43"/>
      <c r="J12" s="43"/>
      <c r="K12" s="44">
        <v>0</v>
      </c>
      <c r="L12">
        <v>2122</v>
      </c>
      <c r="N12" s="37">
        <v>1212</v>
      </c>
      <c r="O12" s="37">
        <f>COUNTIF($L$7:$L$500,N12)</f>
        <v>21</v>
      </c>
      <c r="P12" s="37">
        <f>O12/$Q$4</f>
        <v>0.15</v>
      </c>
      <c r="Q12" s="37">
        <f>IF(P12=0,0,(P12*((LOG(P12))/LOG(2))))</f>
        <v>-0.41054483912493089</v>
      </c>
      <c r="T12" s="37">
        <f>N12</f>
        <v>1212</v>
      </c>
      <c r="U12" s="37">
        <f>COUNTIF(L7:L29,T12)</f>
        <v>3</v>
      </c>
      <c r="V12" s="37">
        <f>U12/(W4-U20)</f>
        <v>0.13043478260869565</v>
      </c>
      <c r="W12" s="37">
        <f>IF(V12=0,0,(V12*((LOG(V12))/LOG(2))))</f>
        <v>-0.3832955811307639</v>
      </c>
      <c r="Y12" s="37">
        <f>N12</f>
        <v>1212</v>
      </c>
      <c r="Z12" s="37">
        <f>COUNTIF(L30:L53,Y12)</f>
        <v>4</v>
      </c>
      <c r="AA12" s="37">
        <f>Z12/(AB4-Z20)</f>
        <v>0.19047619047619047</v>
      </c>
      <c r="AB12" s="37">
        <f>IF(AA12=0,0,(AA12*((LOG(AA12))/LOG(2))))</f>
        <v>-0.4556795091007162</v>
      </c>
      <c r="AD12" s="37">
        <f>N12</f>
        <v>1212</v>
      </c>
      <c r="AE12" s="37">
        <f>COUNTIF(L54:L76,AD12)</f>
        <v>5</v>
      </c>
      <c r="AF12" s="37">
        <f>AE12/(AG4-AE20)</f>
        <v>0.22727272727272727</v>
      </c>
      <c r="AG12" s="37">
        <f>IF(AF12=0,0,(AF12*((LOG(AF12))/LOG(2))))</f>
        <v>-0.48579625539771243</v>
      </c>
      <c r="AI12" s="37">
        <f>N12</f>
        <v>1212</v>
      </c>
      <c r="AJ12" s="37">
        <f>COUNTIF(L77:L99,AI12)</f>
        <v>5</v>
      </c>
      <c r="AK12" s="37">
        <f>AJ12/(AL4-AJ20)</f>
        <v>0.23809523809523808</v>
      </c>
      <c r="AL12" s="37">
        <f>IF(AK12=0,0,(AK12*((LOG(AK12))/LOG(2))))</f>
        <v>-0.49294983997414238</v>
      </c>
      <c r="AN12" s="37">
        <f>N12</f>
        <v>1212</v>
      </c>
      <c r="AO12" s="37">
        <f>COUNTIF(L100:L123,AN12)</f>
        <v>2</v>
      </c>
      <c r="AP12" s="37">
        <f>AO12/(AQ4-AO20)</f>
        <v>9.0909090909090912E-2</v>
      </c>
      <c r="AQ12" s="37">
        <f>IF(AP12=0,0,(AP12*((LOG(AP12))/LOG(2))))</f>
        <v>-0.31449378351248153</v>
      </c>
      <c r="AS12" s="37">
        <f>N12</f>
        <v>1212</v>
      </c>
      <c r="AT12" s="37">
        <f>COUNTIF(L124:L146,AS12)</f>
        <v>2</v>
      </c>
      <c r="AU12" s="37">
        <f>AT12/(AV4-AT20)</f>
        <v>8.6956521739130432E-2</v>
      </c>
      <c r="AV12" s="37">
        <f>IF(AU12=0,0,(AU12*((LOG(AU12))/LOG(2))))</f>
        <v>-0.30639669183104457</v>
      </c>
    </row>
    <row r="13" spans="1:48" x14ac:dyDescent="0.3">
      <c r="A13" s="59">
        <v>12</v>
      </c>
      <c r="B13" s="59">
        <v>1115</v>
      </c>
      <c r="C13" s="62">
        <v>23</v>
      </c>
      <c r="D13" s="59">
        <v>1141</v>
      </c>
      <c r="E13" s="62">
        <v>24</v>
      </c>
      <c r="F13" s="59">
        <v>1148</v>
      </c>
      <c r="G13" s="65">
        <v>14</v>
      </c>
      <c r="H13" s="65">
        <v>1161</v>
      </c>
      <c r="I13" s="43"/>
      <c r="J13" s="43"/>
      <c r="K13" s="44">
        <v>0</v>
      </c>
      <c r="L13">
        <v>1221</v>
      </c>
      <c r="N13" s="37">
        <v>1221</v>
      </c>
      <c r="O13" s="37">
        <f>COUNTIF($L$7:$L$500,N13)</f>
        <v>3</v>
      </c>
      <c r="P13" s="37">
        <f>O13/$Q$4</f>
        <v>2.1428571428571429E-2</v>
      </c>
      <c r="Q13" s="37">
        <f>IF(P13=0,0,(P13*((LOG(P13))/LOG(2))))</f>
        <v>-0.11880686820479594</v>
      </c>
      <c r="T13" s="37">
        <f>N13</f>
        <v>1221</v>
      </c>
      <c r="U13" s="37">
        <f>COUNTIF(L7:L29,T13)</f>
        <v>1</v>
      </c>
      <c r="V13" s="37">
        <f>U13/(W4-U20)</f>
        <v>4.3478260869565216E-2</v>
      </c>
      <c r="W13" s="37">
        <f>IF(V13=0,0,(V13*((LOG(V13))/LOG(2))))</f>
        <v>-0.19667660678508753</v>
      </c>
      <c r="Y13" s="37">
        <f>N13</f>
        <v>1221</v>
      </c>
      <c r="Z13" s="37">
        <f>COUNTIF(L30:L53,Y13)</f>
        <v>0</v>
      </c>
      <c r="AA13" s="37">
        <f>Z13/(AB4-Z20)</f>
        <v>0</v>
      </c>
      <c r="AB13" s="37">
        <f>IF(AA13=0,0,(AA13*((LOG(AA13))/LOG(2))))</f>
        <v>0</v>
      </c>
      <c r="AD13" s="37">
        <f>N13</f>
        <v>1221</v>
      </c>
      <c r="AE13" s="37">
        <f>COUNTIF(L54:L76,AD13)</f>
        <v>1</v>
      </c>
      <c r="AF13" s="37">
        <f>AE13/(AG4-AE20)</f>
        <v>4.5454545454545456E-2</v>
      </c>
      <c r="AG13" s="37">
        <f>IF(AF13=0,0,(AF13*((LOG(AF13))/LOG(2))))</f>
        <v>-0.20270143721078623</v>
      </c>
      <c r="AI13" s="37">
        <f>N13</f>
        <v>1221</v>
      </c>
      <c r="AJ13" s="37">
        <f>COUNTIF(L77:L99,AI13)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COUNTIF(L100:L123,AN13)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COUNTIF(L124:L146,AS13)</f>
        <v>1</v>
      </c>
      <c r="AU13" s="37">
        <f>AT13/(AV4-AT20)</f>
        <v>4.3478260869565216E-2</v>
      </c>
      <c r="AV13" s="37">
        <f>IF(AU13=0,0,(AU13*((LOG(AU13))/LOG(2))))</f>
        <v>-0.19667660678508753</v>
      </c>
    </row>
    <row r="14" spans="1:48" x14ac:dyDescent="0.3">
      <c r="A14" s="59">
        <v>12</v>
      </c>
      <c r="B14" s="59">
        <v>1297</v>
      </c>
      <c r="C14" s="62">
        <v>23</v>
      </c>
      <c r="D14" s="59">
        <v>1323</v>
      </c>
      <c r="E14" s="62">
        <v>24</v>
      </c>
      <c r="F14" s="59">
        <v>1334</v>
      </c>
      <c r="G14" s="65">
        <v>23</v>
      </c>
      <c r="H14" s="65">
        <v>1343</v>
      </c>
      <c r="I14" s="43"/>
      <c r="J14" s="43"/>
      <c r="K14" s="44">
        <v>0</v>
      </c>
      <c r="L14">
        <v>1222</v>
      </c>
      <c r="N14" s="37">
        <v>1222</v>
      </c>
      <c r="O14" s="37">
        <f>COUNTIF($L$7:$L$500,N14)</f>
        <v>7</v>
      </c>
      <c r="P14" s="37">
        <f>O14/$Q$4</f>
        <v>0.05</v>
      </c>
      <c r="Q14" s="37">
        <f>IF(P14=0,0,(P14*((LOG(P14))/LOG(2))))</f>
        <v>-0.21609640474436814</v>
      </c>
      <c r="T14" s="37">
        <f>N14</f>
        <v>1222</v>
      </c>
      <c r="U14" s="37">
        <f>COUNTIF(L7:L29,T14)</f>
        <v>2</v>
      </c>
      <c r="V14" s="37">
        <f>U14/(W4-U20)</f>
        <v>8.6956521739130432E-2</v>
      </c>
      <c r="W14" s="37">
        <f>IF(V14=0,0,(V14*((LOG(V14))/LOG(2))))</f>
        <v>-0.30639669183104457</v>
      </c>
      <c r="Y14" s="37">
        <f>N14</f>
        <v>1222</v>
      </c>
      <c r="Z14" s="37">
        <f>COUNTIF(L30:L53,Y14)</f>
        <v>2</v>
      </c>
      <c r="AA14" s="37">
        <f>Z14/(AB4-Z20)</f>
        <v>9.5238095238095233E-2</v>
      </c>
      <c r="AB14" s="37">
        <f>IF(AA14=0,0,(AA14*((LOG(AA14))/LOG(2))))</f>
        <v>-0.32307784978845333</v>
      </c>
      <c r="AD14" s="37">
        <f>N14</f>
        <v>1222</v>
      </c>
      <c r="AE14" s="37">
        <f>COUNTIF(L54:L76,AD14)</f>
        <v>1</v>
      </c>
      <c r="AF14" s="37">
        <f>AE14/(AG4-AE20)</f>
        <v>4.5454545454545456E-2</v>
      </c>
      <c r="AG14" s="37">
        <f>IF(AF14=0,0,(AF14*((LOG(AF14))/LOG(2))))</f>
        <v>-0.20270143721078623</v>
      </c>
      <c r="AI14" s="37">
        <f>N14</f>
        <v>1222</v>
      </c>
      <c r="AJ14" s="37">
        <f>COUNTIF(L77:L99,AI14)</f>
        <v>1</v>
      </c>
      <c r="AK14" s="37">
        <f>AJ14/(AL4-AJ20)</f>
        <v>4.7619047619047616E-2</v>
      </c>
      <c r="AL14" s="37">
        <f>IF(AK14=0,0,(AK14*((LOG(AK14))/LOG(2))))</f>
        <v>-0.20915797251327431</v>
      </c>
      <c r="AN14" s="37">
        <f>N14</f>
        <v>1222</v>
      </c>
      <c r="AO14" s="37">
        <f>COUNTIF(L100:L123,AN14)</f>
        <v>1</v>
      </c>
      <c r="AP14" s="37">
        <f>AO14/(AQ4-AO20)</f>
        <v>4.5454545454545456E-2</v>
      </c>
      <c r="AQ14" s="37">
        <f>IF(AP14=0,0,(AP14*((LOG(AP14))/LOG(2))))</f>
        <v>-0.20270143721078623</v>
      </c>
      <c r="AS14" s="37">
        <f>N14</f>
        <v>1222</v>
      </c>
      <c r="AT14" s="37">
        <f>COUNTIF(L124:L146,AS14)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21</v>
      </c>
      <c r="B15" s="59">
        <v>1478</v>
      </c>
      <c r="C15" s="62">
        <v>12</v>
      </c>
      <c r="D15" s="59">
        <v>1495</v>
      </c>
      <c r="E15" s="62">
        <v>24</v>
      </c>
      <c r="F15" s="59">
        <v>1540</v>
      </c>
      <c r="G15" s="65">
        <v>23</v>
      </c>
      <c r="H15" s="65">
        <v>1552</v>
      </c>
      <c r="I15" s="43"/>
      <c r="J15" s="43"/>
      <c r="K15" s="44">
        <v>0</v>
      </c>
      <c r="L15">
        <v>2122</v>
      </c>
      <c r="N15" s="37">
        <v>2111</v>
      </c>
      <c r="O15" s="37">
        <f>COUNTIF($L$7:$L$500,N15)</f>
        <v>1</v>
      </c>
      <c r="P15" s="37">
        <f>O15/$Q$4</f>
        <v>7.1428571428571426E-3</v>
      </c>
      <c r="Q15" s="37">
        <f>IF(P15=0,0,(P15*((LOG(P15))/LOG(2))))</f>
        <v>-5.0923450121035475E-2</v>
      </c>
      <c r="T15" s="37">
        <f>N15</f>
        <v>2111</v>
      </c>
      <c r="U15" s="37">
        <f>COUNTIF(L7:L29,T15)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COUNTIF(L30:L53,Y15)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COUNTIF(L54:L76,AD15)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COUNTIF(L77:L99,AI15)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COUNTIF(L100:L123,AN15)</f>
        <v>1</v>
      </c>
      <c r="AP15" s="37">
        <f>AO15/(AQ4-AO20)</f>
        <v>4.5454545454545456E-2</v>
      </c>
      <c r="AQ15" s="37">
        <f>IF(AP15=0,0,(AP15*((LOG(AP15))/LOG(2))))</f>
        <v>-0.20270143721078623</v>
      </c>
      <c r="AS15" s="37">
        <f>N15</f>
        <v>2111</v>
      </c>
      <c r="AT15" s="37">
        <f>COUNTIF(L124:L146,AS15)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12</v>
      </c>
      <c r="B16" s="59">
        <v>1692</v>
      </c>
      <c r="C16" s="62">
        <v>14</v>
      </c>
      <c r="D16" s="59">
        <v>1709</v>
      </c>
      <c r="E16" s="62">
        <v>24</v>
      </c>
      <c r="F16" s="59">
        <v>1721</v>
      </c>
      <c r="G16" s="65">
        <v>23</v>
      </c>
      <c r="H16" s="65">
        <v>1753</v>
      </c>
      <c r="I16" s="43"/>
      <c r="J16" s="43"/>
      <c r="K16" s="44">
        <v>0</v>
      </c>
      <c r="L16">
        <v>1122</v>
      </c>
      <c r="N16" s="37">
        <v>2112</v>
      </c>
      <c r="O16" s="37">
        <f>COUNTIF($L$7:$L$500,N16)</f>
        <v>9</v>
      </c>
      <c r="P16" s="37">
        <f>O16/$Q$4</f>
        <v>6.4285714285714279E-2</v>
      </c>
      <c r="Q16" s="37">
        <f>IF(P16=0,0,(P16*((LOG(P16))/LOG(2))))</f>
        <v>-0.25453015813945634</v>
      </c>
      <c r="T16" s="37">
        <f>N16</f>
        <v>2112</v>
      </c>
      <c r="U16" s="37">
        <f>COUNTIF(L7:L29,T16)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COUNTIF(L30:L53,Y16)</f>
        <v>1</v>
      </c>
      <c r="AA16" s="37">
        <f>Z16/(AB4-Z20)</f>
        <v>4.7619047619047616E-2</v>
      </c>
      <c r="AB16" s="37">
        <f>IF(AA16=0,0,(AA16*((LOG(AA16))/LOG(2))))</f>
        <v>-0.20915797251327431</v>
      </c>
      <c r="AD16" s="37">
        <f>N16</f>
        <v>2112</v>
      </c>
      <c r="AE16" s="37">
        <f>COUNTIF(L54:L76,AD16)</f>
        <v>1</v>
      </c>
      <c r="AF16" s="37">
        <f>AE16/(AG4-AE20)</f>
        <v>4.5454545454545456E-2</v>
      </c>
      <c r="AG16" s="37">
        <f>IF(AF16=0,0,(AF16*((LOG(AF16))/LOG(2))))</f>
        <v>-0.20270143721078623</v>
      </c>
      <c r="AI16" s="37">
        <f>N16</f>
        <v>2112</v>
      </c>
      <c r="AJ16" s="37">
        <f>COUNTIF(L77:L99,AI16)</f>
        <v>1</v>
      </c>
      <c r="AK16" s="37">
        <f>AJ16/(AL4-AJ20)</f>
        <v>4.7619047619047616E-2</v>
      </c>
      <c r="AL16" s="37">
        <f>IF(AK16=0,0,(AK16*((LOG(AK16))/LOG(2))))</f>
        <v>-0.20915797251327431</v>
      </c>
      <c r="AN16" s="37">
        <f>N16</f>
        <v>2112</v>
      </c>
      <c r="AO16" s="37">
        <f>COUNTIF(L100:L123,AN16)</f>
        <v>3</v>
      </c>
      <c r="AP16" s="37">
        <f>AO16/(AQ4-AO20)</f>
        <v>0.13636363636363635</v>
      </c>
      <c r="AQ16" s="37">
        <f>IF(AP16=0,0,(AP16*((LOG(AP16))/LOG(2))))</f>
        <v>-0.39197306153401923</v>
      </c>
      <c r="AS16" s="37">
        <f>N16</f>
        <v>2112</v>
      </c>
      <c r="AT16" s="37">
        <f>COUNTIF(L124:L146,AS16)</f>
        <v>3</v>
      </c>
      <c r="AU16" s="37">
        <f>AT16/(AV4-AT20)</f>
        <v>0.13043478260869565</v>
      </c>
      <c r="AV16" s="37">
        <f>IF(AU16=0,0,(AU16*((LOG(AU16))/LOG(2))))</f>
        <v>-0.3832955811307639</v>
      </c>
    </row>
    <row r="17" spans="1:48" x14ac:dyDescent="0.3">
      <c r="A17" s="59">
        <v>21</v>
      </c>
      <c r="B17" s="59">
        <v>1889</v>
      </c>
      <c r="C17" s="62">
        <v>21</v>
      </c>
      <c r="D17" s="59">
        <v>1896</v>
      </c>
      <c r="E17" s="62">
        <v>22</v>
      </c>
      <c r="F17" s="59">
        <v>1912</v>
      </c>
      <c r="G17" s="65">
        <v>23</v>
      </c>
      <c r="H17" s="65">
        <v>2017</v>
      </c>
      <c r="I17" s="43"/>
      <c r="J17" s="43"/>
      <c r="K17" s="44">
        <v>0</v>
      </c>
      <c r="L17">
        <v>2222</v>
      </c>
      <c r="N17" s="37">
        <v>2121</v>
      </c>
      <c r="O17" s="37">
        <f>COUNTIF($L$7:$L$500,N17)</f>
        <v>9</v>
      </c>
      <c r="P17" s="37">
        <f>O17/$Q$4</f>
        <v>6.4285714285714279E-2</v>
      </c>
      <c r="Q17" s="37">
        <f>IF(P17=0,0,(P17*((LOG(P17))/LOG(2))))</f>
        <v>-0.25453015813945634</v>
      </c>
      <c r="T17" s="37">
        <f>N17</f>
        <v>2121</v>
      </c>
      <c r="U17" s="37">
        <f>COUNTIF(L7:L29,T17)</f>
        <v>2</v>
      </c>
      <c r="V17" s="37">
        <f>U17/(W4-U20)</f>
        <v>8.6956521739130432E-2</v>
      </c>
      <c r="W17" s="37">
        <f>IF(V17=0,0,(V17*((LOG(V17))/LOG(2))))</f>
        <v>-0.30639669183104457</v>
      </c>
      <c r="Y17" s="37">
        <f>N17</f>
        <v>2121</v>
      </c>
      <c r="Z17" s="37">
        <f>COUNTIF(L30:L53,Y17)</f>
        <v>0</v>
      </c>
      <c r="AA17" s="37">
        <f>Z17/(AB4-Z20)</f>
        <v>0</v>
      </c>
      <c r="AB17" s="37">
        <f>IF(AA17=0,0,(AA17*((LOG(AA17))/LOG(2))))</f>
        <v>0</v>
      </c>
      <c r="AD17" s="37">
        <f>N17</f>
        <v>2121</v>
      </c>
      <c r="AE17" s="37">
        <f>COUNTIF(L54:L76,AD17)</f>
        <v>2</v>
      </c>
      <c r="AF17" s="37">
        <f>AE17/(AG4-AE20)</f>
        <v>9.0909090909090912E-2</v>
      </c>
      <c r="AG17" s="37">
        <f>IF(AF17=0,0,(AF17*((LOG(AF17))/LOG(2))))</f>
        <v>-0.31449378351248153</v>
      </c>
      <c r="AI17" s="37">
        <f>N17</f>
        <v>2121</v>
      </c>
      <c r="AJ17" s="37">
        <f>COUNTIF(L77:L99,AI17)</f>
        <v>0</v>
      </c>
      <c r="AK17" s="37">
        <f>AJ17/(AL4-AJ20)</f>
        <v>0</v>
      </c>
      <c r="AL17" s="37">
        <f>IF(AK17=0,0,(AK17*((LOG(AK17))/LOG(2))))</f>
        <v>0</v>
      </c>
      <c r="AN17" s="37">
        <f>N17</f>
        <v>2121</v>
      </c>
      <c r="AO17" s="37">
        <f>COUNTIF(L100:L123,AN17)</f>
        <v>2</v>
      </c>
      <c r="AP17" s="37">
        <f>AO17/(AQ4-AO20)</f>
        <v>9.0909090909090912E-2</v>
      </c>
      <c r="AQ17" s="37">
        <f>IF(AP17=0,0,(AP17*((LOG(AP17))/LOG(2))))</f>
        <v>-0.31449378351248153</v>
      </c>
      <c r="AS17" s="37">
        <f>N17</f>
        <v>2121</v>
      </c>
      <c r="AT17" s="37">
        <f>COUNTIF(L124:L146,AS17)</f>
        <v>3</v>
      </c>
      <c r="AU17" s="37">
        <f>AT17/(AV4-AT20)</f>
        <v>0.13043478260869565</v>
      </c>
      <c r="AV17" s="37">
        <f>IF(AU17=0,0,(AU17*((LOG(AU17))/LOG(2))))</f>
        <v>-0.3832955811307639</v>
      </c>
    </row>
    <row r="18" spans="1:48" x14ac:dyDescent="0.3">
      <c r="A18" s="59">
        <v>21</v>
      </c>
      <c r="B18" s="59">
        <v>2159</v>
      </c>
      <c r="C18" s="62">
        <v>12</v>
      </c>
      <c r="D18" s="59">
        <v>2174</v>
      </c>
      <c r="E18" s="62">
        <v>24</v>
      </c>
      <c r="F18" s="59">
        <v>2188</v>
      </c>
      <c r="G18" s="65">
        <v>14</v>
      </c>
      <c r="H18" s="65">
        <v>2199</v>
      </c>
      <c r="I18" s="43"/>
      <c r="J18" s="43"/>
      <c r="K18" s="44">
        <v>0</v>
      </c>
      <c r="L18">
        <v>2121</v>
      </c>
      <c r="N18" s="37">
        <v>2122</v>
      </c>
      <c r="O18" s="37">
        <f>COUNTIF($L$7:$L$500,N18)</f>
        <v>25</v>
      </c>
      <c r="P18" s="37">
        <f>O18/$Q$4</f>
        <v>0.17857142857142858</v>
      </c>
      <c r="Q18" s="37">
        <f>IF(P18=0,0,(P18*((LOG(P18))/LOG(2))))</f>
        <v>-0.44382621913754317</v>
      </c>
      <c r="T18" s="37">
        <f>N18</f>
        <v>2122</v>
      </c>
      <c r="U18" s="37">
        <f>COUNTIF(L7:L29,T18)</f>
        <v>6</v>
      </c>
      <c r="V18" s="37">
        <f>U18/(W4-U20)</f>
        <v>0.2608695652173913</v>
      </c>
      <c r="W18" s="37">
        <f>IF(V18=0,0,(V18*((LOG(V18))/LOG(2))))</f>
        <v>-0.50572159704413644</v>
      </c>
      <c r="Y18" s="37">
        <f>N18</f>
        <v>2122</v>
      </c>
      <c r="Z18" s="37">
        <f>COUNTIF(L30:L53,Y18)</f>
        <v>4</v>
      </c>
      <c r="AA18" s="37">
        <f>Z18/(AB4-Z20)</f>
        <v>0.19047619047619047</v>
      </c>
      <c r="AB18" s="37">
        <f>IF(AA18=0,0,(AA18*((LOG(AA18))/LOG(2))))</f>
        <v>-0.4556795091007162</v>
      </c>
      <c r="AD18" s="37">
        <f>N18</f>
        <v>2122</v>
      </c>
      <c r="AE18" s="37">
        <f>COUNTIF(L54:L76,AD18)</f>
        <v>6</v>
      </c>
      <c r="AF18" s="37">
        <f>AE18/(AG4-AE20)</f>
        <v>0.27272727272727271</v>
      </c>
      <c r="AG18" s="37">
        <f>IF(AF18=0,0,(AF18*((LOG(AF18))/LOG(2))))</f>
        <v>-0.51121885034076575</v>
      </c>
      <c r="AI18" s="37">
        <f>N18</f>
        <v>2122</v>
      </c>
      <c r="AJ18" s="37">
        <f>COUNTIF(L77:L99,AI18)</f>
        <v>3</v>
      </c>
      <c r="AK18" s="37">
        <f>AJ18/(AL4-AJ20)</f>
        <v>0.14285714285714285</v>
      </c>
      <c r="AL18" s="37">
        <f>IF(AK18=0,0,(AK18*((LOG(AK18))/LOG(2))))</f>
        <v>-0.40105070315108626</v>
      </c>
      <c r="AN18" s="37">
        <f>N18</f>
        <v>2122</v>
      </c>
      <c r="AO18" s="37">
        <f>COUNTIF(L100:L123,AN18)</f>
        <v>2</v>
      </c>
      <c r="AP18" s="37">
        <f>AO18/(AQ4-AO20)</f>
        <v>9.0909090909090912E-2</v>
      </c>
      <c r="AQ18" s="37">
        <f>IF(AP18=0,0,(AP18*((LOG(AP18))/LOG(2))))</f>
        <v>-0.31449378351248153</v>
      </c>
      <c r="AS18" s="37">
        <f>N18</f>
        <v>2122</v>
      </c>
      <c r="AT18" s="37">
        <f>COUNTIF(L124:L146,AS18)</f>
        <v>4</v>
      </c>
      <c r="AU18" s="37">
        <f>AT18/(AV4-AT20)</f>
        <v>0.17391304347826086</v>
      </c>
      <c r="AV18" s="37">
        <f>IF(AU18=0,0,(AU18*((LOG(AU18))/LOG(2))))</f>
        <v>-0.43888034018382832</v>
      </c>
    </row>
    <row r="19" spans="1:48" x14ac:dyDescent="0.3">
      <c r="A19" s="59">
        <v>21</v>
      </c>
      <c r="B19" s="59">
        <v>2328</v>
      </c>
      <c r="C19" s="62">
        <v>12</v>
      </c>
      <c r="D19" s="59">
        <v>2340</v>
      </c>
      <c r="E19" s="62">
        <v>24</v>
      </c>
      <c r="F19" s="59">
        <v>2362</v>
      </c>
      <c r="G19" s="65">
        <v>23</v>
      </c>
      <c r="H19" s="65">
        <v>2372</v>
      </c>
      <c r="I19" s="43"/>
      <c r="J19" s="43"/>
      <c r="K19" s="44">
        <v>0</v>
      </c>
      <c r="L19">
        <v>2122</v>
      </c>
      <c r="N19" s="37">
        <v>2211</v>
      </c>
      <c r="O19" s="37">
        <f>COUNTIF($L$7:$L$500,N19)</f>
        <v>2</v>
      </c>
      <c r="P19" s="37">
        <f>O19/$Q$4</f>
        <v>1.4285714285714285E-2</v>
      </c>
      <c r="Q19" s="37">
        <f>IF(P19=0,0,(P19*((LOG(P19))/LOG(2))))</f>
        <v>-8.756118595635666E-2</v>
      </c>
      <c r="T19" s="37">
        <f>N19</f>
        <v>2211</v>
      </c>
      <c r="U19" s="37">
        <f>COUNTIF(L7:L29,T19)</f>
        <v>1</v>
      </c>
      <c r="V19" s="37">
        <f>U19/(W4-U20)</f>
        <v>4.3478260869565216E-2</v>
      </c>
      <c r="W19" s="37">
        <f>IF(V19=0,0,(V19*((LOG(V19))/LOG(2))))</f>
        <v>-0.19667660678508753</v>
      </c>
      <c r="Y19" s="37">
        <f>N19</f>
        <v>2211</v>
      </c>
      <c r="Z19" s="37">
        <f>COUNTIF(L30:L53,Y19)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COUNTIF(L54:L76,AD19)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COUNTIF(L77:L99,AI19)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COUNTIF(L100:L123,AN19)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COUNTIF(L124:L146,AS19)</f>
        <v>1</v>
      </c>
      <c r="AU19" s="37">
        <f>AT19/(AV4-AT20)</f>
        <v>4.3478260869565216E-2</v>
      </c>
      <c r="AV19" s="37">
        <f>IF(AU19=0,0,(AU19*((LOG(AU19))/LOG(2))))</f>
        <v>-0.19667660678508753</v>
      </c>
    </row>
    <row r="20" spans="1:48" x14ac:dyDescent="0.3">
      <c r="A20" s="59">
        <v>12</v>
      </c>
      <c r="B20" s="59">
        <v>2471</v>
      </c>
      <c r="C20" s="62">
        <v>23</v>
      </c>
      <c r="D20" s="59">
        <v>2488</v>
      </c>
      <c r="E20" s="62">
        <v>13</v>
      </c>
      <c r="F20" s="59">
        <v>2496</v>
      </c>
      <c r="G20" s="65">
        <v>14</v>
      </c>
      <c r="H20" s="65">
        <v>2504</v>
      </c>
      <c r="I20" s="43"/>
      <c r="J20" s="43"/>
      <c r="K20" s="44">
        <v>0</v>
      </c>
      <c r="L20">
        <v>1211</v>
      </c>
      <c r="N20" s="37">
        <v>2212</v>
      </c>
      <c r="O20" s="37">
        <f>COUNTIF($L$7:$L$500,N20)</f>
        <v>8</v>
      </c>
      <c r="P20" s="37">
        <f>O20/$Q$4</f>
        <v>5.7142857142857141E-2</v>
      </c>
      <c r="Q20" s="37">
        <f>IF(P20=0,0,(P20*((LOG(P20))/LOG(2))))</f>
        <v>-0.23595902953971234</v>
      </c>
      <c r="T20" s="37">
        <f>N20</f>
        <v>2212</v>
      </c>
      <c r="U20" s="37">
        <f>COUNTIF(L7:L29,T20)</f>
        <v>0</v>
      </c>
      <c r="V20" s="56"/>
      <c r="W20" s="57"/>
      <c r="Y20" s="37">
        <f>N20</f>
        <v>2212</v>
      </c>
      <c r="Z20" s="37">
        <f>COUNTIF(L30:L53,Y20)</f>
        <v>3</v>
      </c>
      <c r="AA20" s="56"/>
      <c r="AB20" s="57"/>
      <c r="AD20" s="37">
        <f>N20</f>
        <v>2212</v>
      </c>
      <c r="AE20" s="37">
        <f>COUNTIF(L54:L76,AD20)</f>
        <v>1</v>
      </c>
      <c r="AF20" s="56"/>
      <c r="AG20" s="57"/>
      <c r="AI20" s="37">
        <f>N20</f>
        <v>2212</v>
      </c>
      <c r="AJ20" s="37">
        <f>COUNTIF(L77:L99,AI20)</f>
        <v>2</v>
      </c>
      <c r="AK20" s="56"/>
      <c r="AL20" s="57"/>
      <c r="AN20" s="37">
        <f>N20</f>
        <v>2212</v>
      </c>
      <c r="AO20" s="37">
        <f>COUNTIF(L100:L123,AN20)</f>
        <v>2</v>
      </c>
      <c r="AP20" s="56"/>
      <c r="AQ20" s="57"/>
      <c r="AS20" s="37">
        <f>N20</f>
        <v>2212</v>
      </c>
      <c r="AT20" s="37">
        <f>COUNTIF(L124:L146,AS20)</f>
        <v>0</v>
      </c>
      <c r="AU20" s="56"/>
      <c r="AV20" s="57"/>
    </row>
    <row r="21" spans="1:48" x14ac:dyDescent="0.3">
      <c r="A21" s="59">
        <v>21</v>
      </c>
      <c r="B21" s="59">
        <v>2612</v>
      </c>
      <c r="C21" s="62">
        <v>21</v>
      </c>
      <c r="D21" s="59">
        <v>2635</v>
      </c>
      <c r="E21" s="62">
        <v>11</v>
      </c>
      <c r="F21" s="59">
        <v>2644</v>
      </c>
      <c r="G21" s="65">
        <v>12</v>
      </c>
      <c r="H21" s="65">
        <v>2674</v>
      </c>
      <c r="I21" s="43"/>
      <c r="J21" s="43"/>
      <c r="K21" s="44">
        <v>0</v>
      </c>
      <c r="L21">
        <v>2211</v>
      </c>
      <c r="N21" s="37">
        <v>2221</v>
      </c>
      <c r="O21" s="37">
        <f>COUNTIF($L$7:$L$500,N21)</f>
        <v>7</v>
      </c>
      <c r="P21" s="37">
        <f>O21/$Q$4</f>
        <v>0.05</v>
      </c>
      <c r="Q21" s="37">
        <f>IF(P21=0,0,(P21*((LOG(P21))/LOG(2))))</f>
        <v>-0.21609640474436814</v>
      </c>
      <c r="T21" s="37">
        <f>N21</f>
        <v>2221</v>
      </c>
      <c r="U21" s="37">
        <f>COUNTIF(L7:L29,T21)</f>
        <v>2</v>
      </c>
      <c r="V21" s="37">
        <f>U21/(W4-U20)</f>
        <v>8.6956521739130432E-2</v>
      </c>
      <c r="W21" s="37">
        <f>IF(V21=0,0,(V21*((LOG(V21))/LOG(2))))</f>
        <v>-0.30639669183104457</v>
      </c>
      <c r="Y21" s="37">
        <f>N21</f>
        <v>2221</v>
      </c>
      <c r="Z21" s="37">
        <f>COUNTIF(L30:L53,Y21)</f>
        <v>1</v>
      </c>
      <c r="AA21" s="37">
        <f>Z21/(AB4-Z20)</f>
        <v>4.7619047619047616E-2</v>
      </c>
      <c r="AB21" s="37">
        <f>IF(AA21=0,0,(AA21*((LOG(AA21))/LOG(2))))</f>
        <v>-0.20915797251327431</v>
      </c>
      <c r="AD21" s="37">
        <f>N21</f>
        <v>2221</v>
      </c>
      <c r="AE21" s="37">
        <f>COUNTIF(L54:L76,AD21)</f>
        <v>1</v>
      </c>
      <c r="AF21" s="37">
        <f>AE21/(AG4-AE20)</f>
        <v>4.5454545454545456E-2</v>
      </c>
      <c r="AG21" s="37">
        <f>IF(AF21=0,0,(AF21*((LOG(AF21))/LOG(2))))</f>
        <v>-0.20270143721078623</v>
      </c>
      <c r="AI21" s="37">
        <f>N21</f>
        <v>2221</v>
      </c>
      <c r="AJ21" s="37">
        <f>COUNTIF(L77:L99,AI21)</f>
        <v>0</v>
      </c>
      <c r="AK21" s="37">
        <f>AJ21/(AL4-AJ20)</f>
        <v>0</v>
      </c>
      <c r="AL21" s="37">
        <f>IF(AK21=0,0,(AK21*((LOG(AK21))/LOG(2))))</f>
        <v>0</v>
      </c>
      <c r="AN21" s="37">
        <f>N21</f>
        <v>2221</v>
      </c>
      <c r="AO21" s="37">
        <f>COUNTIF(L100:L123,AN21)</f>
        <v>1</v>
      </c>
      <c r="AP21" s="37">
        <f>AO21/(AQ4-AO20)</f>
        <v>4.5454545454545456E-2</v>
      </c>
      <c r="AQ21" s="37">
        <f>IF(AP21=0,0,(AP21*((LOG(AP21))/LOG(2))))</f>
        <v>-0.20270143721078623</v>
      </c>
      <c r="AS21" s="37">
        <f>N21</f>
        <v>2221</v>
      </c>
      <c r="AT21" s="37">
        <f>COUNTIF(L124:L146,AS21)</f>
        <v>2</v>
      </c>
      <c r="AU21" s="37">
        <f>AT21/(AV4-AT20)</f>
        <v>8.6956521739130432E-2</v>
      </c>
      <c r="AV21" s="37">
        <f>IF(AU21=0,0,(AU21*((LOG(AU21))/LOG(2))))</f>
        <v>-0.30639669183104457</v>
      </c>
    </row>
    <row r="22" spans="1:48" x14ac:dyDescent="0.3">
      <c r="A22" s="59">
        <v>21</v>
      </c>
      <c r="B22" s="59">
        <v>2797</v>
      </c>
      <c r="C22" s="62">
        <v>21</v>
      </c>
      <c r="D22" s="59">
        <v>2807</v>
      </c>
      <c r="E22" s="62">
        <v>22</v>
      </c>
      <c r="F22" s="59">
        <v>2831</v>
      </c>
      <c r="G22" s="65">
        <v>14</v>
      </c>
      <c r="H22" s="65">
        <v>2844</v>
      </c>
      <c r="I22" s="43"/>
      <c r="J22" s="43"/>
      <c r="K22" s="44">
        <v>0</v>
      </c>
      <c r="L22">
        <v>2221</v>
      </c>
      <c r="N22" s="37">
        <v>2222</v>
      </c>
      <c r="O22" s="37">
        <f>COUNTIF($L$7:$L$500,N22)</f>
        <v>12</v>
      </c>
      <c r="P22" s="37">
        <f>O22/$Q$4</f>
        <v>8.5714285714285715E-2</v>
      </c>
      <c r="Q22" s="37">
        <f>IF(P22=0,0,(P22*((LOG(P22))/LOG(2))))</f>
        <v>-0.30379890139061233</v>
      </c>
      <c r="T22" s="37">
        <f>N22</f>
        <v>2222</v>
      </c>
      <c r="U22" s="37">
        <f>COUNTIF(L7:L29,T22)</f>
        <v>4</v>
      </c>
      <c r="V22" s="37">
        <f>U22/(W4-U20)</f>
        <v>0.17391304347826086</v>
      </c>
      <c r="W22" s="37">
        <f>IF(V22=0,0,(V22*((LOG(V22))/LOG(2))))</f>
        <v>-0.43888034018382832</v>
      </c>
      <c r="Y22" s="37">
        <f>N22</f>
        <v>2222</v>
      </c>
      <c r="Z22" s="37">
        <f>COUNTIF(L30:L53,Y22)</f>
        <v>2</v>
      </c>
      <c r="AA22" s="37">
        <f>Z22/(AB4-Z20)</f>
        <v>9.5238095238095233E-2</v>
      </c>
      <c r="AB22" s="37">
        <f>IF(AA22=0,0,(AA22*((LOG(AA22))/LOG(2))))</f>
        <v>-0.32307784978845333</v>
      </c>
      <c r="AD22" s="37">
        <f>N22</f>
        <v>2222</v>
      </c>
      <c r="AE22" s="37">
        <f>COUNTIF(L54:L76,AD22)</f>
        <v>0</v>
      </c>
      <c r="AF22" s="37">
        <f>AE22/(AG4-AE20)</f>
        <v>0</v>
      </c>
      <c r="AG22" s="37">
        <f>IF(AF22=0,0,(AF22*((LOG(AF22))/LOG(2))))</f>
        <v>0</v>
      </c>
      <c r="AI22" s="37">
        <f>N22</f>
        <v>2222</v>
      </c>
      <c r="AJ22" s="37">
        <f>COUNTIF(L77:L99,AI22)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COUNTIF(L100:L123,AN22)</f>
        <v>3</v>
      </c>
      <c r="AP22" s="37">
        <f>AO22/(AQ4-AO20)</f>
        <v>0.13636363636363635</v>
      </c>
      <c r="AQ22" s="37">
        <f>IF(AP22=0,0,(AP22*((LOG(AP22))/LOG(2))))</f>
        <v>-0.39197306153401923</v>
      </c>
      <c r="AS22" s="37">
        <f>N22</f>
        <v>2222</v>
      </c>
      <c r="AT22" s="37">
        <f>COUNTIF(L124:L146,AS22)</f>
        <v>3</v>
      </c>
      <c r="AU22" s="37">
        <f>AT22/(AV4-AT20)</f>
        <v>0.13043478260869565</v>
      </c>
      <c r="AV22" s="37">
        <f>IF(AU22=0,0,(AU22*((LOG(AU22))/LOG(2))))</f>
        <v>-0.3832955811307639</v>
      </c>
    </row>
    <row r="23" spans="1:48" x14ac:dyDescent="0.3">
      <c r="A23" s="59">
        <v>12</v>
      </c>
      <c r="B23" s="59">
        <v>2973</v>
      </c>
      <c r="C23" s="62">
        <v>23</v>
      </c>
      <c r="D23" s="59">
        <v>2982</v>
      </c>
      <c r="E23" s="62">
        <v>13</v>
      </c>
      <c r="F23" s="59">
        <v>2993</v>
      </c>
      <c r="G23" s="65">
        <v>23</v>
      </c>
      <c r="H23" s="65">
        <v>3001</v>
      </c>
      <c r="I23" s="43"/>
      <c r="J23" s="43"/>
      <c r="K23" s="44">
        <v>0</v>
      </c>
      <c r="L23">
        <v>1212</v>
      </c>
      <c r="P23" s="28">
        <f>SUM(P7:P22)</f>
        <v>1</v>
      </c>
      <c r="Q23" s="28">
        <f>-SUM(Q7:Q22)</f>
        <v>3.5867467989187412</v>
      </c>
      <c r="V23" s="28">
        <f>SUM(V7:V22)</f>
        <v>0.99999999999999989</v>
      </c>
      <c r="W23" s="28">
        <f>-SUM(W7:W22)</f>
        <v>3.0337940209922123</v>
      </c>
      <c r="AA23" s="28">
        <f>SUM(AA7:AA22)</f>
        <v>0.99999999999999989</v>
      </c>
      <c r="AB23" s="28">
        <f>-SUM(AB7:AB22)</f>
        <v>2.9870900416203345</v>
      </c>
      <c r="AF23" s="28">
        <f>SUM(AF7:AF22)</f>
        <v>0.99999999999999989</v>
      </c>
      <c r="AG23" s="28">
        <f>-SUM(AG7:AG22)</f>
        <v>2.9540036423298539</v>
      </c>
      <c r="AK23" s="28">
        <f>SUM(AK7:AK22)</f>
        <v>1</v>
      </c>
      <c r="AL23" s="28">
        <f>-SUM(AL7:AL22)</f>
        <v>2.6792617822531843</v>
      </c>
      <c r="AP23" s="28">
        <f>SUM(AP7:AP22)</f>
        <v>1</v>
      </c>
      <c r="AQ23" s="28">
        <f>-SUM(AQ7:AQ22)</f>
        <v>3.2998963911678914</v>
      </c>
      <c r="AU23" s="28">
        <f>SUM(AU7:AU22)</f>
        <v>1</v>
      </c>
      <c r="AV23" s="28">
        <f>-SUM(AV7:AV22)</f>
        <v>3.1748858687242358</v>
      </c>
    </row>
    <row r="24" spans="1:48" x14ac:dyDescent="0.3">
      <c r="A24" s="59">
        <v>21</v>
      </c>
      <c r="B24" s="59">
        <v>3113</v>
      </c>
      <c r="C24" s="62">
        <v>21</v>
      </c>
      <c r="D24" s="59">
        <v>3152</v>
      </c>
      <c r="E24" s="62">
        <v>22</v>
      </c>
      <c r="F24" s="59">
        <v>3165</v>
      </c>
      <c r="G24" s="65">
        <v>14</v>
      </c>
      <c r="H24" s="65">
        <v>3177</v>
      </c>
      <c r="I24" s="43"/>
      <c r="J24" s="43"/>
      <c r="K24" s="44">
        <v>0</v>
      </c>
      <c r="L24">
        <v>2221</v>
      </c>
      <c r="P24" s="29" t="s">
        <v>87</v>
      </c>
      <c r="Q24" s="29">
        <f>Q23/(LOG(Q4)/LOG(2))</f>
        <v>0.50310063303612962</v>
      </c>
      <c r="V24" s="29" t="s">
        <v>114</v>
      </c>
      <c r="W24" s="29">
        <f>W23/(LOG(W4)/LOG(2))</f>
        <v>0.67066485448043578</v>
      </c>
      <c r="AA24" s="29" t="s">
        <v>117</v>
      </c>
      <c r="AB24" s="29">
        <f>AB23/(LOG(AB4)/LOG(2))</f>
        <v>0.65149715862463509</v>
      </c>
      <c r="AF24" s="29" t="s">
        <v>118</v>
      </c>
      <c r="AG24" s="29">
        <f>AG23/(LOG(AG4)/LOG(2))</f>
        <v>0.65302601600812982</v>
      </c>
      <c r="AK24" s="29" t="s">
        <v>119</v>
      </c>
      <c r="AL24" s="29">
        <f>AL23/(LOG(AL4)/LOG(2))</f>
        <v>0.59229028103962944</v>
      </c>
      <c r="AP24" s="29" t="s">
        <v>120</v>
      </c>
      <c r="AQ24" s="29">
        <f>AQ23/(LOG(AQ4)/LOG(2))</f>
        <v>0.71972156602128368</v>
      </c>
      <c r="AU24" s="29" t="s">
        <v>121</v>
      </c>
      <c r="AV24" s="29">
        <f>AV23/(LOG(AV4)/LOG(2))</f>
        <v>0.70185528562797495</v>
      </c>
    </row>
    <row r="25" spans="1:48" x14ac:dyDescent="0.3">
      <c r="A25" s="59">
        <v>21</v>
      </c>
      <c r="B25" s="59">
        <v>3303</v>
      </c>
      <c r="C25" s="62">
        <v>21</v>
      </c>
      <c r="D25" s="59">
        <v>3317</v>
      </c>
      <c r="E25" s="62">
        <v>22</v>
      </c>
      <c r="F25" s="59">
        <v>3331</v>
      </c>
      <c r="G25" s="65">
        <v>23</v>
      </c>
      <c r="H25" s="65">
        <v>3359</v>
      </c>
      <c r="I25" s="43"/>
      <c r="J25" s="43"/>
      <c r="K25" s="44">
        <v>0</v>
      </c>
      <c r="L25">
        <v>2222</v>
      </c>
    </row>
    <row r="26" spans="1:48" x14ac:dyDescent="0.3">
      <c r="A26" s="59">
        <v>21</v>
      </c>
      <c r="B26" s="59">
        <v>3475</v>
      </c>
      <c r="C26" s="62">
        <v>12</v>
      </c>
      <c r="D26" s="59">
        <v>3488</v>
      </c>
      <c r="E26" s="62">
        <v>24</v>
      </c>
      <c r="F26" s="59">
        <v>3499</v>
      </c>
      <c r="G26" s="65">
        <v>14</v>
      </c>
      <c r="H26" s="65">
        <v>3511</v>
      </c>
      <c r="I26" s="43"/>
      <c r="J26" s="43"/>
      <c r="K26" s="44">
        <v>0</v>
      </c>
      <c r="L26">
        <v>2121</v>
      </c>
    </row>
    <row r="27" spans="1:48" x14ac:dyDescent="0.3">
      <c r="A27" s="59">
        <v>21</v>
      </c>
      <c r="B27" s="59">
        <v>3620</v>
      </c>
      <c r="C27" s="62">
        <v>21</v>
      </c>
      <c r="D27" s="59">
        <v>3657</v>
      </c>
      <c r="E27" s="62">
        <v>22</v>
      </c>
      <c r="F27" s="59">
        <v>3669</v>
      </c>
      <c r="G27" s="65">
        <v>23</v>
      </c>
      <c r="H27" s="65">
        <v>3680</v>
      </c>
      <c r="I27" s="43"/>
      <c r="J27" s="43"/>
      <c r="K27" s="44">
        <v>0</v>
      </c>
      <c r="L27">
        <v>2222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21</v>
      </c>
      <c r="B28" s="59">
        <v>3790</v>
      </c>
      <c r="C28" s="62">
        <v>21</v>
      </c>
      <c r="D28" s="59">
        <v>3800</v>
      </c>
      <c r="E28" s="62">
        <v>22</v>
      </c>
      <c r="F28" s="59">
        <v>3810</v>
      </c>
      <c r="G28" s="65">
        <v>23</v>
      </c>
      <c r="H28" s="65">
        <v>3821</v>
      </c>
      <c r="I28" s="43"/>
      <c r="J28" s="43"/>
      <c r="K28" s="44">
        <v>0</v>
      </c>
      <c r="L28">
        <v>2222</v>
      </c>
      <c r="N28" s="41">
        <f>COUNTIF(L7:L146,G3)</f>
        <v>8</v>
      </c>
      <c r="O28" s="41"/>
      <c r="P28" s="48">
        <v>23</v>
      </c>
      <c r="Q28" s="48">
        <v>24</v>
      </c>
      <c r="R28" s="48">
        <v>23</v>
      </c>
      <c r="S28" s="48">
        <v>23</v>
      </c>
      <c r="T28" s="48">
        <v>24</v>
      </c>
      <c r="U28" s="48">
        <v>23</v>
      </c>
      <c r="V28" s="47"/>
    </row>
    <row r="29" spans="1:48" x14ac:dyDescent="0.3">
      <c r="A29" s="59">
        <v>21</v>
      </c>
      <c r="B29" s="59">
        <v>3948</v>
      </c>
      <c r="C29" s="62">
        <v>12</v>
      </c>
      <c r="D29" s="59">
        <v>3957</v>
      </c>
      <c r="E29" s="62">
        <v>24</v>
      </c>
      <c r="F29" s="59">
        <v>3969</v>
      </c>
      <c r="G29" s="65">
        <v>23</v>
      </c>
      <c r="H29" s="65">
        <v>3991</v>
      </c>
      <c r="I29" s="43"/>
      <c r="J29" s="43"/>
      <c r="K29" s="44">
        <v>0</v>
      </c>
      <c r="L29">
        <v>2122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12</v>
      </c>
      <c r="B30" s="60">
        <v>4129</v>
      </c>
      <c r="C30" s="63">
        <v>23</v>
      </c>
      <c r="D30" s="60">
        <v>4141</v>
      </c>
      <c r="E30" s="63">
        <v>13</v>
      </c>
      <c r="F30" s="60">
        <v>4155</v>
      </c>
      <c r="G30" s="66">
        <v>23</v>
      </c>
      <c r="H30" s="66">
        <v>4167</v>
      </c>
      <c r="I30" s="42"/>
      <c r="J30" s="42"/>
      <c r="K30" s="52">
        <v>0</v>
      </c>
      <c r="L30">
        <v>1212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4275</v>
      </c>
      <c r="C31" s="63">
        <v>12</v>
      </c>
      <c r="D31" s="60">
        <v>4285</v>
      </c>
      <c r="E31" s="63">
        <v>24</v>
      </c>
      <c r="F31" s="60">
        <v>4313</v>
      </c>
      <c r="G31" s="66">
        <v>23</v>
      </c>
      <c r="H31" s="66">
        <v>4336</v>
      </c>
      <c r="I31" s="42"/>
      <c r="J31" s="42"/>
      <c r="K31" s="52">
        <v>0</v>
      </c>
      <c r="L31">
        <v>2122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12</v>
      </c>
      <c r="B32" s="60">
        <v>4460</v>
      </c>
      <c r="C32" s="63">
        <v>14</v>
      </c>
      <c r="D32" s="60">
        <v>4495</v>
      </c>
      <c r="E32" s="63">
        <v>13</v>
      </c>
      <c r="F32" s="60">
        <v>4509</v>
      </c>
      <c r="G32" s="66">
        <v>23</v>
      </c>
      <c r="H32" s="66">
        <v>4522</v>
      </c>
      <c r="I32" s="42"/>
      <c r="J32" s="42"/>
      <c r="K32" s="52">
        <v>0</v>
      </c>
      <c r="L32">
        <v>1112</v>
      </c>
      <c r="O32" s="46" t="s">
        <v>103</v>
      </c>
      <c r="P32" s="48">
        <f>U20</f>
        <v>0</v>
      </c>
      <c r="Q32" s="48">
        <f>Z20</f>
        <v>3</v>
      </c>
      <c r="R32" s="48">
        <f>AE20</f>
        <v>1</v>
      </c>
      <c r="S32" s="48">
        <f>AJ20</f>
        <v>2</v>
      </c>
      <c r="T32" s="48">
        <f>AO20</f>
        <v>2</v>
      </c>
      <c r="U32" s="48">
        <f>AT20</f>
        <v>0</v>
      </c>
      <c r="V32" s="46"/>
    </row>
    <row r="33" spans="1:22" x14ac:dyDescent="0.3">
      <c r="A33" s="60">
        <v>21</v>
      </c>
      <c r="B33" s="60">
        <v>4674</v>
      </c>
      <c r="C33" s="63">
        <v>21</v>
      </c>
      <c r="D33" s="60">
        <v>4683</v>
      </c>
      <c r="E33" s="63">
        <v>22</v>
      </c>
      <c r="F33" s="60">
        <v>4740</v>
      </c>
      <c r="G33" s="66">
        <v>23</v>
      </c>
      <c r="H33" s="66">
        <v>4749</v>
      </c>
      <c r="I33" s="42"/>
      <c r="J33" s="42"/>
      <c r="K33" s="52">
        <v>0</v>
      </c>
      <c r="L33">
        <v>2222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4870</v>
      </c>
      <c r="C34" s="63">
        <v>23</v>
      </c>
      <c r="D34" s="60">
        <v>4879</v>
      </c>
      <c r="E34" s="63">
        <v>13</v>
      </c>
      <c r="F34" s="60">
        <v>4893</v>
      </c>
      <c r="G34" s="66">
        <v>23</v>
      </c>
      <c r="H34" s="66">
        <v>4902</v>
      </c>
      <c r="I34" s="42"/>
      <c r="J34" s="42"/>
      <c r="K34" s="52">
        <v>0</v>
      </c>
      <c r="L34">
        <v>1212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5025</v>
      </c>
      <c r="C35" s="63">
        <v>14</v>
      </c>
      <c r="D35" s="60">
        <v>5035</v>
      </c>
      <c r="E35" s="63">
        <v>24</v>
      </c>
      <c r="F35" s="60">
        <v>5043</v>
      </c>
      <c r="G35" s="66">
        <v>14</v>
      </c>
      <c r="H35" s="66">
        <v>5058</v>
      </c>
      <c r="I35" s="42"/>
      <c r="J35" s="42"/>
      <c r="K35" s="52">
        <v>0</v>
      </c>
      <c r="L35">
        <v>1121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5193</v>
      </c>
      <c r="C36" s="63">
        <v>14</v>
      </c>
      <c r="D36" s="60">
        <v>5210</v>
      </c>
      <c r="E36" s="63">
        <v>24</v>
      </c>
      <c r="F36" s="60">
        <v>5227</v>
      </c>
      <c r="G36" s="66">
        <v>23</v>
      </c>
      <c r="H36" s="66">
        <v>5241</v>
      </c>
      <c r="I36" s="42"/>
      <c r="J36" s="42"/>
      <c r="K36" s="52">
        <v>0</v>
      </c>
      <c r="L36">
        <v>1122</v>
      </c>
      <c r="N36" s="42"/>
      <c r="O36" s="51" t="s">
        <v>107</v>
      </c>
      <c r="P36">
        <f>H29/P28</f>
        <v>173.52173913043478</v>
      </c>
      <c r="Q36">
        <f>(H53-H29)/Q28</f>
        <v>172.79166666666666</v>
      </c>
      <c r="R36">
        <f>(H76-H53)/R28</f>
        <v>155.08695652173913</v>
      </c>
      <c r="S36">
        <f>(H99-H76)/S28</f>
        <v>161</v>
      </c>
      <c r="T36">
        <f>(H123-H99)/T28</f>
        <v>177.75</v>
      </c>
      <c r="U36">
        <f>(H146-H123)/U28</f>
        <v>187.34782608695653</v>
      </c>
    </row>
    <row r="37" spans="1:22" x14ac:dyDescent="0.3">
      <c r="A37" s="60">
        <v>21</v>
      </c>
      <c r="B37" s="60">
        <v>5367</v>
      </c>
      <c r="C37" s="63">
        <v>21</v>
      </c>
      <c r="D37" s="60">
        <v>5380</v>
      </c>
      <c r="E37" s="63">
        <v>11</v>
      </c>
      <c r="F37" s="60">
        <v>5394</v>
      </c>
      <c r="G37" s="66">
        <v>21</v>
      </c>
      <c r="H37" s="66">
        <v>5407</v>
      </c>
      <c r="I37" s="42"/>
      <c r="J37" s="42"/>
      <c r="K37" s="52">
        <v>0</v>
      </c>
      <c r="L37">
        <v>2212</v>
      </c>
    </row>
    <row r="38" spans="1:22" x14ac:dyDescent="0.3">
      <c r="A38" s="60">
        <v>12</v>
      </c>
      <c r="B38" s="60">
        <v>5538</v>
      </c>
      <c r="C38" s="63">
        <v>14</v>
      </c>
      <c r="D38" s="60">
        <v>5562</v>
      </c>
      <c r="E38" s="63">
        <v>24</v>
      </c>
      <c r="F38" s="60">
        <v>5571</v>
      </c>
      <c r="G38" s="66">
        <v>23</v>
      </c>
      <c r="H38" s="66">
        <v>5579</v>
      </c>
      <c r="I38" s="42"/>
      <c r="J38" s="42"/>
      <c r="K38" s="52">
        <v>0</v>
      </c>
      <c r="L38">
        <v>1122</v>
      </c>
    </row>
    <row r="39" spans="1:22" x14ac:dyDescent="0.3">
      <c r="A39" s="60">
        <v>21</v>
      </c>
      <c r="B39" s="60">
        <v>5689</v>
      </c>
      <c r="C39" s="63">
        <v>21</v>
      </c>
      <c r="D39" s="60">
        <v>5702</v>
      </c>
      <c r="E39" s="63">
        <v>22</v>
      </c>
      <c r="F39" s="60">
        <v>5711</v>
      </c>
      <c r="G39" s="66">
        <v>14</v>
      </c>
      <c r="H39" s="66">
        <v>5724</v>
      </c>
      <c r="I39" s="42"/>
      <c r="J39" s="42"/>
      <c r="K39" s="52">
        <v>0</v>
      </c>
      <c r="L39">
        <v>2221</v>
      </c>
    </row>
    <row r="40" spans="1:22" x14ac:dyDescent="0.3">
      <c r="A40" s="60">
        <v>12</v>
      </c>
      <c r="B40" s="60">
        <v>5841</v>
      </c>
      <c r="C40" s="63">
        <v>14</v>
      </c>
      <c r="D40" s="60">
        <v>5849</v>
      </c>
      <c r="E40" s="63">
        <v>24</v>
      </c>
      <c r="F40" s="60">
        <v>5862</v>
      </c>
      <c r="G40" s="66">
        <v>23</v>
      </c>
      <c r="H40" s="66">
        <v>5873</v>
      </c>
      <c r="I40" s="42"/>
      <c r="J40" s="42"/>
      <c r="K40" s="52">
        <v>0</v>
      </c>
      <c r="L40">
        <v>1122</v>
      </c>
    </row>
    <row r="41" spans="1:22" x14ac:dyDescent="0.3">
      <c r="A41" s="60">
        <v>21</v>
      </c>
      <c r="B41" s="60">
        <v>6028</v>
      </c>
      <c r="C41" s="63">
        <v>12</v>
      </c>
      <c r="D41" s="60">
        <v>6037</v>
      </c>
      <c r="E41" s="63">
        <v>24</v>
      </c>
      <c r="F41" s="60">
        <v>6064</v>
      </c>
      <c r="G41" s="66">
        <v>23</v>
      </c>
      <c r="H41" s="66">
        <v>6080</v>
      </c>
      <c r="I41" s="42"/>
      <c r="J41" s="42"/>
      <c r="K41" s="52">
        <v>0</v>
      </c>
      <c r="L41">
        <v>2122</v>
      </c>
    </row>
    <row r="42" spans="1:22" x14ac:dyDescent="0.3">
      <c r="A42" s="60">
        <v>12</v>
      </c>
      <c r="B42" s="60">
        <v>6186</v>
      </c>
      <c r="C42" s="63">
        <v>23</v>
      </c>
      <c r="D42" s="60">
        <v>6198</v>
      </c>
      <c r="E42" s="63">
        <v>13</v>
      </c>
      <c r="F42" s="60">
        <v>6208</v>
      </c>
      <c r="G42" s="66">
        <v>23</v>
      </c>
      <c r="H42" s="66">
        <v>6219</v>
      </c>
      <c r="I42" s="42"/>
      <c r="J42" s="42"/>
      <c r="K42" s="52">
        <v>0</v>
      </c>
      <c r="L42">
        <v>1212</v>
      </c>
    </row>
    <row r="43" spans="1:22" x14ac:dyDescent="0.3">
      <c r="A43" s="60">
        <v>21</v>
      </c>
      <c r="B43" s="60">
        <v>6364</v>
      </c>
      <c r="C43" s="63">
        <v>12</v>
      </c>
      <c r="D43" s="60">
        <v>6380</v>
      </c>
      <c r="E43" s="63">
        <v>24</v>
      </c>
      <c r="F43" s="60">
        <v>6389</v>
      </c>
      <c r="G43" s="66">
        <v>23</v>
      </c>
      <c r="H43" s="66">
        <v>6406</v>
      </c>
      <c r="I43" s="42"/>
      <c r="J43" s="42"/>
      <c r="K43" s="52">
        <v>0</v>
      </c>
      <c r="L43">
        <v>2122</v>
      </c>
    </row>
    <row r="44" spans="1:22" x14ac:dyDescent="0.3">
      <c r="A44" s="60">
        <v>21</v>
      </c>
      <c r="B44" s="60">
        <v>6553</v>
      </c>
      <c r="C44" s="63">
        <v>12</v>
      </c>
      <c r="D44" s="60">
        <v>6567</v>
      </c>
      <c r="E44" s="63">
        <v>13</v>
      </c>
      <c r="F44" s="60">
        <v>6591</v>
      </c>
      <c r="G44" s="66">
        <v>23</v>
      </c>
      <c r="H44" s="66">
        <v>6602</v>
      </c>
      <c r="I44" s="42"/>
      <c r="J44" s="42"/>
      <c r="K44" s="52">
        <v>0</v>
      </c>
      <c r="L44">
        <v>2112</v>
      </c>
    </row>
    <row r="45" spans="1:22" x14ac:dyDescent="0.3">
      <c r="A45" s="60">
        <v>21</v>
      </c>
      <c r="B45" s="60">
        <v>6724</v>
      </c>
      <c r="C45" s="63">
        <v>21</v>
      </c>
      <c r="D45" s="60">
        <v>6736</v>
      </c>
      <c r="E45" s="63">
        <v>11</v>
      </c>
      <c r="F45" s="60">
        <v>6752</v>
      </c>
      <c r="G45" s="66">
        <v>21</v>
      </c>
      <c r="H45" s="66">
        <v>6764</v>
      </c>
      <c r="I45" s="42"/>
      <c r="J45" s="42"/>
      <c r="K45" s="52">
        <v>0</v>
      </c>
      <c r="L45">
        <v>2212</v>
      </c>
    </row>
    <row r="46" spans="1:22" x14ac:dyDescent="0.3">
      <c r="A46" s="60">
        <v>12</v>
      </c>
      <c r="B46" s="60">
        <v>6895</v>
      </c>
      <c r="C46" s="63">
        <v>23</v>
      </c>
      <c r="D46" s="60">
        <v>6907</v>
      </c>
      <c r="E46" s="63">
        <v>24</v>
      </c>
      <c r="F46" s="60">
        <v>6937</v>
      </c>
      <c r="G46" s="66">
        <v>23</v>
      </c>
      <c r="H46" s="66">
        <v>6949</v>
      </c>
      <c r="I46" s="42"/>
      <c r="J46" s="42"/>
      <c r="K46" s="52">
        <v>0</v>
      </c>
      <c r="L46">
        <v>1222</v>
      </c>
    </row>
    <row r="47" spans="1:22" x14ac:dyDescent="0.3">
      <c r="A47" s="60">
        <v>12</v>
      </c>
      <c r="B47" s="60">
        <v>7078</v>
      </c>
      <c r="C47" s="63">
        <v>23</v>
      </c>
      <c r="D47" s="60">
        <v>7086</v>
      </c>
      <c r="E47" s="63">
        <v>24</v>
      </c>
      <c r="F47" s="60">
        <v>7098</v>
      </c>
      <c r="G47" s="66">
        <v>23</v>
      </c>
      <c r="H47" s="66">
        <v>7108</v>
      </c>
      <c r="I47" s="42"/>
      <c r="J47" s="42"/>
      <c r="K47" s="52">
        <v>0</v>
      </c>
      <c r="L47">
        <v>1222</v>
      </c>
    </row>
    <row r="48" spans="1:22" x14ac:dyDescent="0.3">
      <c r="A48" s="60">
        <v>12</v>
      </c>
      <c r="B48" s="60">
        <v>7236</v>
      </c>
      <c r="C48" s="63">
        <v>23</v>
      </c>
      <c r="D48" s="60">
        <v>7245</v>
      </c>
      <c r="E48" s="63">
        <v>13</v>
      </c>
      <c r="F48" s="60">
        <v>7255</v>
      </c>
      <c r="G48" s="66">
        <v>23</v>
      </c>
      <c r="H48" s="66">
        <v>7294</v>
      </c>
      <c r="I48" s="42"/>
      <c r="J48" s="42"/>
      <c r="K48" s="52">
        <v>0</v>
      </c>
      <c r="L48">
        <v>1212</v>
      </c>
    </row>
    <row r="49" spans="1:12" x14ac:dyDescent="0.3">
      <c r="A49" s="60">
        <v>21</v>
      </c>
      <c r="B49" s="60">
        <v>7419</v>
      </c>
      <c r="C49" s="63">
        <v>21</v>
      </c>
      <c r="D49" s="60">
        <v>7429</v>
      </c>
      <c r="E49" s="63">
        <v>22</v>
      </c>
      <c r="F49" s="60">
        <v>7442</v>
      </c>
      <c r="G49" s="66">
        <v>23</v>
      </c>
      <c r="H49" s="66">
        <v>7453</v>
      </c>
      <c r="I49" s="42"/>
      <c r="J49" s="42"/>
      <c r="K49" s="52">
        <v>0</v>
      </c>
      <c r="L49">
        <v>2222</v>
      </c>
    </row>
    <row r="50" spans="1:12" x14ac:dyDescent="0.3">
      <c r="A50" s="60">
        <v>21</v>
      </c>
      <c r="B50" s="60">
        <v>7587</v>
      </c>
      <c r="C50" s="63">
        <v>12</v>
      </c>
      <c r="D50" s="60">
        <v>7599</v>
      </c>
      <c r="E50" s="63">
        <v>24</v>
      </c>
      <c r="F50" s="60">
        <v>7610</v>
      </c>
      <c r="G50" s="66">
        <v>23</v>
      </c>
      <c r="H50" s="66">
        <v>7620</v>
      </c>
      <c r="I50" s="42"/>
      <c r="J50" s="42"/>
      <c r="K50" s="52">
        <v>0</v>
      </c>
      <c r="L50">
        <v>2122</v>
      </c>
    </row>
    <row r="51" spans="1:12" x14ac:dyDescent="0.3">
      <c r="A51" s="60">
        <v>21</v>
      </c>
      <c r="B51" s="60">
        <v>7747</v>
      </c>
      <c r="C51" s="63">
        <v>21</v>
      </c>
      <c r="D51" s="60">
        <v>7758</v>
      </c>
      <c r="E51" s="63">
        <v>11</v>
      </c>
      <c r="F51" s="60">
        <v>7771</v>
      </c>
      <c r="G51" s="66">
        <v>21</v>
      </c>
      <c r="H51" s="66">
        <v>7782</v>
      </c>
      <c r="I51" s="42"/>
      <c r="J51" s="42"/>
      <c r="K51" s="52">
        <v>0</v>
      </c>
      <c r="L51">
        <v>2212</v>
      </c>
    </row>
    <row r="52" spans="1:12" x14ac:dyDescent="0.3">
      <c r="A52" s="60">
        <v>12</v>
      </c>
      <c r="B52" s="60">
        <v>7920</v>
      </c>
      <c r="C52" s="63">
        <v>14</v>
      </c>
      <c r="D52" s="60">
        <v>7936</v>
      </c>
      <c r="E52" s="63">
        <v>24</v>
      </c>
      <c r="F52" s="60">
        <v>7945</v>
      </c>
      <c r="G52" s="66">
        <v>14</v>
      </c>
      <c r="H52" s="66">
        <v>7962</v>
      </c>
      <c r="I52" s="42"/>
      <c r="J52" s="42"/>
      <c r="K52" s="52">
        <v>0</v>
      </c>
      <c r="L52">
        <v>1121</v>
      </c>
    </row>
    <row r="53" spans="1:12" x14ac:dyDescent="0.3">
      <c r="A53" s="60">
        <v>12</v>
      </c>
      <c r="B53" s="60">
        <v>8090</v>
      </c>
      <c r="C53" s="63">
        <v>14</v>
      </c>
      <c r="D53" s="60">
        <v>8107</v>
      </c>
      <c r="E53" s="63">
        <v>24</v>
      </c>
      <c r="F53" s="60">
        <v>8122</v>
      </c>
      <c r="G53" s="66">
        <v>14</v>
      </c>
      <c r="H53" s="66">
        <v>8138</v>
      </c>
      <c r="I53" s="42"/>
      <c r="J53" s="42"/>
      <c r="K53" s="52">
        <v>0</v>
      </c>
      <c r="L53">
        <v>1121</v>
      </c>
    </row>
    <row r="54" spans="1:12" x14ac:dyDescent="0.3">
      <c r="A54" s="59">
        <v>21</v>
      </c>
      <c r="B54" s="59">
        <v>8245</v>
      </c>
      <c r="C54" s="62">
        <v>12</v>
      </c>
      <c r="D54" s="59">
        <v>8263</v>
      </c>
      <c r="E54" s="62">
        <v>24</v>
      </c>
      <c r="F54" s="59">
        <v>8287</v>
      </c>
      <c r="G54" s="65">
        <v>23</v>
      </c>
      <c r="H54" s="65">
        <v>8301</v>
      </c>
      <c r="I54" s="43"/>
      <c r="J54" s="43"/>
      <c r="K54" s="44">
        <v>0</v>
      </c>
      <c r="L54">
        <v>2122</v>
      </c>
    </row>
    <row r="55" spans="1:12" x14ac:dyDescent="0.3">
      <c r="A55" s="59">
        <v>21</v>
      </c>
      <c r="B55" s="59">
        <v>8405</v>
      </c>
      <c r="C55" s="62">
        <v>12</v>
      </c>
      <c r="D55" s="59">
        <v>8414</v>
      </c>
      <c r="E55" s="62">
        <v>24</v>
      </c>
      <c r="F55" s="59">
        <v>8428</v>
      </c>
      <c r="G55" s="65">
        <v>23</v>
      </c>
      <c r="H55" s="65">
        <v>8440</v>
      </c>
      <c r="I55" s="43"/>
      <c r="J55" s="43"/>
      <c r="K55" s="44">
        <v>0</v>
      </c>
      <c r="L55">
        <v>2122</v>
      </c>
    </row>
    <row r="56" spans="1:12" x14ac:dyDescent="0.3">
      <c r="A56" s="59">
        <v>12</v>
      </c>
      <c r="B56" s="59">
        <v>8575</v>
      </c>
      <c r="C56" s="62">
        <v>23</v>
      </c>
      <c r="D56" s="59">
        <v>8590</v>
      </c>
      <c r="E56" s="62">
        <v>13</v>
      </c>
      <c r="F56" s="59">
        <v>8602</v>
      </c>
      <c r="G56" s="65">
        <v>23</v>
      </c>
      <c r="H56" s="65">
        <v>8613</v>
      </c>
      <c r="I56" s="43"/>
      <c r="J56" s="43"/>
      <c r="K56" s="44">
        <v>0</v>
      </c>
      <c r="L56">
        <v>1212</v>
      </c>
    </row>
    <row r="57" spans="1:12" x14ac:dyDescent="0.3">
      <c r="A57" s="59">
        <v>12</v>
      </c>
      <c r="B57" s="59">
        <v>8737</v>
      </c>
      <c r="C57" s="62">
        <v>14</v>
      </c>
      <c r="D57" s="59">
        <v>8752</v>
      </c>
      <c r="E57" s="62">
        <v>13</v>
      </c>
      <c r="F57" s="59">
        <v>8768</v>
      </c>
      <c r="G57" s="65">
        <v>23</v>
      </c>
      <c r="H57" s="65">
        <v>8782</v>
      </c>
      <c r="I57" s="43"/>
      <c r="J57" s="43"/>
      <c r="K57" s="44">
        <v>0</v>
      </c>
      <c r="L57">
        <v>1112</v>
      </c>
    </row>
    <row r="58" spans="1:12" x14ac:dyDescent="0.3">
      <c r="A58" s="59">
        <v>21</v>
      </c>
      <c r="B58" s="59">
        <v>8907</v>
      </c>
      <c r="C58" s="62">
        <v>12</v>
      </c>
      <c r="D58" s="59">
        <v>8920</v>
      </c>
      <c r="E58" s="62">
        <v>24</v>
      </c>
      <c r="F58" s="59">
        <v>8931</v>
      </c>
      <c r="G58" s="65">
        <v>14</v>
      </c>
      <c r="H58" s="65">
        <v>8957</v>
      </c>
      <c r="I58" s="43"/>
      <c r="J58" s="43"/>
      <c r="K58" s="44">
        <v>0</v>
      </c>
      <c r="L58">
        <v>2121</v>
      </c>
    </row>
    <row r="59" spans="1:12" x14ac:dyDescent="0.3">
      <c r="A59" s="59">
        <v>12</v>
      </c>
      <c r="B59" s="59">
        <v>9055</v>
      </c>
      <c r="C59" s="62">
        <v>23</v>
      </c>
      <c r="D59" s="59">
        <v>9066</v>
      </c>
      <c r="E59" s="62">
        <v>24</v>
      </c>
      <c r="F59" s="59">
        <v>9078</v>
      </c>
      <c r="G59" s="65">
        <v>14</v>
      </c>
      <c r="H59" s="65">
        <v>9101</v>
      </c>
      <c r="I59" s="43"/>
      <c r="J59" s="43"/>
      <c r="K59" s="44">
        <v>0</v>
      </c>
      <c r="L59">
        <v>1221</v>
      </c>
    </row>
    <row r="60" spans="1:12" x14ac:dyDescent="0.3">
      <c r="A60" s="59">
        <v>21</v>
      </c>
      <c r="B60" s="59">
        <v>9212</v>
      </c>
      <c r="C60" s="62">
        <v>21</v>
      </c>
      <c r="D60" s="59">
        <v>9222</v>
      </c>
      <c r="E60" s="62">
        <v>11</v>
      </c>
      <c r="F60" s="59">
        <v>9233</v>
      </c>
      <c r="G60" s="65">
        <v>21</v>
      </c>
      <c r="H60" s="65">
        <v>9243</v>
      </c>
      <c r="I60" s="43"/>
      <c r="J60" s="43"/>
      <c r="K60" s="44">
        <v>0</v>
      </c>
      <c r="L60">
        <v>2212</v>
      </c>
    </row>
    <row r="61" spans="1:12" x14ac:dyDescent="0.3">
      <c r="A61" s="59">
        <v>21</v>
      </c>
      <c r="B61" s="59">
        <v>9368</v>
      </c>
      <c r="C61" s="62">
        <v>12</v>
      </c>
      <c r="D61" s="59">
        <v>9385</v>
      </c>
      <c r="E61" s="62">
        <v>24</v>
      </c>
      <c r="F61" s="59">
        <v>9396</v>
      </c>
      <c r="G61" s="65">
        <v>23</v>
      </c>
      <c r="H61" s="65">
        <v>9411</v>
      </c>
      <c r="I61" s="43"/>
      <c r="J61" s="43"/>
      <c r="K61" s="44">
        <v>0</v>
      </c>
      <c r="L61">
        <v>2122</v>
      </c>
    </row>
    <row r="62" spans="1:12" x14ac:dyDescent="0.3">
      <c r="A62" s="59">
        <v>12</v>
      </c>
      <c r="B62" s="59">
        <v>9549</v>
      </c>
      <c r="C62" s="62">
        <v>14</v>
      </c>
      <c r="D62" s="59">
        <v>9556</v>
      </c>
      <c r="E62" s="62">
        <v>24</v>
      </c>
      <c r="F62" s="59">
        <v>9573</v>
      </c>
      <c r="G62" s="65">
        <v>23</v>
      </c>
      <c r="H62" s="65">
        <v>9584</v>
      </c>
      <c r="I62" s="43"/>
      <c r="J62" s="43"/>
      <c r="K62" s="44">
        <v>0</v>
      </c>
      <c r="L62">
        <v>1122</v>
      </c>
    </row>
    <row r="63" spans="1:12" x14ac:dyDescent="0.3">
      <c r="A63" s="59">
        <v>21</v>
      </c>
      <c r="B63" s="59">
        <v>9710</v>
      </c>
      <c r="C63" s="62">
        <v>12</v>
      </c>
      <c r="D63" s="59">
        <v>9725</v>
      </c>
      <c r="E63" s="62">
        <v>24</v>
      </c>
      <c r="F63" s="59">
        <v>9733</v>
      </c>
      <c r="G63" s="65">
        <v>23</v>
      </c>
      <c r="H63" s="65">
        <v>9743</v>
      </c>
      <c r="I63" s="43"/>
      <c r="J63" s="43"/>
      <c r="K63" s="44">
        <v>0</v>
      </c>
      <c r="L63">
        <v>2122</v>
      </c>
    </row>
    <row r="64" spans="1:12" x14ac:dyDescent="0.3">
      <c r="A64" s="59">
        <v>21</v>
      </c>
      <c r="B64" s="59">
        <v>9858</v>
      </c>
      <c r="C64" s="62">
        <v>12</v>
      </c>
      <c r="D64" s="59">
        <v>9870</v>
      </c>
      <c r="E64" s="62">
        <v>24</v>
      </c>
      <c r="F64" s="59">
        <v>9880</v>
      </c>
      <c r="G64" s="65">
        <v>23</v>
      </c>
      <c r="H64" s="65">
        <v>9892</v>
      </c>
      <c r="I64" s="43"/>
      <c r="J64" s="43"/>
      <c r="K64" s="44">
        <v>0</v>
      </c>
      <c r="L64">
        <v>2122</v>
      </c>
    </row>
    <row r="65" spans="1:12" x14ac:dyDescent="0.3">
      <c r="A65" s="59">
        <v>12</v>
      </c>
      <c r="B65" s="59">
        <v>10014</v>
      </c>
      <c r="C65" s="62">
        <v>23</v>
      </c>
      <c r="D65" s="59">
        <v>10025</v>
      </c>
      <c r="E65" s="62">
        <v>13</v>
      </c>
      <c r="F65" s="59">
        <v>10044</v>
      </c>
      <c r="G65" s="65">
        <v>23</v>
      </c>
      <c r="H65" s="65">
        <v>10056</v>
      </c>
      <c r="I65" s="43"/>
      <c r="J65" s="43"/>
      <c r="K65" s="44">
        <v>0</v>
      </c>
      <c r="L65">
        <v>1212</v>
      </c>
    </row>
    <row r="66" spans="1:12" x14ac:dyDescent="0.3">
      <c r="A66" s="59">
        <v>21</v>
      </c>
      <c r="B66" s="59">
        <v>10163</v>
      </c>
      <c r="C66" s="62">
        <v>12</v>
      </c>
      <c r="D66" s="59">
        <v>10175</v>
      </c>
      <c r="E66" s="62">
        <v>24</v>
      </c>
      <c r="F66" s="59">
        <v>10183</v>
      </c>
      <c r="G66" s="65">
        <v>14</v>
      </c>
      <c r="H66" s="65">
        <v>10198</v>
      </c>
      <c r="I66" s="43"/>
      <c r="J66" s="43"/>
      <c r="K66" s="44">
        <v>0</v>
      </c>
      <c r="L66">
        <v>2121</v>
      </c>
    </row>
    <row r="67" spans="1:12" x14ac:dyDescent="0.3">
      <c r="A67" s="59">
        <v>12</v>
      </c>
      <c r="B67" s="59">
        <v>10322</v>
      </c>
      <c r="C67" s="62">
        <v>23</v>
      </c>
      <c r="D67" s="59">
        <v>10330</v>
      </c>
      <c r="E67" s="62">
        <v>13</v>
      </c>
      <c r="F67" s="59">
        <v>10342</v>
      </c>
      <c r="G67" s="65">
        <v>23</v>
      </c>
      <c r="H67" s="65">
        <v>10353</v>
      </c>
      <c r="I67" s="43"/>
      <c r="J67" s="43"/>
      <c r="K67" s="44">
        <v>0</v>
      </c>
      <c r="L67">
        <v>1212</v>
      </c>
    </row>
    <row r="68" spans="1:12" x14ac:dyDescent="0.3">
      <c r="A68" s="59">
        <v>21</v>
      </c>
      <c r="B68" s="59">
        <v>10467</v>
      </c>
      <c r="C68" s="62">
        <v>12</v>
      </c>
      <c r="D68" s="59">
        <v>10479</v>
      </c>
      <c r="E68" s="62">
        <v>24</v>
      </c>
      <c r="F68" s="59">
        <v>10490</v>
      </c>
      <c r="G68" s="65">
        <v>23</v>
      </c>
      <c r="H68" s="65">
        <v>10505</v>
      </c>
      <c r="I68" s="43"/>
      <c r="J68" s="43"/>
      <c r="K68" s="44">
        <v>0</v>
      </c>
      <c r="L68">
        <v>2122</v>
      </c>
    </row>
    <row r="69" spans="1:12" x14ac:dyDescent="0.3">
      <c r="A69" s="59">
        <v>12</v>
      </c>
      <c r="B69" s="59">
        <v>10602</v>
      </c>
      <c r="C69" s="62">
        <v>23</v>
      </c>
      <c r="D69" s="59">
        <v>10615</v>
      </c>
      <c r="E69" s="62">
        <v>13</v>
      </c>
      <c r="F69" s="59">
        <v>10634</v>
      </c>
      <c r="G69" s="65">
        <v>23</v>
      </c>
      <c r="H69" s="65">
        <v>10647</v>
      </c>
      <c r="I69" s="43"/>
      <c r="J69" s="43"/>
      <c r="K69" s="44">
        <v>0</v>
      </c>
      <c r="L69">
        <v>1212</v>
      </c>
    </row>
    <row r="70" spans="1:12" x14ac:dyDescent="0.3">
      <c r="A70" s="59">
        <v>12</v>
      </c>
      <c r="B70" s="59">
        <v>10747</v>
      </c>
      <c r="C70" s="62">
        <v>14</v>
      </c>
      <c r="D70" s="59">
        <v>10763</v>
      </c>
      <c r="E70" s="62">
        <v>24</v>
      </c>
      <c r="F70" s="59">
        <v>10775</v>
      </c>
      <c r="G70" s="65">
        <v>23</v>
      </c>
      <c r="H70" s="65">
        <v>10788</v>
      </c>
      <c r="I70" s="43"/>
      <c r="J70" s="43"/>
      <c r="K70" s="44">
        <v>0</v>
      </c>
      <c r="L70">
        <v>1122</v>
      </c>
    </row>
    <row r="71" spans="1:12" x14ac:dyDescent="0.3">
      <c r="A71" s="59">
        <v>21</v>
      </c>
      <c r="B71" s="59">
        <v>10903</v>
      </c>
      <c r="C71" s="62">
        <v>21</v>
      </c>
      <c r="D71" s="59">
        <v>10915</v>
      </c>
      <c r="E71" s="62">
        <v>22</v>
      </c>
      <c r="F71" s="59">
        <v>10933</v>
      </c>
      <c r="G71" s="65">
        <v>14</v>
      </c>
      <c r="H71" s="65">
        <v>10947</v>
      </c>
      <c r="I71" s="43"/>
      <c r="J71" s="43"/>
      <c r="K71" s="44">
        <v>0</v>
      </c>
      <c r="L71">
        <v>2221</v>
      </c>
    </row>
    <row r="72" spans="1:12" x14ac:dyDescent="0.3">
      <c r="A72" s="59">
        <v>21</v>
      </c>
      <c r="B72" s="59">
        <v>11062</v>
      </c>
      <c r="C72" s="62">
        <v>12</v>
      </c>
      <c r="D72" s="59">
        <v>11074</v>
      </c>
      <c r="E72" s="62">
        <v>13</v>
      </c>
      <c r="F72" s="59">
        <v>11083</v>
      </c>
      <c r="G72" s="65">
        <v>23</v>
      </c>
      <c r="H72" s="65">
        <v>11094</v>
      </c>
      <c r="I72" s="43"/>
      <c r="J72" s="43"/>
      <c r="K72" s="44">
        <v>0</v>
      </c>
      <c r="L72">
        <v>2112</v>
      </c>
    </row>
    <row r="73" spans="1:12" x14ac:dyDescent="0.3">
      <c r="A73" s="59">
        <v>12</v>
      </c>
      <c r="B73" s="59">
        <v>11214</v>
      </c>
      <c r="C73" s="62">
        <v>14</v>
      </c>
      <c r="D73" s="59">
        <v>11222</v>
      </c>
      <c r="E73" s="62">
        <v>13</v>
      </c>
      <c r="F73" s="59">
        <v>11234</v>
      </c>
      <c r="G73" s="65">
        <v>23</v>
      </c>
      <c r="H73" s="65">
        <v>11247</v>
      </c>
      <c r="I73" s="43"/>
      <c r="J73" s="43"/>
      <c r="K73" s="44">
        <v>0</v>
      </c>
      <c r="L73">
        <v>1112</v>
      </c>
    </row>
    <row r="74" spans="1:12" x14ac:dyDescent="0.3">
      <c r="A74" s="59">
        <v>12</v>
      </c>
      <c r="B74" s="59">
        <v>11369</v>
      </c>
      <c r="C74" s="62">
        <v>23</v>
      </c>
      <c r="D74" s="59">
        <v>11378</v>
      </c>
      <c r="E74" s="62">
        <v>13</v>
      </c>
      <c r="F74" s="59">
        <v>11390</v>
      </c>
      <c r="G74" s="65">
        <v>23</v>
      </c>
      <c r="H74" s="65">
        <v>11402</v>
      </c>
      <c r="I74" s="43"/>
      <c r="J74" s="43"/>
      <c r="K74" s="44">
        <v>0</v>
      </c>
      <c r="L74">
        <v>1212</v>
      </c>
    </row>
    <row r="75" spans="1:12" x14ac:dyDescent="0.3">
      <c r="A75" s="59">
        <v>12</v>
      </c>
      <c r="B75" s="59">
        <v>11503</v>
      </c>
      <c r="C75" s="62">
        <v>23</v>
      </c>
      <c r="D75" s="59">
        <v>11514</v>
      </c>
      <c r="E75" s="62">
        <v>13</v>
      </c>
      <c r="F75" s="59">
        <v>11525</v>
      </c>
      <c r="G75" s="65">
        <v>14</v>
      </c>
      <c r="H75" s="65">
        <v>11538</v>
      </c>
      <c r="I75" s="43"/>
      <c r="J75" s="43"/>
      <c r="K75" s="44">
        <v>0</v>
      </c>
      <c r="L75">
        <v>1211</v>
      </c>
    </row>
    <row r="76" spans="1:12" x14ac:dyDescent="0.3">
      <c r="A76" s="59">
        <v>12</v>
      </c>
      <c r="B76" s="59">
        <v>11661</v>
      </c>
      <c r="C76" s="62">
        <v>23</v>
      </c>
      <c r="D76" s="59">
        <v>11670</v>
      </c>
      <c r="E76" s="62">
        <v>24</v>
      </c>
      <c r="F76" s="59">
        <v>11683</v>
      </c>
      <c r="G76" s="65">
        <v>23</v>
      </c>
      <c r="H76" s="65">
        <v>11705</v>
      </c>
      <c r="I76" s="43"/>
      <c r="J76" s="43"/>
      <c r="K76" s="44">
        <v>0</v>
      </c>
      <c r="L76">
        <v>1222</v>
      </c>
    </row>
    <row r="77" spans="1:12" x14ac:dyDescent="0.3">
      <c r="A77" s="60">
        <v>12</v>
      </c>
      <c r="B77" s="60">
        <v>11827</v>
      </c>
      <c r="C77" s="63">
        <v>23</v>
      </c>
      <c r="D77" s="60">
        <v>11843</v>
      </c>
      <c r="E77" s="63">
        <v>13</v>
      </c>
      <c r="F77" s="60">
        <v>11856</v>
      </c>
      <c r="G77" s="66">
        <v>23</v>
      </c>
      <c r="H77" s="66">
        <v>11870</v>
      </c>
      <c r="I77" s="42"/>
      <c r="J77" s="42"/>
      <c r="K77" s="52">
        <v>0</v>
      </c>
      <c r="L77">
        <v>1212</v>
      </c>
    </row>
    <row r="78" spans="1:12" x14ac:dyDescent="0.3">
      <c r="A78" s="60">
        <v>12</v>
      </c>
      <c r="B78" s="60">
        <v>11971</v>
      </c>
      <c r="C78" s="63">
        <v>23</v>
      </c>
      <c r="D78" s="60">
        <v>11990</v>
      </c>
      <c r="E78" s="63">
        <v>13</v>
      </c>
      <c r="F78" s="60">
        <v>11999</v>
      </c>
      <c r="G78" s="66">
        <v>23</v>
      </c>
      <c r="H78" s="66">
        <v>12008</v>
      </c>
      <c r="I78" s="42"/>
      <c r="J78" s="42"/>
      <c r="K78" s="52">
        <v>0</v>
      </c>
      <c r="L78">
        <v>1212</v>
      </c>
    </row>
    <row r="79" spans="1:12" x14ac:dyDescent="0.3">
      <c r="A79" s="60">
        <v>21</v>
      </c>
      <c r="B79" s="60">
        <v>12115</v>
      </c>
      <c r="C79" s="63">
        <v>21</v>
      </c>
      <c r="D79" s="60">
        <v>12132</v>
      </c>
      <c r="E79" s="63">
        <v>11</v>
      </c>
      <c r="F79" s="60">
        <v>12146</v>
      </c>
      <c r="G79" s="66">
        <v>21</v>
      </c>
      <c r="H79" s="66">
        <v>12157</v>
      </c>
      <c r="I79" s="42"/>
      <c r="J79" s="42"/>
      <c r="K79" s="52">
        <v>0</v>
      </c>
      <c r="L79">
        <v>2212</v>
      </c>
    </row>
    <row r="80" spans="1:12" x14ac:dyDescent="0.3">
      <c r="A80" s="60">
        <v>12</v>
      </c>
      <c r="B80" s="60">
        <v>12284</v>
      </c>
      <c r="C80" s="63">
        <v>23</v>
      </c>
      <c r="D80" s="60">
        <v>12303</v>
      </c>
      <c r="E80" s="63">
        <v>13</v>
      </c>
      <c r="F80" s="60">
        <v>12323</v>
      </c>
      <c r="G80" s="66">
        <v>23</v>
      </c>
      <c r="H80" s="66">
        <v>12335</v>
      </c>
      <c r="I80" s="42"/>
      <c r="J80" s="42"/>
      <c r="K80" s="52">
        <v>0</v>
      </c>
      <c r="L80">
        <v>1212</v>
      </c>
    </row>
    <row r="81" spans="1:12" x14ac:dyDescent="0.3">
      <c r="A81" s="60">
        <v>12</v>
      </c>
      <c r="B81" s="60">
        <v>12448</v>
      </c>
      <c r="C81" s="63">
        <v>14</v>
      </c>
      <c r="D81" s="60">
        <v>12459</v>
      </c>
      <c r="E81" s="63">
        <v>24</v>
      </c>
      <c r="F81" s="60">
        <v>12473</v>
      </c>
      <c r="G81" s="66">
        <v>14</v>
      </c>
      <c r="H81" s="66">
        <v>12492</v>
      </c>
      <c r="I81" s="42"/>
      <c r="J81" s="42"/>
      <c r="K81" s="52">
        <v>0</v>
      </c>
      <c r="L81">
        <v>1121</v>
      </c>
    </row>
    <row r="82" spans="1:12" x14ac:dyDescent="0.3">
      <c r="A82" s="60">
        <v>12</v>
      </c>
      <c r="B82" s="60">
        <v>12613</v>
      </c>
      <c r="C82" s="63">
        <v>23</v>
      </c>
      <c r="D82" s="60">
        <v>12625</v>
      </c>
      <c r="E82" s="63">
        <v>24</v>
      </c>
      <c r="F82" s="60">
        <v>12637</v>
      </c>
      <c r="G82" s="66">
        <v>23</v>
      </c>
      <c r="H82" s="66">
        <v>12671</v>
      </c>
      <c r="I82" s="42"/>
      <c r="J82" s="42"/>
      <c r="K82" s="52">
        <v>0</v>
      </c>
      <c r="L82">
        <v>1222</v>
      </c>
    </row>
    <row r="83" spans="1:12" x14ac:dyDescent="0.3">
      <c r="A83" s="60">
        <v>12</v>
      </c>
      <c r="B83" s="60">
        <v>12782</v>
      </c>
      <c r="C83" s="63">
        <v>14</v>
      </c>
      <c r="D83" s="60">
        <v>12794</v>
      </c>
      <c r="E83" s="63">
        <v>24</v>
      </c>
      <c r="F83" s="60">
        <v>12809</v>
      </c>
      <c r="G83" s="66">
        <v>23</v>
      </c>
      <c r="H83" s="66">
        <v>12821</v>
      </c>
      <c r="I83" s="42"/>
      <c r="J83" s="42"/>
      <c r="K83" s="52">
        <v>0</v>
      </c>
      <c r="L83">
        <v>1122</v>
      </c>
    </row>
    <row r="84" spans="1:12" x14ac:dyDescent="0.3">
      <c r="A84" s="60">
        <v>12</v>
      </c>
      <c r="B84" s="60">
        <v>12924</v>
      </c>
      <c r="C84" s="63">
        <v>14</v>
      </c>
      <c r="D84" s="60">
        <v>12943</v>
      </c>
      <c r="E84" s="63">
        <v>24</v>
      </c>
      <c r="F84" s="60">
        <v>12953</v>
      </c>
      <c r="G84" s="66">
        <v>23</v>
      </c>
      <c r="H84" s="66">
        <v>12965</v>
      </c>
      <c r="I84" s="42"/>
      <c r="J84" s="42"/>
      <c r="K84" s="52">
        <v>0</v>
      </c>
      <c r="L84">
        <v>1122</v>
      </c>
    </row>
    <row r="85" spans="1:12" x14ac:dyDescent="0.3">
      <c r="A85" s="60">
        <v>12</v>
      </c>
      <c r="B85" s="60">
        <v>13082</v>
      </c>
      <c r="C85" s="63">
        <v>14</v>
      </c>
      <c r="D85" s="60">
        <v>13097</v>
      </c>
      <c r="E85" s="63">
        <v>24</v>
      </c>
      <c r="F85" s="60">
        <v>13108</v>
      </c>
      <c r="G85" s="66">
        <v>14</v>
      </c>
      <c r="H85" s="66">
        <v>13121</v>
      </c>
      <c r="I85" s="42"/>
      <c r="J85" s="42"/>
      <c r="K85" s="52">
        <v>0</v>
      </c>
      <c r="L85">
        <v>1121</v>
      </c>
    </row>
    <row r="86" spans="1:12" x14ac:dyDescent="0.3">
      <c r="A86" s="60">
        <v>21</v>
      </c>
      <c r="B86" s="60">
        <v>13256</v>
      </c>
      <c r="C86" s="63">
        <v>12</v>
      </c>
      <c r="D86" s="60">
        <v>13269</v>
      </c>
      <c r="E86" s="63">
        <v>13</v>
      </c>
      <c r="F86" s="60">
        <v>13276</v>
      </c>
      <c r="G86" s="66">
        <v>23</v>
      </c>
      <c r="H86" s="66">
        <v>13297</v>
      </c>
      <c r="I86" s="42"/>
      <c r="J86" s="42"/>
      <c r="K86" s="52">
        <v>0</v>
      </c>
      <c r="L86">
        <v>2112</v>
      </c>
    </row>
    <row r="87" spans="1:12" x14ac:dyDescent="0.3">
      <c r="A87" s="60">
        <v>21</v>
      </c>
      <c r="B87" s="60">
        <v>13439</v>
      </c>
      <c r="C87" s="63">
        <v>21</v>
      </c>
      <c r="D87" s="60">
        <v>13452</v>
      </c>
      <c r="E87" s="63">
        <v>11</v>
      </c>
      <c r="F87" s="60">
        <v>13467</v>
      </c>
      <c r="G87" s="66">
        <v>21</v>
      </c>
      <c r="H87" s="66">
        <v>13481</v>
      </c>
      <c r="I87" s="42"/>
      <c r="J87" s="42"/>
      <c r="K87" s="52">
        <v>0</v>
      </c>
      <c r="L87">
        <v>2212</v>
      </c>
    </row>
    <row r="88" spans="1:12" x14ac:dyDescent="0.3">
      <c r="A88" s="60">
        <v>12</v>
      </c>
      <c r="B88" s="60">
        <v>13601</v>
      </c>
      <c r="C88" s="63">
        <v>14</v>
      </c>
      <c r="D88" s="60">
        <v>13620</v>
      </c>
      <c r="E88" s="63">
        <v>24</v>
      </c>
      <c r="F88" s="60">
        <v>13632</v>
      </c>
      <c r="G88" s="66">
        <v>14</v>
      </c>
      <c r="H88" s="66">
        <v>13649</v>
      </c>
      <c r="I88" s="42"/>
      <c r="J88" s="42"/>
      <c r="K88" s="52">
        <v>0</v>
      </c>
      <c r="L88">
        <v>1121</v>
      </c>
    </row>
    <row r="89" spans="1:12" x14ac:dyDescent="0.3">
      <c r="A89" s="60">
        <v>12</v>
      </c>
      <c r="B89" s="60">
        <v>13779</v>
      </c>
      <c r="C89" s="63">
        <v>23</v>
      </c>
      <c r="D89" s="60">
        <v>13790</v>
      </c>
      <c r="E89" s="63">
        <v>13</v>
      </c>
      <c r="F89" s="60">
        <v>13804</v>
      </c>
      <c r="G89" s="66">
        <v>23</v>
      </c>
      <c r="H89" s="66">
        <v>13813</v>
      </c>
      <c r="I89" s="42"/>
      <c r="J89" s="42"/>
      <c r="K89" s="52">
        <v>0</v>
      </c>
      <c r="L89">
        <v>1212</v>
      </c>
    </row>
    <row r="90" spans="1:12" x14ac:dyDescent="0.3">
      <c r="A90" s="60">
        <v>12</v>
      </c>
      <c r="B90" s="60">
        <v>13929</v>
      </c>
      <c r="C90" s="63">
        <v>14</v>
      </c>
      <c r="D90" s="60">
        <v>13939</v>
      </c>
      <c r="E90" s="63">
        <v>24</v>
      </c>
      <c r="F90" s="60">
        <v>13950</v>
      </c>
      <c r="G90" s="66">
        <v>23</v>
      </c>
      <c r="H90" s="66">
        <v>13961</v>
      </c>
      <c r="I90" s="42"/>
      <c r="J90" s="42"/>
      <c r="K90" s="52">
        <v>0</v>
      </c>
      <c r="L90">
        <v>1122</v>
      </c>
    </row>
    <row r="91" spans="1:12" x14ac:dyDescent="0.3">
      <c r="A91" s="60">
        <v>21</v>
      </c>
      <c r="B91" s="60">
        <v>14109</v>
      </c>
      <c r="C91" s="63">
        <v>12</v>
      </c>
      <c r="D91" s="60">
        <v>14120</v>
      </c>
      <c r="E91" s="63">
        <v>24</v>
      </c>
      <c r="F91" s="60">
        <v>14131</v>
      </c>
      <c r="G91" s="66">
        <v>23</v>
      </c>
      <c r="H91" s="66">
        <v>14139</v>
      </c>
      <c r="I91" s="42"/>
      <c r="J91" s="42"/>
      <c r="K91" s="52">
        <v>0</v>
      </c>
      <c r="L91">
        <v>2122</v>
      </c>
    </row>
    <row r="92" spans="1:12" x14ac:dyDescent="0.3">
      <c r="A92" s="60">
        <v>12</v>
      </c>
      <c r="B92" s="60">
        <v>14259</v>
      </c>
      <c r="C92" s="63">
        <v>14</v>
      </c>
      <c r="D92" s="60">
        <v>14270</v>
      </c>
      <c r="E92" s="63">
        <v>13</v>
      </c>
      <c r="F92" s="60">
        <v>14278</v>
      </c>
      <c r="G92" s="66">
        <v>23</v>
      </c>
      <c r="H92" s="66">
        <v>14290</v>
      </c>
      <c r="I92" s="42"/>
      <c r="J92" s="42"/>
      <c r="K92" s="52">
        <v>0</v>
      </c>
      <c r="L92">
        <v>1112</v>
      </c>
    </row>
    <row r="93" spans="1:12" x14ac:dyDescent="0.3">
      <c r="A93" s="60">
        <v>21</v>
      </c>
      <c r="B93" s="60">
        <v>14403</v>
      </c>
      <c r="C93" s="63">
        <v>12</v>
      </c>
      <c r="D93" s="60">
        <v>14419</v>
      </c>
      <c r="E93" s="63">
        <v>24</v>
      </c>
      <c r="F93" s="60">
        <v>14429</v>
      </c>
      <c r="G93" s="66">
        <v>23</v>
      </c>
      <c r="H93" s="66">
        <v>14454</v>
      </c>
      <c r="I93" s="42"/>
      <c r="J93" s="42"/>
      <c r="K93" s="52">
        <v>0</v>
      </c>
      <c r="L93">
        <v>2122</v>
      </c>
    </row>
    <row r="94" spans="1:12" x14ac:dyDescent="0.3">
      <c r="A94" s="60">
        <v>12</v>
      </c>
      <c r="B94" s="60">
        <v>14557</v>
      </c>
      <c r="C94" s="63">
        <v>14</v>
      </c>
      <c r="D94" s="60">
        <v>14573</v>
      </c>
      <c r="E94" s="63">
        <v>13</v>
      </c>
      <c r="F94" s="60">
        <v>14590</v>
      </c>
      <c r="G94" s="66">
        <v>14</v>
      </c>
      <c r="H94" s="66">
        <v>14605</v>
      </c>
      <c r="I94" s="42"/>
      <c r="J94" s="42"/>
      <c r="K94" s="52">
        <v>0</v>
      </c>
      <c r="L94">
        <v>1111</v>
      </c>
    </row>
    <row r="95" spans="1:12" x14ac:dyDescent="0.3">
      <c r="A95" s="60">
        <v>21</v>
      </c>
      <c r="B95" s="60">
        <v>14716</v>
      </c>
      <c r="C95" s="63">
        <v>12</v>
      </c>
      <c r="D95" s="60">
        <v>14728</v>
      </c>
      <c r="E95" s="63">
        <v>24</v>
      </c>
      <c r="F95" s="60">
        <v>14739</v>
      </c>
      <c r="G95" s="66">
        <v>23</v>
      </c>
      <c r="H95" s="66">
        <v>14748</v>
      </c>
      <c r="I95" s="42"/>
      <c r="J95" s="42"/>
      <c r="K95" s="52">
        <v>0</v>
      </c>
      <c r="L95">
        <v>2122</v>
      </c>
    </row>
    <row r="96" spans="1:12" x14ac:dyDescent="0.3">
      <c r="A96" s="60">
        <v>12</v>
      </c>
      <c r="B96" s="60">
        <v>14877</v>
      </c>
      <c r="C96" s="63">
        <v>23</v>
      </c>
      <c r="D96" s="60">
        <v>14905</v>
      </c>
      <c r="E96" s="63">
        <v>13</v>
      </c>
      <c r="F96" s="60">
        <v>14918</v>
      </c>
      <c r="G96" s="66">
        <v>23</v>
      </c>
      <c r="H96" s="66">
        <v>14929</v>
      </c>
      <c r="I96" s="42"/>
      <c r="J96" s="42"/>
      <c r="K96" s="52">
        <v>0</v>
      </c>
      <c r="L96">
        <v>1212</v>
      </c>
    </row>
    <row r="97" spans="1:12" x14ac:dyDescent="0.3">
      <c r="A97" s="60">
        <v>12</v>
      </c>
      <c r="B97" s="60">
        <v>15063</v>
      </c>
      <c r="C97" s="63">
        <v>14</v>
      </c>
      <c r="D97" s="60">
        <v>15077</v>
      </c>
      <c r="E97" s="63">
        <v>24</v>
      </c>
      <c r="F97" s="60">
        <v>15098</v>
      </c>
      <c r="G97" s="66">
        <v>23</v>
      </c>
      <c r="H97" s="66">
        <v>15110</v>
      </c>
      <c r="I97" s="42"/>
      <c r="J97" s="42"/>
      <c r="K97" s="52">
        <v>0</v>
      </c>
      <c r="L97">
        <v>1122</v>
      </c>
    </row>
    <row r="98" spans="1:12" x14ac:dyDescent="0.3">
      <c r="A98" s="60">
        <v>12</v>
      </c>
      <c r="B98" s="60">
        <v>15225</v>
      </c>
      <c r="C98" s="63">
        <v>14</v>
      </c>
      <c r="D98" s="60">
        <v>15238</v>
      </c>
      <c r="E98" s="63">
        <v>24</v>
      </c>
      <c r="F98" s="60">
        <v>15247</v>
      </c>
      <c r="G98" s="66">
        <v>23</v>
      </c>
      <c r="H98" s="66">
        <v>15262</v>
      </c>
      <c r="I98" s="42"/>
      <c r="J98" s="42"/>
      <c r="K98" s="52">
        <v>0</v>
      </c>
      <c r="L98">
        <v>1122</v>
      </c>
    </row>
    <row r="99" spans="1:12" x14ac:dyDescent="0.3">
      <c r="A99" s="60">
        <v>12</v>
      </c>
      <c r="B99" s="60">
        <v>15372</v>
      </c>
      <c r="C99" s="63">
        <v>14</v>
      </c>
      <c r="D99" s="60">
        <v>15388</v>
      </c>
      <c r="E99" s="63">
        <v>24</v>
      </c>
      <c r="F99" s="60">
        <v>15396</v>
      </c>
      <c r="G99" s="66">
        <v>14</v>
      </c>
      <c r="H99" s="66">
        <v>15408</v>
      </c>
      <c r="I99" s="42"/>
      <c r="J99" s="42"/>
      <c r="K99" s="52">
        <v>0</v>
      </c>
      <c r="L99">
        <v>1121</v>
      </c>
    </row>
    <row r="100" spans="1:12" x14ac:dyDescent="0.3">
      <c r="A100" s="59">
        <v>12</v>
      </c>
      <c r="B100" s="59">
        <v>15534</v>
      </c>
      <c r="C100" s="62">
        <v>14</v>
      </c>
      <c r="D100" s="59">
        <v>15553</v>
      </c>
      <c r="E100" s="62">
        <v>24</v>
      </c>
      <c r="F100" s="59">
        <v>15561</v>
      </c>
      <c r="G100" s="65">
        <v>23</v>
      </c>
      <c r="H100" s="65">
        <v>15583</v>
      </c>
      <c r="I100" s="43"/>
      <c r="J100" s="43"/>
      <c r="K100" s="44">
        <v>0</v>
      </c>
      <c r="L100">
        <v>1122</v>
      </c>
    </row>
    <row r="101" spans="1:12" x14ac:dyDescent="0.3">
      <c r="A101" s="59">
        <v>12</v>
      </c>
      <c r="B101" s="59">
        <v>15706</v>
      </c>
      <c r="C101" s="62">
        <v>14</v>
      </c>
      <c r="D101" s="59">
        <v>15718</v>
      </c>
      <c r="E101" s="62">
        <v>13</v>
      </c>
      <c r="F101" s="59">
        <v>15732</v>
      </c>
      <c r="G101" s="65">
        <v>23</v>
      </c>
      <c r="H101" s="65">
        <v>15743</v>
      </c>
      <c r="I101" s="43"/>
      <c r="J101" s="43"/>
      <c r="K101" s="44">
        <v>0</v>
      </c>
      <c r="L101">
        <v>1112</v>
      </c>
    </row>
    <row r="102" spans="1:12" x14ac:dyDescent="0.3">
      <c r="A102" s="59">
        <v>21</v>
      </c>
      <c r="B102" s="59">
        <v>15856</v>
      </c>
      <c r="C102" s="62">
        <v>12</v>
      </c>
      <c r="D102" s="59">
        <v>15864</v>
      </c>
      <c r="E102" s="62">
        <v>13</v>
      </c>
      <c r="F102" s="59">
        <v>15873</v>
      </c>
      <c r="G102" s="65">
        <v>14</v>
      </c>
      <c r="H102" s="65">
        <v>15885</v>
      </c>
      <c r="I102" s="43"/>
      <c r="J102" s="43"/>
      <c r="K102" s="44">
        <v>0</v>
      </c>
      <c r="L102">
        <v>2111</v>
      </c>
    </row>
    <row r="103" spans="1:12" x14ac:dyDescent="0.3">
      <c r="A103" s="59">
        <v>21</v>
      </c>
      <c r="B103" s="59">
        <v>15996</v>
      </c>
      <c r="C103" s="62">
        <v>12</v>
      </c>
      <c r="D103" s="59">
        <v>16019</v>
      </c>
      <c r="E103" s="62">
        <v>24</v>
      </c>
      <c r="F103" s="59">
        <v>16030</v>
      </c>
      <c r="G103" s="65">
        <v>23</v>
      </c>
      <c r="H103" s="65">
        <v>16043</v>
      </c>
      <c r="I103" s="43"/>
      <c r="J103" s="43"/>
      <c r="K103" s="44">
        <v>0</v>
      </c>
      <c r="L103">
        <v>2122</v>
      </c>
    </row>
    <row r="104" spans="1:12" x14ac:dyDescent="0.3">
      <c r="A104" s="59">
        <v>12</v>
      </c>
      <c r="B104" s="59">
        <v>16146</v>
      </c>
      <c r="C104" s="62">
        <v>14</v>
      </c>
      <c r="D104" s="59">
        <v>16176</v>
      </c>
      <c r="E104" s="62">
        <v>24</v>
      </c>
      <c r="F104" s="59">
        <v>16189</v>
      </c>
      <c r="G104" s="65">
        <v>23</v>
      </c>
      <c r="H104" s="65">
        <v>16215</v>
      </c>
      <c r="I104" s="43"/>
      <c r="J104" s="43"/>
      <c r="K104" s="44">
        <v>0</v>
      </c>
      <c r="L104">
        <v>1122</v>
      </c>
    </row>
    <row r="105" spans="1:12" x14ac:dyDescent="0.3">
      <c r="A105" s="59">
        <v>12</v>
      </c>
      <c r="B105" s="59">
        <v>16413</v>
      </c>
      <c r="C105" s="62">
        <v>23</v>
      </c>
      <c r="D105" s="59">
        <v>16426</v>
      </c>
      <c r="E105" s="62">
        <v>13</v>
      </c>
      <c r="F105" s="59">
        <v>16442</v>
      </c>
      <c r="G105" s="65">
        <v>14</v>
      </c>
      <c r="H105" s="65">
        <v>16455</v>
      </c>
      <c r="I105" s="43"/>
      <c r="J105" s="43"/>
      <c r="K105" s="44">
        <v>0</v>
      </c>
      <c r="L105">
        <v>1211</v>
      </c>
    </row>
    <row r="106" spans="1:12" x14ac:dyDescent="0.3">
      <c r="A106" s="59">
        <v>21</v>
      </c>
      <c r="B106" s="59">
        <v>16588</v>
      </c>
      <c r="C106" s="62">
        <v>12</v>
      </c>
      <c r="D106" s="59">
        <v>16600</v>
      </c>
      <c r="E106" s="62">
        <v>24</v>
      </c>
      <c r="F106" s="59">
        <v>16613</v>
      </c>
      <c r="G106" s="65">
        <v>14</v>
      </c>
      <c r="H106" s="65">
        <v>16627</v>
      </c>
      <c r="I106" s="43"/>
      <c r="J106" s="43"/>
      <c r="K106" s="44">
        <v>0</v>
      </c>
      <c r="L106">
        <v>2121</v>
      </c>
    </row>
    <row r="107" spans="1:12" x14ac:dyDescent="0.3">
      <c r="A107" s="59">
        <v>12</v>
      </c>
      <c r="B107" s="59">
        <v>16749</v>
      </c>
      <c r="C107" s="62">
        <v>14</v>
      </c>
      <c r="D107" s="59">
        <v>16758</v>
      </c>
      <c r="E107" s="62">
        <v>13</v>
      </c>
      <c r="F107" s="59">
        <v>16767</v>
      </c>
      <c r="G107" s="65">
        <v>23</v>
      </c>
      <c r="H107" s="65">
        <v>16778</v>
      </c>
      <c r="I107" s="43"/>
      <c r="J107" s="43"/>
      <c r="K107" s="44">
        <v>0</v>
      </c>
      <c r="L107">
        <v>1112</v>
      </c>
    </row>
    <row r="108" spans="1:12" x14ac:dyDescent="0.3">
      <c r="A108" s="59">
        <v>21</v>
      </c>
      <c r="B108" s="59">
        <v>16945</v>
      </c>
      <c r="C108" s="62">
        <v>12</v>
      </c>
      <c r="D108" s="59">
        <v>16974</v>
      </c>
      <c r="E108" s="62">
        <v>24</v>
      </c>
      <c r="F108" s="59">
        <v>16986</v>
      </c>
      <c r="G108" s="65">
        <v>14</v>
      </c>
      <c r="H108" s="65">
        <v>17000</v>
      </c>
      <c r="I108" s="43"/>
      <c r="J108" s="43"/>
      <c r="K108" s="44">
        <v>0</v>
      </c>
      <c r="L108">
        <v>2121</v>
      </c>
    </row>
    <row r="109" spans="1:12" x14ac:dyDescent="0.3">
      <c r="A109" s="59">
        <v>21</v>
      </c>
      <c r="B109" s="59">
        <v>17114</v>
      </c>
      <c r="C109" s="62">
        <v>21</v>
      </c>
      <c r="D109" s="59">
        <v>17121</v>
      </c>
      <c r="E109" s="62">
        <v>22</v>
      </c>
      <c r="F109" s="59">
        <v>17134</v>
      </c>
      <c r="G109" s="65">
        <v>23</v>
      </c>
      <c r="H109" s="65">
        <v>17145</v>
      </c>
      <c r="I109" s="43"/>
      <c r="J109" s="43"/>
      <c r="K109" s="44">
        <v>0</v>
      </c>
      <c r="L109">
        <v>2222</v>
      </c>
    </row>
    <row r="110" spans="1:12" x14ac:dyDescent="0.3">
      <c r="A110" s="59">
        <v>21</v>
      </c>
      <c r="B110" s="59">
        <v>17290</v>
      </c>
      <c r="C110" s="62">
        <v>21</v>
      </c>
      <c r="D110" s="59">
        <v>17310</v>
      </c>
      <c r="E110" s="62">
        <v>11</v>
      </c>
      <c r="F110" s="59">
        <v>17323</v>
      </c>
      <c r="G110" s="65">
        <v>21</v>
      </c>
      <c r="H110" s="65">
        <v>17349</v>
      </c>
      <c r="I110" s="43"/>
      <c r="J110" s="43"/>
      <c r="K110" s="44">
        <v>0</v>
      </c>
      <c r="L110">
        <v>2212</v>
      </c>
    </row>
    <row r="111" spans="1:12" x14ac:dyDescent="0.3">
      <c r="A111" s="59">
        <v>12</v>
      </c>
      <c r="B111" s="59">
        <v>17487</v>
      </c>
      <c r="C111" s="62">
        <v>14</v>
      </c>
      <c r="D111" s="59">
        <v>17506</v>
      </c>
      <c r="E111" s="62">
        <v>24</v>
      </c>
      <c r="F111" s="59">
        <v>17514</v>
      </c>
      <c r="G111" s="65">
        <v>23</v>
      </c>
      <c r="H111" s="65">
        <v>17550</v>
      </c>
      <c r="I111" s="43"/>
      <c r="J111" s="43"/>
      <c r="K111" s="44">
        <v>0</v>
      </c>
      <c r="L111">
        <v>1122</v>
      </c>
    </row>
    <row r="112" spans="1:12" x14ac:dyDescent="0.3">
      <c r="A112" s="59">
        <v>12</v>
      </c>
      <c r="B112" s="59">
        <v>17687</v>
      </c>
      <c r="C112" s="62">
        <v>23</v>
      </c>
      <c r="D112" s="59">
        <v>17697</v>
      </c>
      <c r="E112" s="62">
        <v>13</v>
      </c>
      <c r="F112" s="59">
        <v>17709</v>
      </c>
      <c r="G112" s="65">
        <v>23</v>
      </c>
      <c r="H112" s="65">
        <v>17727</v>
      </c>
      <c r="I112" s="43"/>
      <c r="J112" s="43"/>
      <c r="K112" s="44">
        <v>0</v>
      </c>
      <c r="L112">
        <v>1212</v>
      </c>
    </row>
    <row r="113" spans="1:12" x14ac:dyDescent="0.3">
      <c r="A113" s="59">
        <v>21</v>
      </c>
      <c r="B113" s="59">
        <v>17843</v>
      </c>
      <c r="C113" s="62">
        <v>21</v>
      </c>
      <c r="D113" s="59">
        <v>17852</v>
      </c>
      <c r="E113" s="62">
        <v>22</v>
      </c>
      <c r="F113" s="59">
        <v>17862</v>
      </c>
      <c r="G113" s="65">
        <v>23</v>
      </c>
      <c r="H113" s="65">
        <v>17884</v>
      </c>
      <c r="I113" s="43"/>
      <c r="J113" s="43"/>
      <c r="K113" s="44">
        <v>0</v>
      </c>
      <c r="L113">
        <v>2222</v>
      </c>
    </row>
    <row r="114" spans="1:12" x14ac:dyDescent="0.3">
      <c r="A114" s="59">
        <v>21</v>
      </c>
      <c r="B114" s="59">
        <v>17995</v>
      </c>
      <c r="C114" s="62">
        <v>21</v>
      </c>
      <c r="D114" s="59">
        <v>18009</v>
      </c>
      <c r="E114" s="62">
        <v>11</v>
      </c>
      <c r="F114" s="59">
        <v>18017</v>
      </c>
      <c r="G114" s="65">
        <v>21</v>
      </c>
      <c r="H114" s="65">
        <v>18028</v>
      </c>
      <c r="I114" s="43"/>
      <c r="J114" s="43"/>
      <c r="K114" s="44">
        <v>0</v>
      </c>
      <c r="L114">
        <v>2212</v>
      </c>
    </row>
    <row r="115" spans="1:12" x14ac:dyDescent="0.3">
      <c r="A115" s="59">
        <v>21</v>
      </c>
      <c r="B115" s="59">
        <v>18172</v>
      </c>
      <c r="C115" s="62">
        <v>12</v>
      </c>
      <c r="D115" s="59">
        <v>18185</v>
      </c>
      <c r="E115" s="62">
        <v>13</v>
      </c>
      <c r="F115" s="59">
        <v>18197</v>
      </c>
      <c r="G115" s="65">
        <v>23</v>
      </c>
      <c r="H115" s="65">
        <v>18208</v>
      </c>
      <c r="I115" s="43"/>
      <c r="J115" s="43"/>
      <c r="K115" s="44">
        <v>0</v>
      </c>
      <c r="L115">
        <v>2112</v>
      </c>
    </row>
    <row r="116" spans="1:12" x14ac:dyDescent="0.3">
      <c r="A116" s="59">
        <v>21</v>
      </c>
      <c r="B116" s="59">
        <v>18313</v>
      </c>
      <c r="C116" s="62">
        <v>12</v>
      </c>
      <c r="D116" s="59">
        <v>18329</v>
      </c>
      <c r="E116" s="62">
        <v>13</v>
      </c>
      <c r="F116" s="59">
        <v>18352</v>
      </c>
      <c r="G116" s="65">
        <v>23</v>
      </c>
      <c r="H116" s="65">
        <v>18364</v>
      </c>
      <c r="I116" s="43"/>
      <c r="J116" s="43"/>
      <c r="K116" s="44">
        <v>0</v>
      </c>
      <c r="L116">
        <v>2112</v>
      </c>
    </row>
    <row r="117" spans="1:12" x14ac:dyDescent="0.3">
      <c r="A117" s="59">
        <v>12</v>
      </c>
      <c r="B117" s="59">
        <v>18499</v>
      </c>
      <c r="C117" s="62">
        <v>23</v>
      </c>
      <c r="D117" s="59">
        <v>18513</v>
      </c>
      <c r="E117" s="62">
        <v>24</v>
      </c>
      <c r="F117" s="59">
        <v>18525</v>
      </c>
      <c r="G117" s="65">
        <v>23</v>
      </c>
      <c r="H117" s="65">
        <v>18537</v>
      </c>
      <c r="I117" s="43"/>
      <c r="J117" s="43"/>
      <c r="K117" s="44">
        <v>0</v>
      </c>
      <c r="L117">
        <v>1222</v>
      </c>
    </row>
    <row r="118" spans="1:12" x14ac:dyDescent="0.3">
      <c r="A118" s="59">
        <v>21</v>
      </c>
      <c r="B118" s="59">
        <v>18670</v>
      </c>
      <c r="C118" s="62">
        <v>21</v>
      </c>
      <c r="D118" s="59">
        <v>18682</v>
      </c>
      <c r="E118" s="62">
        <v>22</v>
      </c>
      <c r="F118" s="59">
        <v>18695</v>
      </c>
      <c r="G118" s="65">
        <v>23</v>
      </c>
      <c r="H118" s="65">
        <v>18706</v>
      </c>
      <c r="I118" s="43"/>
      <c r="J118" s="43"/>
      <c r="K118" s="44">
        <v>0</v>
      </c>
      <c r="L118">
        <v>2222</v>
      </c>
    </row>
    <row r="119" spans="1:12" x14ac:dyDescent="0.3">
      <c r="A119" s="59">
        <v>12</v>
      </c>
      <c r="B119" s="59">
        <v>18833</v>
      </c>
      <c r="C119" s="62">
        <v>14</v>
      </c>
      <c r="D119" s="59">
        <v>18843</v>
      </c>
      <c r="E119" s="62">
        <v>24</v>
      </c>
      <c r="F119" s="59">
        <v>18855</v>
      </c>
      <c r="G119" s="65">
        <v>23</v>
      </c>
      <c r="H119" s="65">
        <v>18865</v>
      </c>
      <c r="I119" s="43"/>
      <c r="J119" s="43"/>
      <c r="K119" s="44">
        <v>0</v>
      </c>
      <c r="L119">
        <v>1122</v>
      </c>
    </row>
    <row r="120" spans="1:12" x14ac:dyDescent="0.3">
      <c r="A120" s="59">
        <v>21</v>
      </c>
      <c r="B120" s="59">
        <v>18994</v>
      </c>
      <c r="C120" s="62">
        <v>12</v>
      </c>
      <c r="D120" s="59">
        <v>19007</v>
      </c>
      <c r="E120" s="62">
        <v>24</v>
      </c>
      <c r="F120" s="59">
        <v>19015</v>
      </c>
      <c r="G120" s="65">
        <v>23</v>
      </c>
      <c r="H120" s="65">
        <v>19027</v>
      </c>
      <c r="I120" s="43"/>
      <c r="J120" s="43"/>
      <c r="K120" s="44">
        <v>0</v>
      </c>
      <c r="L120">
        <v>2122</v>
      </c>
    </row>
    <row r="121" spans="1:12" x14ac:dyDescent="0.3">
      <c r="A121" s="59">
        <v>21</v>
      </c>
      <c r="B121" s="59">
        <v>19170</v>
      </c>
      <c r="C121" s="62">
        <v>21</v>
      </c>
      <c r="D121" s="59">
        <v>19182</v>
      </c>
      <c r="E121" s="62">
        <v>22</v>
      </c>
      <c r="F121" s="59">
        <v>19206</v>
      </c>
      <c r="G121" s="65">
        <v>14</v>
      </c>
      <c r="H121" s="65">
        <v>19219</v>
      </c>
      <c r="I121" s="43"/>
      <c r="J121" s="43"/>
      <c r="K121" s="44">
        <v>0</v>
      </c>
      <c r="L121">
        <v>2221</v>
      </c>
    </row>
    <row r="122" spans="1:12" x14ac:dyDescent="0.3">
      <c r="A122" s="59">
        <v>12</v>
      </c>
      <c r="B122" s="59">
        <v>19331</v>
      </c>
      <c r="C122" s="62">
        <v>23</v>
      </c>
      <c r="D122" s="59">
        <v>19346</v>
      </c>
      <c r="E122" s="62">
        <v>13</v>
      </c>
      <c r="F122" s="59">
        <v>19358</v>
      </c>
      <c r="G122" s="65">
        <v>23</v>
      </c>
      <c r="H122" s="65">
        <v>19375</v>
      </c>
      <c r="I122" s="43"/>
      <c r="J122" s="43"/>
      <c r="K122" s="44">
        <v>0</v>
      </c>
      <c r="L122">
        <v>1212</v>
      </c>
    </row>
    <row r="123" spans="1:12" x14ac:dyDescent="0.3">
      <c r="A123" s="59">
        <v>21</v>
      </c>
      <c r="B123" s="59">
        <v>19634</v>
      </c>
      <c r="C123" s="62">
        <v>12</v>
      </c>
      <c r="D123" s="59">
        <v>19650</v>
      </c>
      <c r="E123" s="62">
        <v>13</v>
      </c>
      <c r="F123" s="59">
        <v>19665</v>
      </c>
      <c r="G123" s="65">
        <v>23</v>
      </c>
      <c r="H123" s="65">
        <v>19674</v>
      </c>
      <c r="I123" s="43"/>
      <c r="J123" s="43"/>
      <c r="K123" s="44">
        <v>0</v>
      </c>
      <c r="L123">
        <v>2112</v>
      </c>
    </row>
    <row r="124" spans="1:12" x14ac:dyDescent="0.3">
      <c r="A124" s="60">
        <v>12</v>
      </c>
      <c r="B124" s="60">
        <v>19786</v>
      </c>
      <c r="C124" s="63">
        <v>14</v>
      </c>
      <c r="D124" s="60">
        <v>19818</v>
      </c>
      <c r="E124" s="63">
        <v>24</v>
      </c>
      <c r="F124" s="60">
        <v>19830</v>
      </c>
      <c r="G124" s="66">
        <v>14</v>
      </c>
      <c r="H124" s="66">
        <v>19843</v>
      </c>
      <c r="I124" s="42"/>
      <c r="J124" s="42"/>
      <c r="K124" s="52">
        <v>0</v>
      </c>
      <c r="L124">
        <v>1121</v>
      </c>
    </row>
    <row r="125" spans="1:12" x14ac:dyDescent="0.3">
      <c r="A125" s="60">
        <v>21</v>
      </c>
      <c r="B125" s="60">
        <v>19984</v>
      </c>
      <c r="C125" s="63">
        <v>12</v>
      </c>
      <c r="D125" s="60">
        <v>19995</v>
      </c>
      <c r="E125" s="63">
        <v>24</v>
      </c>
      <c r="F125" s="60">
        <v>20005</v>
      </c>
      <c r="G125" s="66">
        <v>23</v>
      </c>
      <c r="H125" s="66">
        <v>20018</v>
      </c>
      <c r="I125" s="42"/>
      <c r="J125" s="42"/>
      <c r="K125" s="52">
        <v>0</v>
      </c>
      <c r="L125">
        <v>2122</v>
      </c>
    </row>
    <row r="126" spans="1:12" x14ac:dyDescent="0.3">
      <c r="A126" s="60">
        <v>21</v>
      </c>
      <c r="B126" s="60">
        <v>20147</v>
      </c>
      <c r="C126" s="63">
        <v>12</v>
      </c>
      <c r="D126" s="60">
        <v>20159</v>
      </c>
      <c r="E126" s="63">
        <v>24</v>
      </c>
      <c r="F126" s="60">
        <v>20180</v>
      </c>
      <c r="G126" s="66">
        <v>23</v>
      </c>
      <c r="H126" s="66">
        <v>20191</v>
      </c>
      <c r="I126" s="42"/>
      <c r="J126" s="42"/>
      <c r="K126" s="52">
        <v>0</v>
      </c>
      <c r="L126">
        <v>2122</v>
      </c>
    </row>
    <row r="127" spans="1:12" x14ac:dyDescent="0.3">
      <c r="A127" s="60">
        <v>21</v>
      </c>
      <c r="B127" s="60">
        <v>20308</v>
      </c>
      <c r="C127" s="63">
        <v>21</v>
      </c>
      <c r="D127" s="60">
        <v>20326</v>
      </c>
      <c r="E127" s="63">
        <v>22</v>
      </c>
      <c r="F127" s="60">
        <v>20378</v>
      </c>
      <c r="G127" s="66">
        <v>23</v>
      </c>
      <c r="H127" s="66">
        <v>20390</v>
      </c>
      <c r="I127" s="42"/>
      <c r="J127" s="42"/>
      <c r="K127" s="52">
        <v>0</v>
      </c>
      <c r="L127">
        <v>2222</v>
      </c>
    </row>
    <row r="128" spans="1:12" x14ac:dyDescent="0.3">
      <c r="A128" s="60">
        <v>21</v>
      </c>
      <c r="B128" s="60">
        <v>20513</v>
      </c>
      <c r="C128" s="63">
        <v>12</v>
      </c>
      <c r="D128" s="60">
        <v>20524</v>
      </c>
      <c r="E128" s="63">
        <v>13</v>
      </c>
      <c r="F128" s="60">
        <v>20550</v>
      </c>
      <c r="G128" s="66">
        <v>23</v>
      </c>
      <c r="H128" s="66">
        <v>20561</v>
      </c>
      <c r="I128" s="42"/>
      <c r="J128" s="42"/>
      <c r="K128" s="52">
        <v>0</v>
      </c>
      <c r="L128">
        <v>2112</v>
      </c>
    </row>
    <row r="129" spans="1:12" x14ac:dyDescent="0.3">
      <c r="A129" s="60">
        <v>12</v>
      </c>
      <c r="B129" s="60">
        <v>20686</v>
      </c>
      <c r="C129" s="63">
        <v>23</v>
      </c>
      <c r="D129" s="60">
        <v>20702</v>
      </c>
      <c r="E129" s="63">
        <v>24</v>
      </c>
      <c r="F129" s="60">
        <v>20717</v>
      </c>
      <c r="G129" s="66">
        <v>14</v>
      </c>
      <c r="H129" s="66">
        <v>20744</v>
      </c>
      <c r="I129" s="42"/>
      <c r="J129" s="42"/>
      <c r="K129" s="52">
        <v>0</v>
      </c>
      <c r="L129">
        <v>1221</v>
      </c>
    </row>
    <row r="130" spans="1:12" x14ac:dyDescent="0.3">
      <c r="A130" s="60">
        <v>21</v>
      </c>
      <c r="B130" s="60">
        <v>20859</v>
      </c>
      <c r="C130" s="63">
        <v>12</v>
      </c>
      <c r="D130" s="60">
        <v>20874</v>
      </c>
      <c r="E130" s="63">
        <v>13</v>
      </c>
      <c r="F130" s="60">
        <v>20886</v>
      </c>
      <c r="G130" s="66">
        <v>23</v>
      </c>
      <c r="H130" s="66">
        <v>20923</v>
      </c>
      <c r="I130" s="42"/>
      <c r="J130" s="42"/>
      <c r="K130" s="52">
        <v>0</v>
      </c>
      <c r="L130">
        <v>2112</v>
      </c>
    </row>
    <row r="131" spans="1:12" x14ac:dyDescent="0.3">
      <c r="A131" s="60">
        <v>21</v>
      </c>
      <c r="B131" s="60">
        <v>21067</v>
      </c>
      <c r="C131" s="63">
        <v>12</v>
      </c>
      <c r="D131" s="60">
        <v>21081</v>
      </c>
      <c r="E131" s="63">
        <v>24</v>
      </c>
      <c r="F131" s="60">
        <v>21091</v>
      </c>
      <c r="G131" s="66">
        <v>14</v>
      </c>
      <c r="H131" s="66">
        <v>21104</v>
      </c>
      <c r="I131" s="42"/>
      <c r="J131" s="42"/>
      <c r="K131" s="52">
        <v>0</v>
      </c>
      <c r="L131">
        <v>2121</v>
      </c>
    </row>
    <row r="132" spans="1:12" x14ac:dyDescent="0.3">
      <c r="A132" s="60">
        <v>12</v>
      </c>
      <c r="B132" s="60">
        <v>21225</v>
      </c>
      <c r="C132" s="63">
        <v>14</v>
      </c>
      <c r="D132" s="60">
        <v>21240</v>
      </c>
      <c r="E132" s="63">
        <v>24</v>
      </c>
      <c r="F132" s="60">
        <v>21256</v>
      </c>
      <c r="G132" s="66">
        <v>23</v>
      </c>
      <c r="H132" s="66">
        <v>21268</v>
      </c>
      <c r="I132" s="42"/>
      <c r="J132" s="42"/>
      <c r="K132" s="52">
        <v>0</v>
      </c>
      <c r="L132">
        <v>1122</v>
      </c>
    </row>
    <row r="133" spans="1:12" x14ac:dyDescent="0.3">
      <c r="A133" s="60">
        <v>21</v>
      </c>
      <c r="B133" s="60">
        <v>21440</v>
      </c>
      <c r="C133" s="63">
        <v>12</v>
      </c>
      <c r="D133" s="60">
        <v>21465</v>
      </c>
      <c r="E133" s="63">
        <v>24</v>
      </c>
      <c r="F133" s="60">
        <v>21476</v>
      </c>
      <c r="G133" s="66">
        <v>23</v>
      </c>
      <c r="H133" s="66">
        <v>21495</v>
      </c>
      <c r="I133" s="42"/>
      <c r="J133" s="42"/>
      <c r="K133" s="52">
        <v>0</v>
      </c>
      <c r="L133">
        <v>2122</v>
      </c>
    </row>
    <row r="134" spans="1:12" x14ac:dyDescent="0.3">
      <c r="A134" s="60">
        <v>21</v>
      </c>
      <c r="B134" s="60">
        <v>21612</v>
      </c>
      <c r="C134" s="63">
        <v>21</v>
      </c>
      <c r="D134" s="60">
        <v>21623</v>
      </c>
      <c r="E134" s="63">
        <v>22</v>
      </c>
      <c r="F134" s="60">
        <v>21654</v>
      </c>
      <c r="G134" s="66">
        <v>23</v>
      </c>
      <c r="H134" s="66">
        <v>21666</v>
      </c>
      <c r="I134" s="42"/>
      <c r="J134" s="42"/>
      <c r="K134" s="52">
        <v>0</v>
      </c>
      <c r="L134">
        <v>2222</v>
      </c>
    </row>
    <row r="135" spans="1:12" x14ac:dyDescent="0.3">
      <c r="A135" s="60">
        <v>21</v>
      </c>
      <c r="B135" s="60">
        <v>21772</v>
      </c>
      <c r="C135" s="63">
        <v>12</v>
      </c>
      <c r="D135" s="60">
        <v>21793</v>
      </c>
      <c r="E135" s="63">
        <v>13</v>
      </c>
      <c r="F135" s="60">
        <v>21807</v>
      </c>
      <c r="G135" s="66">
        <v>23</v>
      </c>
      <c r="H135" s="66">
        <v>21817</v>
      </c>
      <c r="I135" s="42"/>
      <c r="J135" s="42"/>
      <c r="K135" s="52">
        <v>0</v>
      </c>
      <c r="L135">
        <v>2112</v>
      </c>
    </row>
    <row r="136" spans="1:12" x14ac:dyDescent="0.3">
      <c r="A136" s="60">
        <v>12</v>
      </c>
      <c r="B136" s="60">
        <v>21939</v>
      </c>
      <c r="C136" s="63">
        <v>14</v>
      </c>
      <c r="D136" s="60">
        <v>21949</v>
      </c>
      <c r="E136" s="63">
        <v>24</v>
      </c>
      <c r="F136" s="60">
        <v>21962</v>
      </c>
      <c r="G136" s="66">
        <v>14</v>
      </c>
      <c r="H136" s="66">
        <v>21977</v>
      </c>
      <c r="I136" s="42"/>
      <c r="J136" s="42"/>
      <c r="K136" s="52">
        <v>0</v>
      </c>
      <c r="L136">
        <v>1121</v>
      </c>
    </row>
    <row r="137" spans="1:12" x14ac:dyDescent="0.3">
      <c r="A137" s="60">
        <v>12</v>
      </c>
      <c r="B137" s="60">
        <v>22114</v>
      </c>
      <c r="C137" s="63">
        <v>14</v>
      </c>
      <c r="D137" s="60">
        <v>22132</v>
      </c>
      <c r="E137" s="63">
        <v>24</v>
      </c>
      <c r="F137" s="60">
        <v>22141</v>
      </c>
      <c r="G137" s="66">
        <v>14</v>
      </c>
      <c r="H137" s="66">
        <v>22169</v>
      </c>
      <c r="I137" s="42"/>
      <c r="J137" s="42"/>
      <c r="K137" s="52">
        <v>0</v>
      </c>
      <c r="L137">
        <v>1121</v>
      </c>
    </row>
    <row r="138" spans="1:12" x14ac:dyDescent="0.3">
      <c r="A138" s="60">
        <v>21</v>
      </c>
      <c r="B138" s="60">
        <v>22327</v>
      </c>
      <c r="C138" s="63">
        <v>21</v>
      </c>
      <c r="D138" s="60">
        <v>22339</v>
      </c>
      <c r="E138" s="63">
        <v>22</v>
      </c>
      <c r="F138" s="60">
        <v>22352</v>
      </c>
      <c r="G138" s="66">
        <v>14</v>
      </c>
      <c r="H138" s="66">
        <v>22370</v>
      </c>
      <c r="I138" s="42"/>
      <c r="J138" s="42"/>
      <c r="K138" s="52">
        <v>0</v>
      </c>
      <c r="L138">
        <v>2221</v>
      </c>
    </row>
    <row r="139" spans="1:12" x14ac:dyDescent="0.3">
      <c r="A139" s="60">
        <v>12</v>
      </c>
      <c r="B139" s="60">
        <v>22523</v>
      </c>
      <c r="C139" s="63">
        <v>23</v>
      </c>
      <c r="D139" s="60">
        <v>22531</v>
      </c>
      <c r="E139" s="63">
        <v>13</v>
      </c>
      <c r="F139" s="60">
        <v>22544</v>
      </c>
      <c r="G139" s="66">
        <v>23</v>
      </c>
      <c r="H139" s="66">
        <v>22565</v>
      </c>
      <c r="I139" s="42"/>
      <c r="J139" s="42"/>
      <c r="K139" s="52">
        <v>0</v>
      </c>
      <c r="L139">
        <v>1212</v>
      </c>
    </row>
    <row r="140" spans="1:12" x14ac:dyDescent="0.3">
      <c r="A140" s="60">
        <v>21</v>
      </c>
      <c r="B140" s="60">
        <v>22711</v>
      </c>
      <c r="C140" s="63">
        <v>21</v>
      </c>
      <c r="D140" s="60">
        <v>22722</v>
      </c>
      <c r="E140" s="63">
        <v>11</v>
      </c>
      <c r="F140" s="60">
        <v>22753</v>
      </c>
      <c r="G140" s="66">
        <v>12</v>
      </c>
      <c r="H140" s="66">
        <v>22784</v>
      </c>
      <c r="I140" s="42"/>
      <c r="J140" s="42"/>
      <c r="K140" s="52">
        <v>0</v>
      </c>
      <c r="L140">
        <v>2211</v>
      </c>
    </row>
    <row r="141" spans="1:12" x14ac:dyDescent="0.3">
      <c r="A141" s="60">
        <v>21</v>
      </c>
      <c r="B141" s="60">
        <v>22929</v>
      </c>
      <c r="C141" s="63">
        <v>21</v>
      </c>
      <c r="D141" s="60">
        <v>22942</v>
      </c>
      <c r="E141" s="63">
        <v>22</v>
      </c>
      <c r="F141" s="60">
        <v>22959</v>
      </c>
      <c r="G141" s="66">
        <v>14</v>
      </c>
      <c r="H141" s="66">
        <v>22975</v>
      </c>
      <c r="I141" s="42"/>
      <c r="J141" s="42"/>
      <c r="K141" s="52">
        <v>0</v>
      </c>
      <c r="L141">
        <v>2221</v>
      </c>
    </row>
    <row r="142" spans="1:12" x14ac:dyDescent="0.3">
      <c r="A142" s="60">
        <v>12</v>
      </c>
      <c r="B142" s="60">
        <v>23101</v>
      </c>
      <c r="C142" s="63">
        <v>23</v>
      </c>
      <c r="D142" s="60">
        <v>23109</v>
      </c>
      <c r="E142" s="63">
        <v>13</v>
      </c>
      <c r="F142" s="60">
        <v>23123</v>
      </c>
      <c r="G142" s="66">
        <v>23</v>
      </c>
      <c r="H142" s="66">
        <v>23132</v>
      </c>
      <c r="I142" s="42"/>
      <c r="J142" s="42"/>
      <c r="K142" s="52">
        <v>0</v>
      </c>
      <c r="L142">
        <v>1212</v>
      </c>
    </row>
    <row r="143" spans="1:12" x14ac:dyDescent="0.3">
      <c r="A143" s="60">
        <v>21</v>
      </c>
      <c r="B143" s="60">
        <v>23291</v>
      </c>
      <c r="C143" s="63">
        <v>12</v>
      </c>
      <c r="D143" s="60">
        <v>23336</v>
      </c>
      <c r="E143" s="63">
        <v>24</v>
      </c>
      <c r="F143" s="60">
        <v>23359</v>
      </c>
      <c r="G143" s="66">
        <v>23</v>
      </c>
      <c r="H143" s="66">
        <v>23381</v>
      </c>
      <c r="I143" s="42"/>
      <c r="J143" s="42"/>
      <c r="K143" s="52">
        <v>0</v>
      </c>
      <c r="L143">
        <v>2122</v>
      </c>
    </row>
    <row r="144" spans="1:12" x14ac:dyDescent="0.3">
      <c r="A144" s="60">
        <v>21</v>
      </c>
      <c r="B144" s="60">
        <v>23588</v>
      </c>
      <c r="C144" s="63">
        <v>12</v>
      </c>
      <c r="D144" s="60">
        <v>23603</v>
      </c>
      <c r="E144" s="63">
        <v>24</v>
      </c>
      <c r="F144" s="60">
        <v>23620</v>
      </c>
      <c r="G144" s="66">
        <v>14</v>
      </c>
      <c r="H144" s="66">
        <v>23632</v>
      </c>
      <c r="I144" s="42"/>
      <c r="J144" s="42"/>
      <c r="K144" s="52">
        <v>0</v>
      </c>
      <c r="L144">
        <v>2121</v>
      </c>
    </row>
    <row r="145" spans="1:12" x14ac:dyDescent="0.3">
      <c r="A145" s="60">
        <v>21</v>
      </c>
      <c r="B145" s="60">
        <v>23789</v>
      </c>
      <c r="C145" s="63">
        <v>12</v>
      </c>
      <c r="D145" s="60">
        <v>23802</v>
      </c>
      <c r="E145" s="63">
        <v>24</v>
      </c>
      <c r="F145" s="60">
        <v>23812</v>
      </c>
      <c r="G145" s="66">
        <v>14</v>
      </c>
      <c r="H145" s="66">
        <v>23826</v>
      </c>
      <c r="I145" s="42"/>
      <c r="J145" s="42"/>
      <c r="K145" s="52">
        <v>0</v>
      </c>
      <c r="L145">
        <v>2121</v>
      </c>
    </row>
    <row r="146" spans="1:12" x14ac:dyDescent="0.3">
      <c r="A146" s="60">
        <v>21</v>
      </c>
      <c r="B146" s="60">
        <v>23935</v>
      </c>
      <c r="C146" s="63">
        <v>21</v>
      </c>
      <c r="D146" s="60">
        <v>23951</v>
      </c>
      <c r="E146" s="63">
        <v>22</v>
      </c>
      <c r="F146" s="60">
        <v>23963</v>
      </c>
      <c r="G146" s="66">
        <v>23</v>
      </c>
      <c r="H146" s="66">
        <v>23983</v>
      </c>
      <c r="I146" s="42"/>
      <c r="J146" s="42"/>
      <c r="K146" s="52"/>
      <c r="L146">
        <v>2222</v>
      </c>
    </row>
    <row r="147" spans="1:12" x14ac:dyDescent="0.3">
      <c r="A147" s="17"/>
      <c r="B147" s="17"/>
      <c r="C147" s="17"/>
      <c r="D147" s="17"/>
      <c r="E147" s="17"/>
      <c r="F147" s="17"/>
      <c r="G147" s="17"/>
      <c r="H14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0</v>
      </c>
      <c r="B2" s="35">
        <v>40724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139</v>
      </c>
      <c r="V3" s="26" t="s">
        <v>115</v>
      </c>
      <c r="W3">
        <f>COUNTA(L7:L29)</f>
        <v>23</v>
      </c>
      <c r="AA3" s="26" t="s">
        <v>115</v>
      </c>
      <c r="AB3">
        <f>COUNTA(L30:L52)</f>
        <v>23</v>
      </c>
      <c r="AF3" s="26" t="s">
        <v>115</v>
      </c>
      <c r="AG3">
        <f>COUNTA(L53:L76)</f>
        <v>24</v>
      </c>
      <c r="AK3" s="26" t="s">
        <v>115</v>
      </c>
      <c r="AL3">
        <f>COUNTA(L77:L99)</f>
        <v>23</v>
      </c>
      <c r="AP3" s="26" t="s">
        <v>115</v>
      </c>
      <c r="AQ3">
        <f>COUNTA(L100:L122)</f>
        <v>23</v>
      </c>
      <c r="AU3" s="26" t="s">
        <v>115</v>
      </c>
      <c r="AV3">
        <f>COUNTA(L123:L145)</f>
        <v>23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139</v>
      </c>
      <c r="V4" s="26" t="s">
        <v>116</v>
      </c>
      <c r="W4">
        <f>SUM(U7:U22)</f>
        <v>23</v>
      </c>
      <c r="AA4" s="26" t="s">
        <v>116</v>
      </c>
      <c r="AB4">
        <f>SUM(Z7:Z22)</f>
        <v>23</v>
      </c>
      <c r="AF4" s="26" t="s">
        <v>116</v>
      </c>
      <c r="AG4">
        <f>SUM(AE7:AE22)</f>
        <v>24</v>
      </c>
      <c r="AK4" s="26" t="s">
        <v>116</v>
      </c>
      <c r="AL4">
        <f>SUM(AJ7:AJ22)</f>
        <v>23</v>
      </c>
      <c r="AP4" s="26" t="s">
        <v>116</v>
      </c>
      <c r="AQ4">
        <f>SUM(AO7:AO22)</f>
        <v>23</v>
      </c>
      <c r="AU4" s="26" t="s">
        <v>116</v>
      </c>
      <c r="AV4">
        <f>SUM(AT7:AT22)</f>
        <v>23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71</v>
      </c>
      <c r="C7" s="61">
        <v>21</v>
      </c>
      <c r="D7" s="58">
        <v>76</v>
      </c>
      <c r="E7" s="61">
        <v>22</v>
      </c>
      <c r="F7" s="58">
        <v>184</v>
      </c>
      <c r="G7" s="64">
        <v>14</v>
      </c>
      <c r="H7" s="64">
        <v>242</v>
      </c>
      <c r="I7" s="43"/>
      <c r="J7" s="43"/>
      <c r="K7" s="44">
        <v>0</v>
      </c>
      <c r="L7">
        <v>2221</v>
      </c>
      <c r="N7" s="37">
        <v>1111</v>
      </c>
      <c r="O7" s="37">
        <f>COUNTIF($L$7:$L$500,N7)</f>
        <v>2</v>
      </c>
      <c r="P7" s="37">
        <f>O7/$Q$4</f>
        <v>1.4388489208633094E-2</v>
      </c>
      <c r="Q7" s="37">
        <f>IF(P7=0,0,(P7*((LOG(P7))/LOG(2))))</f>
        <v>-8.8042317593144001E-2</v>
      </c>
      <c r="T7" s="37">
        <f>N7</f>
        <v>1111</v>
      </c>
      <c r="U7" s="37">
        <f>COUNTIF(L7:L29,T7)</f>
        <v>1</v>
      </c>
      <c r="V7" s="37">
        <f>U7/(W4-U20)</f>
        <v>4.5454545454545456E-2</v>
      </c>
      <c r="W7" s="37">
        <f>IF(V7=0,0,(V7*((LOG(V7))/LOG(2))))</f>
        <v>-0.20270143721078623</v>
      </c>
      <c r="Y7" s="37">
        <f>N7</f>
        <v>1111</v>
      </c>
      <c r="Z7" s="37">
        <f>COUNTIF(L30:L52,Y7)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COUNTIF(L53:L76,AD7)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COUNTIF(L77:L99,AI7)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COUNTIF(L100:L122,AN7)</f>
        <v>1</v>
      </c>
      <c r="AP7" s="37">
        <f>AO7/(AQ4-AO20)</f>
        <v>0.05</v>
      </c>
      <c r="AQ7" s="37">
        <f>IF(AP7=0,0,(AP7*((LOG(AP7))/LOG(2))))</f>
        <v>-0.21609640474436814</v>
      </c>
      <c r="AS7" s="37">
        <f>N7</f>
        <v>1111</v>
      </c>
      <c r="AT7" s="37">
        <f>COUNTIF(L123:L145,AS7)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487</v>
      </c>
      <c r="C8" s="62">
        <v>12</v>
      </c>
      <c r="D8" s="59">
        <v>517</v>
      </c>
      <c r="E8" s="62">
        <v>13</v>
      </c>
      <c r="F8" s="59">
        <v>551</v>
      </c>
      <c r="G8" s="65">
        <v>23</v>
      </c>
      <c r="H8" s="65">
        <v>581</v>
      </c>
      <c r="I8" s="43"/>
      <c r="J8" s="43"/>
      <c r="K8" s="44">
        <v>0</v>
      </c>
      <c r="L8">
        <v>2112</v>
      </c>
      <c r="N8" s="37">
        <v>1112</v>
      </c>
      <c r="O8" s="37">
        <f>COUNTIF($L$7:$L$500,N8)</f>
        <v>4</v>
      </c>
      <c r="P8" s="37">
        <f>O8/$Q$4</f>
        <v>2.8776978417266189E-2</v>
      </c>
      <c r="Q8" s="37">
        <f>IF(P8=0,0,(P8*((LOG(P8))/LOG(2))))</f>
        <v>-0.1473076567690218</v>
      </c>
      <c r="T8" s="37">
        <f>N8</f>
        <v>1112</v>
      </c>
      <c r="U8" s="37">
        <f>COUNTIF(L7:L29,T8)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COUNTIF(L30:L52,Y8)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COUNTIF(L53:L76,AD8)</f>
        <v>1</v>
      </c>
      <c r="AF8" s="37">
        <f>AE8/(AG4-AE20)</f>
        <v>0.05</v>
      </c>
      <c r="AG8" s="37">
        <f>IF(AF8=0,0,(AF8*((LOG(AF8))/LOG(2))))</f>
        <v>-0.21609640474436814</v>
      </c>
      <c r="AI8" s="37">
        <f>N8</f>
        <v>1112</v>
      </c>
      <c r="AJ8" s="37">
        <f>COUNTIF(L77:L99,AI8)</f>
        <v>3</v>
      </c>
      <c r="AK8" s="37">
        <f>AJ8/(AL4-AJ20)</f>
        <v>0.14285714285714285</v>
      </c>
      <c r="AL8" s="37">
        <f>IF(AK8=0,0,(AK8*((LOG(AK8))/LOG(2))))</f>
        <v>-0.40105070315108626</v>
      </c>
      <c r="AN8" s="37">
        <f>N8</f>
        <v>1112</v>
      </c>
      <c r="AO8" s="37">
        <f>COUNTIF(L100:L122,AN8)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COUNTIF(L123:L145,AS8)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692</v>
      </c>
      <c r="C9" s="62">
        <v>21</v>
      </c>
      <c r="D9" s="59">
        <v>705</v>
      </c>
      <c r="E9" s="62">
        <v>22</v>
      </c>
      <c r="F9" s="59">
        <v>718</v>
      </c>
      <c r="G9" s="65">
        <v>23</v>
      </c>
      <c r="H9" s="65">
        <v>731</v>
      </c>
      <c r="I9" s="43"/>
      <c r="J9" s="43"/>
      <c r="K9" s="44">
        <v>0</v>
      </c>
      <c r="L9">
        <v>2222</v>
      </c>
      <c r="N9" s="37">
        <v>1121</v>
      </c>
      <c r="O9" s="37">
        <f>COUNTIF($L$7:$L$500,N9)</f>
        <v>5</v>
      </c>
      <c r="P9" s="37">
        <f>O9/$Q$4</f>
        <v>3.5971223021582732E-2</v>
      </c>
      <c r="Q9" s="37">
        <f>IF(P9=0,0,(P9*((LOG(P9))/LOG(2))))</f>
        <v>-0.17255442366317067</v>
      </c>
      <c r="T9" s="37">
        <f>N9</f>
        <v>1121</v>
      </c>
      <c r="U9" s="37">
        <f>COUNTIF(L7:L29,T9)</f>
        <v>2</v>
      </c>
      <c r="V9" s="37">
        <f>U9/(W4-U20)</f>
        <v>9.0909090909090912E-2</v>
      </c>
      <c r="W9" s="37">
        <f>IF(V9=0,0,(V9*((LOG(V9))/LOG(2))))</f>
        <v>-0.31449378351248153</v>
      </c>
      <c r="Y9" s="37">
        <f>N9</f>
        <v>1121</v>
      </c>
      <c r="Z9" s="37">
        <f>COUNTIF(L30:L52,Y9)</f>
        <v>1</v>
      </c>
      <c r="AA9" s="37">
        <f>Z9/(AB4-Z20)</f>
        <v>4.7619047619047616E-2</v>
      </c>
      <c r="AB9" s="37">
        <f>IF(AA9=0,0,(AA9*((LOG(AA9))/LOG(2))))</f>
        <v>-0.20915797251327431</v>
      </c>
      <c r="AD9" s="37">
        <f>N9</f>
        <v>1121</v>
      </c>
      <c r="AE9" s="37">
        <f>COUNTIF(L53:L76,AD9)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COUNTIF(L77:L99,AI9)</f>
        <v>1</v>
      </c>
      <c r="AK9" s="37">
        <f>AJ9/(AL4-AJ20)</f>
        <v>4.7619047619047616E-2</v>
      </c>
      <c r="AL9" s="37">
        <f>IF(AK9=0,0,(AK9*((LOG(AK9))/LOG(2))))</f>
        <v>-0.20915797251327431</v>
      </c>
      <c r="AN9" s="37">
        <f>N9</f>
        <v>1121</v>
      </c>
      <c r="AO9" s="37">
        <f>COUNTIF(L100:L122,AN9)</f>
        <v>1</v>
      </c>
      <c r="AP9" s="37">
        <f>AO9/(AQ4-AO20)</f>
        <v>0.05</v>
      </c>
      <c r="AQ9" s="37">
        <f>IF(AP9=0,0,(AP9*((LOG(AP9))/LOG(2))))</f>
        <v>-0.21609640474436814</v>
      </c>
      <c r="AS9" s="37">
        <f>N9</f>
        <v>1121</v>
      </c>
      <c r="AT9" s="37">
        <f>COUNTIF(L123:L145,AS9)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854</v>
      </c>
      <c r="C10" s="62">
        <v>12</v>
      </c>
      <c r="D10" s="59">
        <v>869</v>
      </c>
      <c r="E10" s="62">
        <v>24</v>
      </c>
      <c r="F10" s="59">
        <v>880</v>
      </c>
      <c r="G10" s="65">
        <v>23</v>
      </c>
      <c r="H10" s="65">
        <v>894</v>
      </c>
      <c r="I10" s="43"/>
      <c r="J10" s="43"/>
      <c r="K10" s="44">
        <v>0</v>
      </c>
      <c r="L10">
        <v>2122</v>
      </c>
      <c r="N10" s="37">
        <v>1122</v>
      </c>
      <c r="O10" s="37">
        <f>COUNTIF($L$7:$L$500,N10)</f>
        <v>12</v>
      </c>
      <c r="P10" s="37">
        <f>O10/$Q$4</f>
        <v>8.6330935251798566E-2</v>
      </c>
      <c r="Q10" s="37">
        <f>IF(P10=0,0,(P10*((LOG(P10))/LOG(2))))</f>
        <v>-0.30509167528077857</v>
      </c>
      <c r="T10" s="37">
        <f>N10</f>
        <v>1122</v>
      </c>
      <c r="U10" s="37">
        <f>COUNTIF(L7:L29,T10)</f>
        <v>1</v>
      </c>
      <c r="V10" s="37">
        <f>U10/(W4-U20)</f>
        <v>4.5454545454545456E-2</v>
      </c>
      <c r="W10" s="37">
        <f>IF(V10=0,0,(V10*((LOG(V10))/LOG(2))))</f>
        <v>-0.20270143721078623</v>
      </c>
      <c r="Y10" s="37">
        <f>N10</f>
        <v>1122</v>
      </c>
      <c r="Z10" s="37">
        <f>COUNTIF(L30:L52,Y10)</f>
        <v>2</v>
      </c>
      <c r="AA10" s="37">
        <f>Z10/(AB4-Z20)</f>
        <v>9.5238095238095233E-2</v>
      </c>
      <c r="AB10" s="37">
        <f>IF(AA10=0,0,(AA10*((LOG(AA10))/LOG(2))))</f>
        <v>-0.32307784978845333</v>
      </c>
      <c r="AD10" s="37">
        <f>N10</f>
        <v>1122</v>
      </c>
      <c r="AE10" s="37">
        <f>COUNTIF(L53:L76,AD10)</f>
        <v>4</v>
      </c>
      <c r="AF10" s="37">
        <f>AE10/(AG4-AE20)</f>
        <v>0.2</v>
      </c>
      <c r="AG10" s="37">
        <f>IF(AF10=0,0,(AF10*((LOG(AF10))/LOG(2))))</f>
        <v>-0.46438561897747244</v>
      </c>
      <c r="AI10" s="37">
        <f>N10</f>
        <v>1122</v>
      </c>
      <c r="AJ10" s="37">
        <f>COUNTIF(L77:L99,AI10)</f>
        <v>4</v>
      </c>
      <c r="AK10" s="37">
        <f>AJ10/(AL4-AJ20)</f>
        <v>0.19047619047619047</v>
      </c>
      <c r="AL10" s="37">
        <f>IF(AK10=0,0,(AK10*((LOG(AK10))/LOG(2))))</f>
        <v>-0.4556795091007162</v>
      </c>
      <c r="AN10" s="37">
        <f>N10</f>
        <v>1122</v>
      </c>
      <c r="AO10" s="37">
        <f>COUNTIF(L100:L122,AN10)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COUNTIF(L123:L145,AS10)</f>
        <v>1</v>
      </c>
      <c r="AU10" s="37">
        <f>AT10/(AV4-AT20)</f>
        <v>0.05</v>
      </c>
      <c r="AV10" s="37">
        <f>IF(AU10=0,0,(AU10*((LOG(AU10))/LOG(2))))</f>
        <v>-0.21609640474436814</v>
      </c>
    </row>
    <row r="11" spans="1:48" x14ac:dyDescent="0.3">
      <c r="A11" s="59">
        <v>21</v>
      </c>
      <c r="B11" s="59">
        <v>1042</v>
      </c>
      <c r="C11" s="62">
        <v>12</v>
      </c>
      <c r="D11" s="59">
        <v>1054</v>
      </c>
      <c r="E11" s="62">
        <v>24</v>
      </c>
      <c r="F11" s="59">
        <v>1068</v>
      </c>
      <c r="G11" s="65">
        <v>14</v>
      </c>
      <c r="H11" s="65">
        <v>1090</v>
      </c>
      <c r="I11" s="43"/>
      <c r="J11" s="43"/>
      <c r="K11" s="44">
        <v>0</v>
      </c>
      <c r="L11">
        <v>2121</v>
      </c>
      <c r="N11" s="37">
        <v>1211</v>
      </c>
      <c r="O11" s="37">
        <f>COUNTIF($L$7:$L$500,N11)</f>
        <v>2</v>
      </c>
      <c r="P11" s="37">
        <f>O11/$Q$4</f>
        <v>1.4388489208633094E-2</v>
      </c>
      <c r="Q11" s="37">
        <f>IF(P11=0,0,(P11*((LOG(P11))/LOG(2))))</f>
        <v>-8.8042317593144001E-2</v>
      </c>
      <c r="T11" s="37">
        <f>N11</f>
        <v>1211</v>
      </c>
      <c r="U11" s="37">
        <f>COUNTIF(L7:L29,T11)</f>
        <v>1</v>
      </c>
      <c r="V11" s="37">
        <f>U11/(W4-U20)</f>
        <v>4.5454545454545456E-2</v>
      </c>
      <c r="W11" s="37">
        <f>IF(V11=0,0,(V11*((LOG(V11))/LOG(2))))</f>
        <v>-0.20270143721078623</v>
      </c>
      <c r="Y11" s="37">
        <f>N11</f>
        <v>1211</v>
      </c>
      <c r="Z11" s="37">
        <f>COUNTIF(L30:L52,Y11)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COUNTIF(L53:L76,AD11)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COUNTIF(L77:L99,AI11)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COUNTIF(L100:L122,AN11)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COUNTIF(L123:L145,AS11)</f>
        <v>1</v>
      </c>
      <c r="AU11" s="37">
        <f>AT11/(AV4-AT20)</f>
        <v>0.05</v>
      </c>
      <c r="AV11" s="37">
        <f>IF(AU11=0,0,(AU11*((LOG(AU11))/LOG(2))))</f>
        <v>-0.21609640474436814</v>
      </c>
    </row>
    <row r="12" spans="1:48" x14ac:dyDescent="0.3">
      <c r="A12" s="59">
        <v>21</v>
      </c>
      <c r="B12" s="59">
        <v>1198</v>
      </c>
      <c r="C12" s="62">
        <v>21</v>
      </c>
      <c r="D12" s="59">
        <v>1216</v>
      </c>
      <c r="E12" s="62">
        <v>11</v>
      </c>
      <c r="F12" s="59">
        <v>1259</v>
      </c>
      <c r="G12" s="65">
        <v>12</v>
      </c>
      <c r="H12" s="65">
        <v>1286</v>
      </c>
      <c r="I12" s="43"/>
      <c r="J12" s="43"/>
      <c r="K12" s="44">
        <v>0</v>
      </c>
      <c r="L12">
        <v>2211</v>
      </c>
      <c r="N12" s="37">
        <v>1212</v>
      </c>
      <c r="O12" s="37">
        <f>COUNTIF($L$7:$L$500,N12)</f>
        <v>22</v>
      </c>
      <c r="P12" s="37">
        <f>O12/$Q$4</f>
        <v>0.15827338129496402</v>
      </c>
      <c r="Q12" s="37">
        <f>IF(P12=0,0,(P12*((LOG(P12))/LOG(2))))</f>
        <v>-0.42092955388414838</v>
      </c>
      <c r="T12" s="37">
        <f>N12</f>
        <v>1212</v>
      </c>
      <c r="U12" s="37">
        <f>COUNTIF(L7:L29,T12)</f>
        <v>5</v>
      </c>
      <c r="V12" s="37">
        <f>U12/(W4-U20)</f>
        <v>0.22727272727272727</v>
      </c>
      <c r="W12" s="37">
        <f>IF(V12=0,0,(V12*((LOG(V12))/LOG(2))))</f>
        <v>-0.48579625539771243</v>
      </c>
      <c r="Y12" s="37">
        <f>N12</f>
        <v>1212</v>
      </c>
      <c r="Z12" s="37">
        <f>COUNTIF(L30:L52,Y12)</f>
        <v>3</v>
      </c>
      <c r="AA12" s="37">
        <f>Z12/(AB4-Z20)</f>
        <v>0.14285714285714285</v>
      </c>
      <c r="AB12" s="37">
        <f>IF(AA12=0,0,(AA12*((LOG(AA12))/LOG(2))))</f>
        <v>-0.40105070315108626</v>
      </c>
      <c r="AD12" s="37">
        <f>N12</f>
        <v>1212</v>
      </c>
      <c r="AE12" s="37">
        <f>COUNTIF(L53:L76,AD12)</f>
        <v>4</v>
      </c>
      <c r="AF12" s="37">
        <f>AE12/(AG4-AE20)</f>
        <v>0.2</v>
      </c>
      <c r="AG12" s="37">
        <f>IF(AF12=0,0,(AF12*((LOG(AF12))/LOG(2))))</f>
        <v>-0.46438561897747244</v>
      </c>
      <c r="AI12" s="37">
        <f>N12</f>
        <v>1212</v>
      </c>
      <c r="AJ12" s="37">
        <f>COUNTIF(L77:L99,AI12)</f>
        <v>2</v>
      </c>
      <c r="AK12" s="37">
        <f>AJ12/(AL4-AJ20)</f>
        <v>9.5238095238095233E-2</v>
      </c>
      <c r="AL12" s="37">
        <f>IF(AK12=0,0,(AK12*((LOG(AK12))/LOG(2))))</f>
        <v>-0.32307784978845333</v>
      </c>
      <c r="AN12" s="37">
        <f>N12</f>
        <v>1212</v>
      </c>
      <c r="AO12" s="37">
        <f>COUNTIF(L100:L122,AN12)</f>
        <v>7</v>
      </c>
      <c r="AP12" s="37">
        <f>AO12/(AQ4-AO20)</f>
        <v>0.35</v>
      </c>
      <c r="AQ12" s="37">
        <f>IF(AP12=0,0,(AP12*((LOG(AP12))/LOG(2))))</f>
        <v>-0.53010061049041535</v>
      </c>
      <c r="AS12" s="37">
        <f>N12</f>
        <v>1212</v>
      </c>
      <c r="AT12" s="37">
        <f>COUNTIF(L123:L145,AS12)</f>
        <v>1</v>
      </c>
      <c r="AU12" s="37">
        <f>AT12/(AV4-AT20)</f>
        <v>0.05</v>
      </c>
      <c r="AV12" s="37">
        <f>IF(AU12=0,0,(AU12*((LOG(AU12))/LOG(2))))</f>
        <v>-0.21609640474436814</v>
      </c>
    </row>
    <row r="13" spans="1:48" x14ac:dyDescent="0.3">
      <c r="A13" s="59">
        <v>12</v>
      </c>
      <c r="B13" s="59">
        <v>1417</v>
      </c>
      <c r="C13" s="62">
        <v>14</v>
      </c>
      <c r="D13" s="59">
        <v>1427</v>
      </c>
      <c r="E13" s="62">
        <v>24</v>
      </c>
      <c r="F13" s="59">
        <v>1436</v>
      </c>
      <c r="G13" s="65">
        <v>23</v>
      </c>
      <c r="H13" s="65">
        <v>1462</v>
      </c>
      <c r="I13" s="43"/>
      <c r="J13" s="43"/>
      <c r="K13" s="44">
        <v>0</v>
      </c>
      <c r="L13">
        <v>1122</v>
      </c>
      <c r="N13" s="37">
        <v>1221</v>
      </c>
      <c r="O13" s="37">
        <f>COUNTIF($L$7:$L$500,N13)</f>
        <v>7</v>
      </c>
      <c r="P13" s="37">
        <f>O13/$Q$4</f>
        <v>5.0359712230215826E-2</v>
      </c>
      <c r="Q13" s="37">
        <f>IF(P13=0,0,(P13*((LOG(P13))/LOG(2))))</f>
        <v>-0.21713023780331886</v>
      </c>
      <c r="T13" s="37">
        <f>N13</f>
        <v>1221</v>
      </c>
      <c r="U13" s="37">
        <f>COUNTIF(L7:L29,T13)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COUNTIF(L30:L52,Y13)</f>
        <v>1</v>
      </c>
      <c r="AA13" s="37">
        <f>Z13/(AB4-Z20)</f>
        <v>4.7619047619047616E-2</v>
      </c>
      <c r="AB13" s="37">
        <f>IF(AA13=0,0,(AA13*((LOG(AA13))/LOG(2))))</f>
        <v>-0.20915797251327431</v>
      </c>
      <c r="AD13" s="37">
        <f>N13</f>
        <v>1221</v>
      </c>
      <c r="AE13" s="37">
        <f>COUNTIF(L53:L76,AD13)</f>
        <v>1</v>
      </c>
      <c r="AF13" s="37">
        <f>AE13/(AG4-AE20)</f>
        <v>0.05</v>
      </c>
      <c r="AG13" s="37">
        <f>IF(AF13=0,0,(AF13*((LOG(AF13))/LOG(2))))</f>
        <v>-0.21609640474436814</v>
      </c>
      <c r="AI13" s="37">
        <f>N13</f>
        <v>1221</v>
      </c>
      <c r="AJ13" s="37">
        <f>COUNTIF(L77:L99,AI13)</f>
        <v>2</v>
      </c>
      <c r="AK13" s="37">
        <f>AJ13/(AL4-AJ20)</f>
        <v>9.5238095238095233E-2</v>
      </c>
      <c r="AL13" s="37">
        <f>IF(AK13=0,0,(AK13*((LOG(AK13))/LOG(2))))</f>
        <v>-0.32307784978845333</v>
      </c>
      <c r="AN13" s="37">
        <f>N13</f>
        <v>1221</v>
      </c>
      <c r="AO13" s="37">
        <f>COUNTIF(L100:L122,AN13)</f>
        <v>1</v>
      </c>
      <c r="AP13" s="37">
        <f>AO13/(AQ4-AO20)</f>
        <v>0.05</v>
      </c>
      <c r="AQ13" s="37">
        <f>IF(AP13=0,0,(AP13*((LOG(AP13))/LOG(2))))</f>
        <v>-0.21609640474436814</v>
      </c>
      <c r="AS13" s="37">
        <f>N13</f>
        <v>1221</v>
      </c>
      <c r="AT13" s="37">
        <f>COUNTIF(L123:L145,AS13)</f>
        <v>2</v>
      </c>
      <c r="AU13" s="37">
        <f>AT13/(AV4-AT20)</f>
        <v>0.1</v>
      </c>
      <c r="AV13" s="37">
        <f>IF(AU13=0,0,(AU13*((LOG(AU13))/LOG(2))))</f>
        <v>-0.33219280948873625</v>
      </c>
    </row>
    <row r="14" spans="1:48" x14ac:dyDescent="0.3">
      <c r="A14" s="59">
        <v>12</v>
      </c>
      <c r="B14" s="59">
        <v>1582</v>
      </c>
      <c r="C14" s="62">
        <v>23</v>
      </c>
      <c r="D14" s="59">
        <v>1591</v>
      </c>
      <c r="E14" s="62">
        <v>13</v>
      </c>
      <c r="F14" s="59">
        <v>1603</v>
      </c>
      <c r="G14" s="65">
        <v>23</v>
      </c>
      <c r="H14" s="65">
        <v>1615</v>
      </c>
      <c r="I14" s="43"/>
      <c r="J14" s="43"/>
      <c r="K14" s="44">
        <v>0</v>
      </c>
      <c r="L14">
        <v>1212</v>
      </c>
      <c r="N14" s="37">
        <v>1222</v>
      </c>
      <c r="O14" s="37">
        <f>COUNTIF($L$7:$L$500,N14)</f>
        <v>13</v>
      </c>
      <c r="P14" s="37">
        <f>O14/$Q$4</f>
        <v>9.3525179856115109E-2</v>
      </c>
      <c r="Q14" s="37">
        <f>IF(P14=0,0,(P14*((LOG(P14))/LOG(2))))</f>
        <v>-0.31971595402569347</v>
      </c>
      <c r="T14" s="37">
        <f>N14</f>
        <v>1222</v>
      </c>
      <c r="U14" s="37">
        <f>COUNTIF(L7:L29,T14)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COUNTIF(L30:L52,Y14)</f>
        <v>1</v>
      </c>
      <c r="AA14" s="37">
        <f>Z14/(AB4-Z20)</f>
        <v>4.7619047619047616E-2</v>
      </c>
      <c r="AB14" s="37">
        <f>IF(AA14=0,0,(AA14*((LOG(AA14))/LOG(2))))</f>
        <v>-0.20915797251327431</v>
      </c>
      <c r="AD14" s="37">
        <f>N14</f>
        <v>1222</v>
      </c>
      <c r="AE14" s="37">
        <f>COUNTIF(L53:L76,AD14)</f>
        <v>7</v>
      </c>
      <c r="AF14" s="37">
        <f>AE14/(AG4-AE20)</f>
        <v>0.35</v>
      </c>
      <c r="AG14" s="37">
        <f>IF(AF14=0,0,(AF14*((LOG(AF14))/LOG(2))))</f>
        <v>-0.53010061049041535</v>
      </c>
      <c r="AI14" s="37">
        <f>N14</f>
        <v>1222</v>
      </c>
      <c r="AJ14" s="37">
        <f>COUNTIF(L77:L99,AI14)</f>
        <v>2</v>
      </c>
      <c r="AK14" s="37">
        <f>AJ14/(AL4-AJ20)</f>
        <v>9.5238095238095233E-2</v>
      </c>
      <c r="AL14" s="37">
        <f>IF(AK14=0,0,(AK14*((LOG(AK14))/LOG(2))))</f>
        <v>-0.32307784978845333</v>
      </c>
      <c r="AN14" s="37">
        <f>N14</f>
        <v>1222</v>
      </c>
      <c r="AO14" s="37">
        <f>COUNTIF(L100:L122,AN14)</f>
        <v>2</v>
      </c>
      <c r="AP14" s="37">
        <f>AO14/(AQ4-AO20)</f>
        <v>0.1</v>
      </c>
      <c r="AQ14" s="37">
        <f>IF(AP14=0,0,(AP14*((LOG(AP14))/LOG(2))))</f>
        <v>-0.33219280948873625</v>
      </c>
      <c r="AS14" s="37">
        <f>N14</f>
        <v>1222</v>
      </c>
      <c r="AT14" s="37">
        <f>COUNTIF(L123:L145,AS14)</f>
        <v>1</v>
      </c>
      <c r="AU14" s="37">
        <f>AT14/(AV4-AT20)</f>
        <v>0.05</v>
      </c>
      <c r="AV14" s="37">
        <f>IF(AU14=0,0,(AU14*((LOG(AU14))/LOG(2))))</f>
        <v>-0.21609640474436814</v>
      </c>
    </row>
    <row r="15" spans="1:48" x14ac:dyDescent="0.3">
      <c r="A15" s="59">
        <v>12</v>
      </c>
      <c r="B15" s="59">
        <v>1713</v>
      </c>
      <c r="C15" s="62">
        <v>23</v>
      </c>
      <c r="D15" s="59">
        <v>1722</v>
      </c>
      <c r="E15" s="62">
        <v>13</v>
      </c>
      <c r="F15" s="59">
        <v>1756</v>
      </c>
      <c r="G15" s="65">
        <v>23</v>
      </c>
      <c r="H15" s="65">
        <v>1769</v>
      </c>
      <c r="I15" s="43"/>
      <c r="J15" s="43"/>
      <c r="K15" s="44">
        <v>0</v>
      </c>
      <c r="L15">
        <v>1212</v>
      </c>
      <c r="N15" s="37">
        <v>2111</v>
      </c>
      <c r="O15" s="37">
        <f>COUNTIF($L$7:$L$500,N15)</f>
        <v>1</v>
      </c>
      <c r="P15" s="37">
        <f>O15/$Q$4</f>
        <v>7.1942446043165471E-3</v>
      </c>
      <c r="Q15" s="37">
        <f>IF(P15=0,0,(P15*((LOG(P15))/LOG(2))))</f>
        <v>-5.1215403400888537E-2</v>
      </c>
      <c r="T15" s="37">
        <f>N15</f>
        <v>2111</v>
      </c>
      <c r="U15" s="37">
        <f>COUNTIF(L7:L29,T15)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COUNTIF(L30:L52,Y15)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COUNTIF(L53:L76,AD15)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COUNTIF(L77:L99,AI15)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COUNTIF(L100:L122,AN15)</f>
        <v>1</v>
      </c>
      <c r="AP15" s="37">
        <f>AO15/(AQ4-AO20)</f>
        <v>0.05</v>
      </c>
      <c r="AQ15" s="37">
        <f>IF(AP15=0,0,(AP15*((LOG(AP15))/LOG(2))))</f>
        <v>-0.21609640474436814</v>
      </c>
      <c r="AS15" s="37">
        <f>N15</f>
        <v>2111</v>
      </c>
      <c r="AT15" s="37">
        <f>COUNTIF(L123:L145,AS15)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1879</v>
      </c>
      <c r="C16" s="62">
        <v>12</v>
      </c>
      <c r="D16" s="59">
        <v>1892</v>
      </c>
      <c r="E16" s="62">
        <v>24</v>
      </c>
      <c r="F16" s="59">
        <v>1911</v>
      </c>
      <c r="G16" s="65">
        <v>14</v>
      </c>
      <c r="H16" s="65">
        <v>1924</v>
      </c>
      <c r="I16" s="43"/>
      <c r="J16" s="43"/>
      <c r="K16" s="44">
        <v>0</v>
      </c>
      <c r="L16">
        <v>2121</v>
      </c>
      <c r="N16" s="37">
        <v>2112</v>
      </c>
      <c r="O16" s="37">
        <f>COUNTIF($L$7:$L$500,N16)</f>
        <v>9</v>
      </c>
      <c r="P16" s="37">
        <f>O16/$Q$4</f>
        <v>6.4748201438848921E-2</v>
      </c>
      <c r="Q16" s="37">
        <f>IF(P16=0,0,(P16*((LOG(P16))/LOG(2))))</f>
        <v>-0.25569168806856657</v>
      </c>
      <c r="T16" s="37">
        <f>N16</f>
        <v>2112</v>
      </c>
      <c r="U16" s="37">
        <f>COUNTIF(L7:L29,T16)</f>
        <v>2</v>
      </c>
      <c r="V16" s="37">
        <f>U16/(W4-U20)</f>
        <v>9.0909090909090912E-2</v>
      </c>
      <c r="W16" s="37">
        <f>IF(V16=0,0,(V16*((LOG(V16))/LOG(2))))</f>
        <v>-0.31449378351248153</v>
      </c>
      <c r="Y16" s="37">
        <f>N16</f>
        <v>2112</v>
      </c>
      <c r="Z16" s="37">
        <f>COUNTIF(L30:L52,Y16)</f>
        <v>4</v>
      </c>
      <c r="AA16" s="37">
        <f>Z16/(AB4-Z20)</f>
        <v>0.19047619047619047</v>
      </c>
      <c r="AB16" s="37">
        <f>IF(AA16=0,0,(AA16*((LOG(AA16))/LOG(2))))</f>
        <v>-0.4556795091007162</v>
      </c>
      <c r="AD16" s="37">
        <f>N16</f>
        <v>2112</v>
      </c>
      <c r="AE16" s="37">
        <f>COUNTIF(L53:L76,AD16)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COUNTIF(L77:L99,AI16)</f>
        <v>1</v>
      </c>
      <c r="AK16" s="37">
        <f>AJ16/(AL4-AJ20)</f>
        <v>4.7619047619047616E-2</v>
      </c>
      <c r="AL16" s="37">
        <f>IF(AK16=0,0,(AK16*((LOG(AK16))/LOG(2))))</f>
        <v>-0.20915797251327431</v>
      </c>
      <c r="AN16" s="37">
        <f>N16</f>
        <v>2112</v>
      </c>
      <c r="AO16" s="37">
        <f>COUNTIF(L100:L122,AN16)</f>
        <v>1</v>
      </c>
      <c r="AP16" s="37">
        <f>AO16/(AQ4-AO20)</f>
        <v>0.05</v>
      </c>
      <c r="AQ16" s="37">
        <f>IF(AP16=0,0,(AP16*((LOG(AP16))/LOG(2))))</f>
        <v>-0.21609640474436814</v>
      </c>
      <c r="AS16" s="37">
        <f>N16</f>
        <v>2112</v>
      </c>
      <c r="AT16" s="37">
        <f>COUNTIF(L123:L145,AS16)</f>
        <v>1</v>
      </c>
      <c r="AU16" s="37">
        <f>AT16/(AV4-AT20)</f>
        <v>0.05</v>
      </c>
      <c r="AV16" s="37">
        <f>IF(AU16=0,0,(AU16*((LOG(AU16))/LOG(2))))</f>
        <v>-0.21609640474436814</v>
      </c>
    </row>
    <row r="17" spans="1:48" x14ac:dyDescent="0.3">
      <c r="A17" s="59">
        <v>21</v>
      </c>
      <c r="B17" s="59">
        <v>2037</v>
      </c>
      <c r="C17" s="62">
        <v>21</v>
      </c>
      <c r="D17" s="59">
        <v>2051</v>
      </c>
      <c r="E17" s="62">
        <v>22</v>
      </c>
      <c r="F17" s="59">
        <v>2066</v>
      </c>
      <c r="G17" s="65">
        <v>14</v>
      </c>
      <c r="H17" s="65">
        <v>2081</v>
      </c>
      <c r="I17" s="43"/>
      <c r="J17" s="43"/>
      <c r="K17" s="44">
        <v>0</v>
      </c>
      <c r="L17">
        <v>2221</v>
      </c>
      <c r="N17" s="37">
        <v>2121</v>
      </c>
      <c r="O17" s="37">
        <f>COUNTIF($L$7:$L$500,N17)</f>
        <v>10</v>
      </c>
      <c r="P17" s="37">
        <f>O17/$Q$4</f>
        <v>7.1942446043165464E-2</v>
      </c>
      <c r="Q17" s="37">
        <f>IF(P17=0,0,(P17*((LOG(P17))/LOG(2))))</f>
        <v>-0.27316640128317593</v>
      </c>
      <c r="T17" s="37">
        <f>N17</f>
        <v>2121</v>
      </c>
      <c r="U17" s="37">
        <f>COUNTIF(L7:L29,T17)</f>
        <v>3</v>
      </c>
      <c r="V17" s="37">
        <f>U17/(W4-U20)</f>
        <v>0.13636363636363635</v>
      </c>
      <c r="W17" s="37">
        <f>IF(V17=0,0,(V17*((LOG(V17))/LOG(2))))</f>
        <v>-0.39197306153401923</v>
      </c>
      <c r="Y17" s="37">
        <f>N17</f>
        <v>2121</v>
      </c>
      <c r="Z17" s="37">
        <f>COUNTIF(L30:L52,Y17)</f>
        <v>1</v>
      </c>
      <c r="AA17" s="37">
        <f>Z17/(AB4-Z20)</f>
        <v>4.7619047619047616E-2</v>
      </c>
      <c r="AB17" s="37">
        <f>IF(AA17=0,0,(AA17*((LOG(AA17))/LOG(2))))</f>
        <v>-0.20915797251327431</v>
      </c>
      <c r="AD17" s="37">
        <f>N17</f>
        <v>2121</v>
      </c>
      <c r="AE17" s="37">
        <f>COUNTIF(L53:L76,AD17)</f>
        <v>0</v>
      </c>
      <c r="AF17" s="37">
        <f>AE17/(AG4-AE20)</f>
        <v>0</v>
      </c>
      <c r="AG17" s="37">
        <f>IF(AF17=0,0,(AF17*((LOG(AF17))/LOG(2))))</f>
        <v>0</v>
      </c>
      <c r="AI17" s="37">
        <f>N17</f>
        <v>2121</v>
      </c>
      <c r="AJ17" s="37">
        <f>COUNTIF(L77:L99,AI17)</f>
        <v>1</v>
      </c>
      <c r="AK17" s="37">
        <f>AJ17/(AL4-AJ20)</f>
        <v>4.7619047619047616E-2</v>
      </c>
      <c r="AL17" s="37">
        <f>IF(AK17=0,0,(AK17*((LOG(AK17))/LOG(2))))</f>
        <v>-0.20915797251327431</v>
      </c>
      <c r="AN17" s="37">
        <f>N17</f>
        <v>2121</v>
      </c>
      <c r="AO17" s="37">
        <f>COUNTIF(L100:L122,AN17)</f>
        <v>1</v>
      </c>
      <c r="AP17" s="37">
        <f>AO17/(AQ4-AO20)</f>
        <v>0.05</v>
      </c>
      <c r="AQ17" s="37">
        <f>IF(AP17=0,0,(AP17*((LOG(AP17))/LOG(2))))</f>
        <v>-0.21609640474436814</v>
      </c>
      <c r="AS17" s="37">
        <f>N17</f>
        <v>2121</v>
      </c>
      <c r="AT17" s="37">
        <f>COUNTIF(L123:L145,AS17)</f>
        <v>4</v>
      </c>
      <c r="AU17" s="37">
        <f>AT17/(AV4-AT20)</f>
        <v>0.2</v>
      </c>
      <c r="AV17" s="37">
        <f>IF(AU17=0,0,(AU17*((LOG(AU17))/LOG(2))))</f>
        <v>-0.46438561897747244</v>
      </c>
    </row>
    <row r="18" spans="1:48" x14ac:dyDescent="0.3">
      <c r="A18" s="59">
        <v>21</v>
      </c>
      <c r="B18" s="59">
        <v>2222</v>
      </c>
      <c r="C18" s="62">
        <v>21</v>
      </c>
      <c r="D18" s="59">
        <v>2233</v>
      </c>
      <c r="E18" s="62">
        <v>11</v>
      </c>
      <c r="F18" s="59">
        <v>2249</v>
      </c>
      <c r="G18" s="65">
        <v>12</v>
      </c>
      <c r="H18" s="65">
        <v>2274</v>
      </c>
      <c r="I18" s="43"/>
      <c r="J18" s="43"/>
      <c r="K18" s="44">
        <v>0</v>
      </c>
      <c r="L18">
        <v>2211</v>
      </c>
      <c r="N18" s="37">
        <v>2122</v>
      </c>
      <c r="O18" s="37">
        <f>COUNTIF($L$7:$L$500,N18)</f>
        <v>20</v>
      </c>
      <c r="P18" s="37">
        <f>O18/$Q$4</f>
        <v>0.14388489208633093</v>
      </c>
      <c r="Q18" s="37">
        <f>IF(P18=0,0,(P18*((LOG(P18))/LOG(2))))</f>
        <v>-0.40244791048002082</v>
      </c>
      <c r="T18" s="37">
        <f>N18</f>
        <v>2122</v>
      </c>
      <c r="U18" s="37">
        <f>COUNTIF(L7:L29,T18)</f>
        <v>1</v>
      </c>
      <c r="V18" s="37">
        <f>U18/(W4-U20)</f>
        <v>4.5454545454545456E-2</v>
      </c>
      <c r="W18" s="37">
        <f>IF(V18=0,0,(V18*((LOG(V18))/LOG(2))))</f>
        <v>-0.20270143721078623</v>
      </c>
      <c r="Y18" s="37">
        <f>N18</f>
        <v>2122</v>
      </c>
      <c r="Z18" s="37">
        <f>COUNTIF(L30:L52,Y18)</f>
        <v>5</v>
      </c>
      <c r="AA18" s="37">
        <f>Z18/(AB4-Z20)</f>
        <v>0.23809523809523808</v>
      </c>
      <c r="AB18" s="37">
        <f>IF(AA18=0,0,(AA18*((LOG(AA18))/LOG(2))))</f>
        <v>-0.49294983997414238</v>
      </c>
      <c r="AD18" s="37">
        <f>N18</f>
        <v>2122</v>
      </c>
      <c r="AE18" s="37">
        <f>COUNTIF(L53:L76,AD18)</f>
        <v>3</v>
      </c>
      <c r="AF18" s="37">
        <f>AE18/(AG4-AE20)</f>
        <v>0.15</v>
      </c>
      <c r="AG18" s="37">
        <f>IF(AF18=0,0,(AF18*((LOG(AF18))/LOG(2))))</f>
        <v>-0.41054483912493089</v>
      </c>
      <c r="AI18" s="37">
        <f>N18</f>
        <v>2122</v>
      </c>
      <c r="AJ18" s="37">
        <f>COUNTIF(L77:L99,AI18)</f>
        <v>2</v>
      </c>
      <c r="AK18" s="37">
        <f>AJ18/(AL4-AJ20)</f>
        <v>9.5238095238095233E-2</v>
      </c>
      <c r="AL18" s="37">
        <f>IF(AK18=0,0,(AK18*((LOG(AK18))/LOG(2))))</f>
        <v>-0.32307784978845333</v>
      </c>
      <c r="AN18" s="37">
        <f>N18</f>
        <v>2122</v>
      </c>
      <c r="AO18" s="37">
        <f>COUNTIF(L100:L122,AN18)</f>
        <v>3</v>
      </c>
      <c r="AP18" s="37">
        <f>AO18/(AQ4-AO20)</f>
        <v>0.15</v>
      </c>
      <c r="AQ18" s="37">
        <f>IF(AP18=0,0,(AP18*((LOG(AP18))/LOG(2))))</f>
        <v>-0.41054483912493089</v>
      </c>
      <c r="AS18" s="37">
        <f>N18</f>
        <v>2122</v>
      </c>
      <c r="AT18" s="37">
        <f>COUNTIF(L123:L145,AS18)</f>
        <v>6</v>
      </c>
      <c r="AU18" s="37">
        <f>AT18/(AV4-AT20)</f>
        <v>0.3</v>
      </c>
      <c r="AV18" s="37">
        <f>IF(AU18=0,0,(AU18*((LOG(AU18))/LOG(2))))</f>
        <v>-0.52108967824986185</v>
      </c>
    </row>
    <row r="19" spans="1:48" x14ac:dyDescent="0.3">
      <c r="A19" s="59">
        <v>12</v>
      </c>
      <c r="B19" s="59">
        <v>2378</v>
      </c>
      <c r="C19" s="62">
        <v>23</v>
      </c>
      <c r="D19" s="59">
        <v>2395</v>
      </c>
      <c r="E19" s="62">
        <v>13</v>
      </c>
      <c r="F19" s="59">
        <v>2409</v>
      </c>
      <c r="G19" s="65">
        <v>23</v>
      </c>
      <c r="H19" s="65">
        <v>2422</v>
      </c>
      <c r="I19" s="43"/>
      <c r="J19" s="43"/>
      <c r="K19" s="44">
        <v>0</v>
      </c>
      <c r="L19">
        <v>1212</v>
      </c>
      <c r="N19" s="37">
        <v>2211</v>
      </c>
      <c r="O19" s="37">
        <f>COUNTIF($L$7:$L$500,N19)</f>
        <v>6</v>
      </c>
      <c r="P19" s="37">
        <f>O19/$Q$4</f>
        <v>4.3165467625899283E-2</v>
      </c>
      <c r="Q19" s="37">
        <f>IF(P19=0,0,(P19*((LOG(P19))/LOG(2))))</f>
        <v>-0.19571130526628852</v>
      </c>
      <c r="T19" s="37">
        <f>N19</f>
        <v>2211</v>
      </c>
      <c r="U19" s="37">
        <f>COUNTIF(L7:L29,T19)</f>
        <v>2</v>
      </c>
      <c r="V19" s="37">
        <f>U19/(W4-U20)</f>
        <v>9.0909090909090912E-2</v>
      </c>
      <c r="W19" s="37">
        <f>IF(V19=0,0,(V19*((LOG(V19))/LOG(2))))</f>
        <v>-0.31449378351248153</v>
      </c>
      <c r="Y19" s="37">
        <f>N19</f>
        <v>2211</v>
      </c>
      <c r="Z19" s="37">
        <f>COUNTIF(L30:L52,Y19)</f>
        <v>1</v>
      </c>
      <c r="AA19" s="37">
        <f>Z19/(AB4-Z20)</f>
        <v>4.7619047619047616E-2</v>
      </c>
      <c r="AB19" s="37">
        <f>IF(AA19=0,0,(AA19*((LOG(AA19))/LOG(2))))</f>
        <v>-0.20915797251327431</v>
      </c>
      <c r="AD19" s="37">
        <f>N19</f>
        <v>2211</v>
      </c>
      <c r="AE19" s="37">
        <f>COUNTIF(L53:L76,AD19)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COUNTIF(L77:L99,AI19)</f>
        <v>1</v>
      </c>
      <c r="AK19" s="37">
        <f>AJ19/(AL4-AJ20)</f>
        <v>4.7619047619047616E-2</v>
      </c>
      <c r="AL19" s="37">
        <f>IF(AK19=0,0,(AK19*((LOG(AK19))/LOG(2))))</f>
        <v>-0.20915797251327431</v>
      </c>
      <c r="AN19" s="37">
        <f>N19</f>
        <v>2211</v>
      </c>
      <c r="AO19" s="37">
        <f>COUNTIF(L100:L122,AN19)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COUNTIF(L123:L145,AS19)</f>
        <v>2</v>
      </c>
      <c r="AU19" s="37">
        <f>AT19/(AV4-AT20)</f>
        <v>0.1</v>
      </c>
      <c r="AV19" s="37">
        <f>IF(AU19=0,0,(AU19*((LOG(AU19))/LOG(2))))</f>
        <v>-0.33219280948873625</v>
      </c>
    </row>
    <row r="20" spans="1:48" x14ac:dyDescent="0.3">
      <c r="A20" s="59">
        <v>21</v>
      </c>
      <c r="B20" s="59">
        <v>2540</v>
      </c>
      <c r="C20" s="62">
        <v>12</v>
      </c>
      <c r="D20" s="59">
        <v>2553</v>
      </c>
      <c r="E20" s="62">
        <v>13</v>
      </c>
      <c r="F20" s="59">
        <v>2565</v>
      </c>
      <c r="G20" s="65">
        <v>23</v>
      </c>
      <c r="H20" s="65">
        <v>2608</v>
      </c>
      <c r="I20" s="43"/>
      <c r="J20" s="43"/>
      <c r="K20" s="44">
        <v>0</v>
      </c>
      <c r="L20">
        <v>2112</v>
      </c>
      <c r="N20" s="37">
        <v>2212</v>
      </c>
      <c r="O20" s="37">
        <f>COUNTIF($L$7:$L$500,N20)</f>
        <v>15</v>
      </c>
      <c r="P20" s="37">
        <f>O20/$Q$4</f>
        <v>0.1079136690647482</v>
      </c>
      <c r="Q20" s="37">
        <f>IF(P20=0,0,(P20*((LOG(P20))/LOG(2))))</f>
        <v>-0.34662415220665349</v>
      </c>
      <c r="T20" s="37">
        <f>N20</f>
        <v>2212</v>
      </c>
      <c r="U20" s="37">
        <f>COUNTIF(L7:L29,T20)</f>
        <v>1</v>
      </c>
      <c r="V20" s="56"/>
      <c r="W20" s="57"/>
      <c r="Y20" s="37">
        <f>N20</f>
        <v>2212</v>
      </c>
      <c r="Z20" s="37">
        <f>COUNTIF(L30:L52,Y20)</f>
        <v>2</v>
      </c>
      <c r="AA20" s="56"/>
      <c r="AB20" s="57"/>
      <c r="AD20" s="37">
        <f>N20</f>
        <v>2212</v>
      </c>
      <c r="AE20" s="37">
        <f>COUNTIF(L53:L76,AD20)</f>
        <v>4</v>
      </c>
      <c r="AF20" s="56"/>
      <c r="AG20" s="57"/>
      <c r="AI20" s="37">
        <f>N20</f>
        <v>2212</v>
      </c>
      <c r="AJ20" s="37">
        <f>COUNTIF(L77:L99,AI20)</f>
        <v>2</v>
      </c>
      <c r="AK20" s="56"/>
      <c r="AL20" s="57"/>
      <c r="AN20" s="37">
        <f>N20</f>
        <v>2212</v>
      </c>
      <c r="AO20" s="37">
        <f>COUNTIF(L100:L122,AN20)</f>
        <v>3</v>
      </c>
      <c r="AP20" s="56"/>
      <c r="AQ20" s="57"/>
      <c r="AS20" s="37">
        <f>N20</f>
        <v>2212</v>
      </c>
      <c r="AT20" s="37">
        <f>COUNTIF(L123:L145,AS20)</f>
        <v>3</v>
      </c>
      <c r="AU20" s="56"/>
      <c r="AV20" s="57"/>
    </row>
    <row r="21" spans="1:48" x14ac:dyDescent="0.3">
      <c r="A21" s="59">
        <v>12</v>
      </c>
      <c r="B21" s="59">
        <v>2734</v>
      </c>
      <c r="C21" s="62">
        <v>14</v>
      </c>
      <c r="D21" s="59">
        <v>2743</v>
      </c>
      <c r="E21" s="62">
        <v>13</v>
      </c>
      <c r="F21" s="59">
        <v>2761</v>
      </c>
      <c r="G21" s="65">
        <v>14</v>
      </c>
      <c r="H21" s="65">
        <v>2785</v>
      </c>
      <c r="I21" s="43"/>
      <c r="J21" s="43"/>
      <c r="K21" s="44">
        <v>0</v>
      </c>
      <c r="L21">
        <v>1111</v>
      </c>
      <c r="N21" s="37">
        <v>2221</v>
      </c>
      <c r="O21" s="37">
        <f>COUNTIF($L$7:$L$500,N21)</f>
        <v>9</v>
      </c>
      <c r="P21" s="37">
        <f>O21/$Q$4</f>
        <v>6.4748201438848921E-2</v>
      </c>
      <c r="Q21" s="37">
        <f>IF(P21=0,0,(P21*((LOG(P21))/LOG(2))))</f>
        <v>-0.25569168806856657</v>
      </c>
      <c r="T21" s="37">
        <f>N21</f>
        <v>2221</v>
      </c>
      <c r="U21" s="37">
        <f>COUNTIF(L7:L29,T21)</f>
        <v>3</v>
      </c>
      <c r="V21" s="37">
        <f>U21/(W4-U20)</f>
        <v>0.13636363636363635</v>
      </c>
      <c r="W21" s="37">
        <f>IF(V21=0,0,(V21*((LOG(V21))/LOG(2))))</f>
        <v>-0.39197306153401923</v>
      </c>
      <c r="Y21" s="37">
        <f>N21</f>
        <v>2221</v>
      </c>
      <c r="Z21" s="37">
        <f>COUNTIF(L30:L52,Y21)</f>
        <v>2</v>
      </c>
      <c r="AA21" s="37">
        <f>Z21/(AB4-Z20)</f>
        <v>9.5238095238095233E-2</v>
      </c>
      <c r="AB21" s="37">
        <f>IF(AA21=0,0,(AA21*((LOG(AA21))/LOG(2))))</f>
        <v>-0.32307784978845333</v>
      </c>
      <c r="AD21" s="37">
        <f>N21</f>
        <v>2221</v>
      </c>
      <c r="AE21" s="37">
        <f>COUNTIF(L53:L76,AD21)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COUNTIF(L77:L99,AI21)</f>
        <v>2</v>
      </c>
      <c r="AK21" s="37">
        <f>AJ21/(AL4-AJ20)</f>
        <v>9.5238095238095233E-2</v>
      </c>
      <c r="AL21" s="37">
        <f>IF(AK21=0,0,(AK21*((LOG(AK21))/LOG(2))))</f>
        <v>-0.32307784978845333</v>
      </c>
      <c r="AN21" s="37">
        <f>N21</f>
        <v>2221</v>
      </c>
      <c r="AO21" s="37">
        <f>COUNTIF(L100:L122,AN21)</f>
        <v>1</v>
      </c>
      <c r="AP21" s="37">
        <f>AO21/(AQ4-AO20)</f>
        <v>0.05</v>
      </c>
      <c r="AQ21" s="37">
        <f>IF(AP21=0,0,(AP21*((LOG(AP21))/LOG(2))))</f>
        <v>-0.21609640474436814</v>
      </c>
      <c r="AS21" s="37">
        <f>N21</f>
        <v>2221</v>
      </c>
      <c r="AT21" s="37">
        <f>COUNTIF(L123:L145,AS21)</f>
        <v>1</v>
      </c>
      <c r="AU21" s="37">
        <f>AT21/(AV4-AT20)</f>
        <v>0.05</v>
      </c>
      <c r="AV21" s="37">
        <f>IF(AU21=0,0,(AU21*((LOG(AU21))/LOG(2))))</f>
        <v>-0.21609640474436814</v>
      </c>
    </row>
    <row r="22" spans="1:48" x14ac:dyDescent="0.3">
      <c r="A22" s="59">
        <v>12</v>
      </c>
      <c r="B22" s="59">
        <v>2914</v>
      </c>
      <c r="C22" s="62">
        <v>14</v>
      </c>
      <c r="D22" s="59">
        <v>2922</v>
      </c>
      <c r="E22" s="62">
        <v>24</v>
      </c>
      <c r="F22" s="59">
        <v>2930</v>
      </c>
      <c r="G22" s="65">
        <v>14</v>
      </c>
      <c r="H22" s="65">
        <v>2944</v>
      </c>
      <c r="I22" s="43"/>
      <c r="J22" s="43"/>
      <c r="K22" s="44">
        <v>0</v>
      </c>
      <c r="L22">
        <v>1121</v>
      </c>
      <c r="N22" s="37">
        <v>2222</v>
      </c>
      <c r="O22" s="37">
        <f>COUNTIF($L$7:$L$500,N22)</f>
        <v>2</v>
      </c>
      <c r="P22" s="37">
        <f>O22/$Q$4</f>
        <v>1.4388489208633094E-2</v>
      </c>
      <c r="Q22" s="37">
        <f>IF(P22=0,0,(P22*((LOG(P22))/LOG(2))))</f>
        <v>-8.8042317593144001E-2</v>
      </c>
      <c r="T22" s="37">
        <f>N22</f>
        <v>2222</v>
      </c>
      <c r="U22" s="37">
        <f>COUNTIF(L7:L29,T22)</f>
        <v>1</v>
      </c>
      <c r="V22" s="37">
        <f>U22/(W4-U20)</f>
        <v>4.5454545454545456E-2</v>
      </c>
      <c r="W22" s="37">
        <f>IF(V22=0,0,(V22*((LOG(V22))/LOG(2))))</f>
        <v>-0.20270143721078623</v>
      </c>
      <c r="Y22" s="37">
        <f>N22</f>
        <v>2222</v>
      </c>
      <c r="Z22" s="37">
        <f>COUNTIF(L30:L52,Y22)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COUNTIF(L53:L76,AD22)</f>
        <v>0</v>
      </c>
      <c r="AF22" s="37">
        <f>AE22/(AG4-AE20)</f>
        <v>0</v>
      </c>
      <c r="AG22" s="37">
        <f>IF(AF22=0,0,(AF22*((LOG(AF22))/LOG(2))))</f>
        <v>0</v>
      </c>
      <c r="AI22" s="37">
        <f>N22</f>
        <v>2222</v>
      </c>
      <c r="AJ22" s="37">
        <f>COUNTIF(L77:L99,AI22)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COUNTIF(L100:L122,AN22)</f>
        <v>1</v>
      </c>
      <c r="AP22" s="37">
        <f>AO22/(AQ4-AO20)</f>
        <v>0.05</v>
      </c>
      <c r="AQ22" s="37">
        <f>IF(AP22=0,0,(AP22*((LOG(AP22))/LOG(2))))</f>
        <v>-0.21609640474436814</v>
      </c>
      <c r="AS22" s="37">
        <f>N22</f>
        <v>2222</v>
      </c>
      <c r="AT22" s="37">
        <f>COUNTIF(L123:L145,AS22)</f>
        <v>0</v>
      </c>
      <c r="AU22" s="37">
        <f>AT22/(AV4-AT20)</f>
        <v>0</v>
      </c>
      <c r="AV22" s="37">
        <f>IF(AU22=0,0,(AU22*((LOG(AU22))/LOG(2))))</f>
        <v>0</v>
      </c>
    </row>
    <row r="23" spans="1:48" x14ac:dyDescent="0.3">
      <c r="A23" s="59">
        <v>21</v>
      </c>
      <c r="B23" s="59">
        <v>3062</v>
      </c>
      <c r="C23" s="62">
        <v>21</v>
      </c>
      <c r="D23" s="59">
        <v>3080</v>
      </c>
      <c r="E23" s="62">
        <v>11</v>
      </c>
      <c r="F23" s="59">
        <v>3112</v>
      </c>
      <c r="G23" s="65">
        <v>21</v>
      </c>
      <c r="H23" s="65">
        <v>3122</v>
      </c>
      <c r="I23" s="43"/>
      <c r="J23" s="43"/>
      <c r="K23" s="44">
        <v>0</v>
      </c>
      <c r="L23">
        <v>2212</v>
      </c>
      <c r="P23" s="28">
        <f>SUM(P7:P22)</f>
        <v>1</v>
      </c>
      <c r="Q23" s="28">
        <f>-SUM(Q7:Q22)</f>
        <v>3.627405002979724</v>
      </c>
      <c r="V23" s="28">
        <f>SUM(V7:V22)</f>
        <v>1</v>
      </c>
      <c r="W23" s="28">
        <f>-SUM(W7:W22)</f>
        <v>3.2267309150571264</v>
      </c>
      <c r="AA23" s="28">
        <f>SUM(AA7:AA22)</f>
        <v>1</v>
      </c>
      <c r="AB23" s="28">
        <f>-SUM(AB7:AB22)</f>
        <v>3.0416256143692233</v>
      </c>
      <c r="AF23" s="28">
        <f>SUM(AF7:AF22)</f>
        <v>1</v>
      </c>
      <c r="AG23" s="28">
        <f>-SUM(AG7:AG22)</f>
        <v>2.3016094970590273</v>
      </c>
      <c r="AK23" s="28">
        <f>SUM(AK7:AK22)</f>
        <v>0.99999999999999989</v>
      </c>
      <c r="AL23" s="28">
        <f>-SUM(AL7:AL22)</f>
        <v>3.3087513512471665</v>
      </c>
      <c r="AP23" s="28">
        <f>SUM(AP7:AP22)</f>
        <v>1.0000000000000002</v>
      </c>
      <c r="AQ23" s="28">
        <f>-SUM(AQ7:AQ22)</f>
        <v>3.0016094970590279</v>
      </c>
      <c r="AU23" s="28">
        <f>SUM(AU7:AU22)</f>
        <v>1</v>
      </c>
      <c r="AV23" s="28">
        <f>-SUM(AV7:AV22)</f>
        <v>2.9464393446710155</v>
      </c>
    </row>
    <row r="24" spans="1:48" x14ac:dyDescent="0.3">
      <c r="A24" s="59">
        <v>12</v>
      </c>
      <c r="B24" s="59">
        <v>3233</v>
      </c>
      <c r="C24" s="62">
        <v>23</v>
      </c>
      <c r="D24" s="59">
        <v>3242</v>
      </c>
      <c r="E24" s="62">
        <v>13</v>
      </c>
      <c r="F24" s="59">
        <v>3255</v>
      </c>
      <c r="G24" s="65">
        <v>23</v>
      </c>
      <c r="H24" s="65">
        <v>3264</v>
      </c>
      <c r="I24" s="43"/>
      <c r="J24" s="43"/>
      <c r="K24" s="44">
        <v>0</v>
      </c>
      <c r="L24">
        <v>1212</v>
      </c>
      <c r="P24" s="29" t="s">
        <v>87</v>
      </c>
      <c r="Q24" s="29">
        <f>Q23/(LOG(Q4)/LOG(2))</f>
        <v>0.50954277692763383</v>
      </c>
      <c r="V24" s="29" t="s">
        <v>114</v>
      </c>
      <c r="W24" s="29">
        <f>W23/(LOG(W4)/LOG(2))</f>
        <v>0.71331639676926717</v>
      </c>
      <c r="AA24" s="29" t="s">
        <v>117</v>
      </c>
      <c r="AB24" s="29">
        <f>AB23/(LOG(AB4)/LOG(2))</f>
        <v>0.67239614355154598</v>
      </c>
      <c r="AF24" s="29" t="s">
        <v>118</v>
      </c>
      <c r="AG24" s="29">
        <f>AG23/(LOG(AG4)/LOG(2))</f>
        <v>0.50199090978323457</v>
      </c>
      <c r="AK24" s="29" t="s">
        <v>119</v>
      </c>
      <c r="AL24" s="29">
        <f>AL23/(LOG(AL4)/LOG(2))</f>
        <v>0.7314482223056048</v>
      </c>
      <c r="AP24" s="29" t="s">
        <v>120</v>
      </c>
      <c r="AQ24" s="29">
        <f>AQ23/(LOG(AQ4)/LOG(2))</f>
        <v>0.66354999140442783</v>
      </c>
      <c r="AU24" s="29" t="s">
        <v>121</v>
      </c>
      <c r="AV24" s="29">
        <f>AV23/(LOG(AV4)/LOG(2))</f>
        <v>0.65135381659264269</v>
      </c>
    </row>
    <row r="25" spans="1:48" x14ac:dyDescent="0.3">
      <c r="A25" s="59">
        <v>21</v>
      </c>
      <c r="B25" s="59">
        <v>3396</v>
      </c>
      <c r="C25" s="62">
        <v>12</v>
      </c>
      <c r="D25" s="59">
        <v>3409</v>
      </c>
      <c r="E25" s="62">
        <v>24</v>
      </c>
      <c r="F25" s="59">
        <v>3423</v>
      </c>
      <c r="G25" s="65">
        <v>14</v>
      </c>
      <c r="H25" s="65">
        <v>3439</v>
      </c>
      <c r="I25" s="43"/>
      <c r="J25" s="43"/>
      <c r="K25" s="44">
        <v>0</v>
      </c>
      <c r="L25">
        <v>2121</v>
      </c>
    </row>
    <row r="26" spans="1:48" x14ac:dyDescent="0.3">
      <c r="A26" s="59">
        <v>12</v>
      </c>
      <c r="B26" s="59">
        <v>3582</v>
      </c>
      <c r="C26" s="62">
        <v>23</v>
      </c>
      <c r="D26" s="59">
        <v>3592</v>
      </c>
      <c r="E26" s="62">
        <v>13</v>
      </c>
      <c r="F26" s="59">
        <v>3605</v>
      </c>
      <c r="G26" s="65">
        <v>14</v>
      </c>
      <c r="H26" s="65">
        <v>3620</v>
      </c>
      <c r="I26" s="43"/>
      <c r="J26" s="43"/>
      <c r="K26" s="44">
        <v>0</v>
      </c>
      <c r="L26">
        <v>1211</v>
      </c>
    </row>
    <row r="27" spans="1:48" x14ac:dyDescent="0.3">
      <c r="A27" s="59">
        <v>12</v>
      </c>
      <c r="B27" s="59">
        <v>3775</v>
      </c>
      <c r="C27" s="62">
        <v>23</v>
      </c>
      <c r="D27" s="59">
        <v>3788</v>
      </c>
      <c r="E27" s="62">
        <v>13</v>
      </c>
      <c r="F27" s="59">
        <v>3812</v>
      </c>
      <c r="G27" s="65">
        <v>23</v>
      </c>
      <c r="H27" s="65">
        <v>3824</v>
      </c>
      <c r="I27" s="43"/>
      <c r="J27" s="43"/>
      <c r="K27" s="44">
        <v>0</v>
      </c>
      <c r="L27">
        <v>1212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3960</v>
      </c>
      <c r="C28" s="62">
        <v>14</v>
      </c>
      <c r="D28" s="59">
        <v>3972</v>
      </c>
      <c r="E28" s="62">
        <v>24</v>
      </c>
      <c r="F28" s="59">
        <v>3981</v>
      </c>
      <c r="G28" s="65">
        <v>14</v>
      </c>
      <c r="H28" s="65">
        <v>3999</v>
      </c>
      <c r="I28" s="43"/>
      <c r="J28" s="43"/>
      <c r="K28" s="44">
        <v>0</v>
      </c>
      <c r="L28">
        <v>1121</v>
      </c>
      <c r="N28" s="41">
        <f>COUNTIF(L7:L145,G3)</f>
        <v>15</v>
      </c>
      <c r="O28" s="41"/>
      <c r="P28" s="48">
        <v>23</v>
      </c>
      <c r="Q28" s="48">
        <v>23</v>
      </c>
      <c r="R28" s="48">
        <v>24</v>
      </c>
      <c r="S28" s="48">
        <v>23</v>
      </c>
      <c r="T28" s="48">
        <v>23</v>
      </c>
      <c r="U28" s="48">
        <v>23</v>
      </c>
      <c r="V28" s="47"/>
    </row>
    <row r="29" spans="1:48" x14ac:dyDescent="0.3">
      <c r="A29" s="59">
        <v>21</v>
      </c>
      <c r="B29" s="59">
        <v>4129</v>
      </c>
      <c r="C29" s="62">
        <v>21</v>
      </c>
      <c r="D29" s="59">
        <v>4143</v>
      </c>
      <c r="E29" s="62">
        <v>22</v>
      </c>
      <c r="F29" s="59">
        <v>4168</v>
      </c>
      <c r="G29" s="65">
        <v>14</v>
      </c>
      <c r="H29" s="65">
        <v>4184</v>
      </c>
      <c r="I29" s="43"/>
      <c r="J29" s="43"/>
      <c r="K29" s="44">
        <v>0</v>
      </c>
      <c r="L29">
        <v>2221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12</v>
      </c>
      <c r="B30" s="60">
        <v>4295</v>
      </c>
      <c r="C30" s="63">
        <v>23</v>
      </c>
      <c r="D30" s="60">
        <v>4313</v>
      </c>
      <c r="E30" s="63">
        <v>13</v>
      </c>
      <c r="F30" s="60">
        <v>4327</v>
      </c>
      <c r="G30" s="66">
        <v>23</v>
      </c>
      <c r="H30" s="66">
        <v>4338</v>
      </c>
      <c r="I30" s="42"/>
      <c r="J30" s="42"/>
      <c r="K30" s="52">
        <v>0</v>
      </c>
      <c r="L30">
        <v>1212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4447</v>
      </c>
      <c r="C31" s="63">
        <v>12</v>
      </c>
      <c r="D31" s="60">
        <v>4459</v>
      </c>
      <c r="E31" s="63">
        <v>24</v>
      </c>
      <c r="F31" s="60">
        <v>4469</v>
      </c>
      <c r="G31" s="66">
        <v>23</v>
      </c>
      <c r="H31" s="66">
        <v>4482</v>
      </c>
      <c r="I31" s="42"/>
      <c r="J31" s="42"/>
      <c r="K31" s="52">
        <v>0</v>
      </c>
      <c r="L31">
        <v>2122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12</v>
      </c>
      <c r="B32" s="60">
        <v>4608</v>
      </c>
      <c r="C32" s="63">
        <v>23</v>
      </c>
      <c r="D32" s="60">
        <v>4622</v>
      </c>
      <c r="E32" s="63">
        <v>13</v>
      </c>
      <c r="F32" s="60">
        <v>4650</v>
      </c>
      <c r="G32" s="66">
        <v>23</v>
      </c>
      <c r="H32" s="66">
        <v>4661</v>
      </c>
      <c r="I32" s="42"/>
      <c r="J32" s="42"/>
      <c r="K32" s="52">
        <v>0</v>
      </c>
      <c r="L32">
        <v>1212</v>
      </c>
      <c r="O32" s="46" t="s">
        <v>103</v>
      </c>
      <c r="P32" s="48">
        <f>U20</f>
        <v>1</v>
      </c>
      <c r="Q32" s="48">
        <f>Z20</f>
        <v>2</v>
      </c>
      <c r="R32" s="48">
        <f>AE20</f>
        <v>4</v>
      </c>
      <c r="S32" s="48">
        <f>AJ20</f>
        <v>2</v>
      </c>
      <c r="T32" s="48">
        <f>AO20</f>
        <v>3</v>
      </c>
      <c r="U32" s="48">
        <f>AT20</f>
        <v>3</v>
      </c>
      <c r="V32" s="46"/>
    </row>
    <row r="33" spans="1:22" x14ac:dyDescent="0.3">
      <c r="A33" s="60">
        <v>12</v>
      </c>
      <c r="B33" s="60">
        <v>4811</v>
      </c>
      <c r="C33" s="63">
        <v>14</v>
      </c>
      <c r="D33" s="60">
        <v>4820</v>
      </c>
      <c r="E33" s="63">
        <v>24</v>
      </c>
      <c r="F33" s="60">
        <v>4831</v>
      </c>
      <c r="G33" s="66">
        <v>23</v>
      </c>
      <c r="H33" s="66">
        <v>4844</v>
      </c>
      <c r="I33" s="42"/>
      <c r="J33" s="42"/>
      <c r="K33" s="52">
        <v>0</v>
      </c>
      <c r="L33">
        <v>1122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4971</v>
      </c>
      <c r="C34" s="63">
        <v>14</v>
      </c>
      <c r="D34" s="60">
        <v>4991</v>
      </c>
      <c r="E34" s="63">
        <v>24</v>
      </c>
      <c r="F34" s="60">
        <v>5005</v>
      </c>
      <c r="G34" s="66">
        <v>14</v>
      </c>
      <c r="H34" s="66">
        <v>5022</v>
      </c>
      <c r="I34" s="42"/>
      <c r="J34" s="42"/>
      <c r="K34" s="52">
        <v>0</v>
      </c>
      <c r="L34">
        <v>1121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5121</v>
      </c>
      <c r="C35" s="63">
        <v>23</v>
      </c>
      <c r="D35" s="60">
        <v>5136</v>
      </c>
      <c r="E35" s="63">
        <v>24</v>
      </c>
      <c r="F35" s="60">
        <v>5159</v>
      </c>
      <c r="G35" s="66">
        <v>23</v>
      </c>
      <c r="H35" s="66">
        <v>5170</v>
      </c>
      <c r="I35" s="42"/>
      <c r="J35" s="42"/>
      <c r="K35" s="52">
        <v>0</v>
      </c>
      <c r="L35">
        <v>1222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5316</v>
      </c>
      <c r="C36" s="63">
        <v>23</v>
      </c>
      <c r="D36" s="60">
        <v>5338</v>
      </c>
      <c r="E36" s="63">
        <v>13</v>
      </c>
      <c r="F36" s="60">
        <v>5352</v>
      </c>
      <c r="G36" s="66">
        <v>23</v>
      </c>
      <c r="H36" s="66">
        <v>5363</v>
      </c>
      <c r="I36" s="42"/>
      <c r="J36" s="42"/>
      <c r="K36" s="52">
        <v>0</v>
      </c>
      <c r="L36">
        <v>1212</v>
      </c>
      <c r="N36" s="42"/>
      <c r="O36" s="51" t="s">
        <v>107</v>
      </c>
      <c r="P36">
        <f>H29/P28</f>
        <v>181.91304347826087</v>
      </c>
      <c r="Q36">
        <f>(H52-H29)/Q28</f>
        <v>166.65217391304347</v>
      </c>
      <c r="R36">
        <f>(H76-H52)/R28</f>
        <v>173.16666666666666</v>
      </c>
      <c r="S36">
        <f>(H99-H76)/S28</f>
        <v>182.91304347826087</v>
      </c>
      <c r="T36">
        <f>(H122-H99)/T28</f>
        <v>163.13043478260869</v>
      </c>
      <c r="U36">
        <f>(H145-H122)/U28</f>
        <v>167.69565217391303</v>
      </c>
    </row>
    <row r="37" spans="1:22" x14ac:dyDescent="0.3">
      <c r="A37" s="60">
        <v>21</v>
      </c>
      <c r="B37" s="60">
        <v>5481</v>
      </c>
      <c r="C37" s="63">
        <v>12</v>
      </c>
      <c r="D37" s="60">
        <v>5494</v>
      </c>
      <c r="E37" s="63">
        <v>13</v>
      </c>
      <c r="F37" s="60">
        <v>5507</v>
      </c>
      <c r="G37" s="66">
        <v>23</v>
      </c>
      <c r="H37" s="66">
        <v>5536</v>
      </c>
      <c r="I37" s="42"/>
      <c r="J37" s="42"/>
      <c r="K37" s="52">
        <v>0</v>
      </c>
      <c r="L37">
        <v>2112</v>
      </c>
    </row>
    <row r="38" spans="1:22" x14ac:dyDescent="0.3">
      <c r="A38" s="60">
        <v>21</v>
      </c>
      <c r="B38" s="60">
        <v>5642</v>
      </c>
      <c r="C38" s="63">
        <v>21</v>
      </c>
      <c r="D38" s="60">
        <v>5657</v>
      </c>
      <c r="E38" s="63">
        <v>22</v>
      </c>
      <c r="F38" s="60">
        <v>5670</v>
      </c>
      <c r="G38" s="66">
        <v>14</v>
      </c>
      <c r="H38" s="66">
        <v>5685</v>
      </c>
      <c r="I38" s="42"/>
      <c r="J38" s="42"/>
      <c r="K38" s="52">
        <v>0</v>
      </c>
      <c r="L38">
        <v>2221</v>
      </c>
    </row>
    <row r="39" spans="1:22" x14ac:dyDescent="0.3">
      <c r="A39" s="60">
        <v>21</v>
      </c>
      <c r="B39" s="60">
        <v>5813</v>
      </c>
      <c r="C39" s="63">
        <v>12</v>
      </c>
      <c r="D39" s="60">
        <v>5824</v>
      </c>
      <c r="E39" s="63">
        <v>13</v>
      </c>
      <c r="F39" s="60">
        <v>5838</v>
      </c>
      <c r="G39" s="66">
        <v>23</v>
      </c>
      <c r="H39" s="66">
        <v>5849</v>
      </c>
      <c r="I39" s="42"/>
      <c r="J39" s="42"/>
      <c r="K39" s="52">
        <v>0</v>
      </c>
      <c r="L39">
        <v>2112</v>
      </c>
    </row>
    <row r="40" spans="1:22" x14ac:dyDescent="0.3">
      <c r="A40" s="60">
        <v>21</v>
      </c>
      <c r="B40" s="60">
        <v>5976</v>
      </c>
      <c r="C40" s="63">
        <v>12</v>
      </c>
      <c r="D40" s="60">
        <v>5990</v>
      </c>
      <c r="E40" s="63">
        <v>24</v>
      </c>
      <c r="F40" s="60">
        <v>6004</v>
      </c>
      <c r="G40" s="66">
        <v>23</v>
      </c>
      <c r="H40" s="66">
        <v>6024</v>
      </c>
      <c r="I40" s="42"/>
      <c r="J40" s="42"/>
      <c r="K40" s="52">
        <v>0</v>
      </c>
      <c r="L40">
        <v>2122</v>
      </c>
    </row>
    <row r="41" spans="1:22" x14ac:dyDescent="0.3">
      <c r="A41" s="60">
        <v>21</v>
      </c>
      <c r="B41" s="60">
        <v>6132</v>
      </c>
      <c r="C41" s="63">
        <v>12</v>
      </c>
      <c r="D41" s="60">
        <v>6145</v>
      </c>
      <c r="E41" s="63">
        <v>24</v>
      </c>
      <c r="F41" s="60">
        <v>6154</v>
      </c>
      <c r="G41" s="66">
        <v>14</v>
      </c>
      <c r="H41" s="66">
        <v>6179</v>
      </c>
      <c r="I41" s="42"/>
      <c r="J41" s="42"/>
      <c r="K41" s="52">
        <v>0</v>
      </c>
      <c r="L41">
        <v>2121</v>
      </c>
    </row>
    <row r="42" spans="1:22" x14ac:dyDescent="0.3">
      <c r="A42" s="60">
        <v>21</v>
      </c>
      <c r="B42" s="60">
        <v>6298</v>
      </c>
      <c r="C42" s="63">
        <v>21</v>
      </c>
      <c r="D42" s="60">
        <v>6311</v>
      </c>
      <c r="E42" s="63">
        <v>11</v>
      </c>
      <c r="F42" s="60">
        <v>6324</v>
      </c>
      <c r="G42" s="66">
        <v>12</v>
      </c>
      <c r="H42" s="66">
        <v>6341</v>
      </c>
      <c r="I42" s="42"/>
      <c r="J42" s="42"/>
      <c r="K42" s="52">
        <v>0</v>
      </c>
      <c r="L42">
        <v>2211</v>
      </c>
    </row>
    <row r="43" spans="1:22" x14ac:dyDescent="0.3">
      <c r="A43" s="60">
        <v>21</v>
      </c>
      <c r="B43" s="60">
        <v>6449</v>
      </c>
      <c r="C43" s="63">
        <v>12</v>
      </c>
      <c r="D43" s="60">
        <v>6464</v>
      </c>
      <c r="E43" s="63">
        <v>13</v>
      </c>
      <c r="F43" s="60">
        <v>6474</v>
      </c>
      <c r="G43" s="66">
        <v>23</v>
      </c>
      <c r="H43" s="66">
        <v>6486</v>
      </c>
      <c r="I43" s="42"/>
      <c r="J43" s="42"/>
      <c r="K43" s="52">
        <v>0</v>
      </c>
      <c r="L43">
        <v>2112</v>
      </c>
    </row>
    <row r="44" spans="1:22" x14ac:dyDescent="0.3">
      <c r="A44" s="60">
        <v>21</v>
      </c>
      <c r="B44" s="60">
        <v>6675</v>
      </c>
      <c r="C44" s="63">
        <v>12</v>
      </c>
      <c r="D44" s="60">
        <v>6689</v>
      </c>
      <c r="E44" s="63">
        <v>13</v>
      </c>
      <c r="F44" s="60">
        <v>6708</v>
      </c>
      <c r="G44" s="66">
        <v>23</v>
      </c>
      <c r="H44" s="66">
        <v>6720</v>
      </c>
      <c r="I44" s="42"/>
      <c r="J44" s="42"/>
      <c r="K44" s="52">
        <v>0</v>
      </c>
      <c r="L44">
        <v>2112</v>
      </c>
    </row>
    <row r="45" spans="1:22" x14ac:dyDescent="0.3">
      <c r="A45" s="60">
        <v>21</v>
      </c>
      <c r="B45" s="60">
        <v>6842</v>
      </c>
      <c r="C45" s="63">
        <v>21</v>
      </c>
      <c r="D45" s="60">
        <v>6856</v>
      </c>
      <c r="E45" s="63">
        <v>11</v>
      </c>
      <c r="F45" s="60">
        <v>6869</v>
      </c>
      <c r="G45" s="66">
        <v>21</v>
      </c>
      <c r="H45" s="66">
        <v>6880</v>
      </c>
      <c r="I45" s="42"/>
      <c r="J45" s="42"/>
      <c r="K45" s="52">
        <v>0</v>
      </c>
      <c r="L45">
        <v>2212</v>
      </c>
    </row>
    <row r="46" spans="1:22" x14ac:dyDescent="0.3">
      <c r="A46" s="60">
        <v>21</v>
      </c>
      <c r="B46" s="60">
        <v>6984</v>
      </c>
      <c r="C46" s="63">
        <v>21</v>
      </c>
      <c r="D46" s="60">
        <v>6997</v>
      </c>
      <c r="E46" s="63">
        <v>11</v>
      </c>
      <c r="F46" s="60">
        <v>7011</v>
      </c>
      <c r="G46" s="66">
        <v>21</v>
      </c>
      <c r="H46" s="66">
        <v>7020</v>
      </c>
      <c r="I46" s="42"/>
      <c r="J46" s="42"/>
      <c r="K46" s="52">
        <v>0</v>
      </c>
      <c r="L46">
        <v>2212</v>
      </c>
    </row>
    <row r="47" spans="1:22" x14ac:dyDescent="0.3">
      <c r="A47" s="60">
        <v>12</v>
      </c>
      <c r="B47" s="60">
        <v>7162</v>
      </c>
      <c r="C47" s="63">
        <v>23</v>
      </c>
      <c r="D47" s="60">
        <v>7176</v>
      </c>
      <c r="E47" s="63">
        <v>24</v>
      </c>
      <c r="F47" s="60">
        <v>7193</v>
      </c>
      <c r="G47" s="66">
        <v>14</v>
      </c>
      <c r="H47" s="66">
        <v>7207</v>
      </c>
      <c r="I47" s="42"/>
      <c r="J47" s="42"/>
      <c r="K47" s="52">
        <v>0</v>
      </c>
      <c r="L47">
        <v>1221</v>
      </c>
    </row>
    <row r="48" spans="1:22" x14ac:dyDescent="0.3">
      <c r="A48" s="60">
        <v>21</v>
      </c>
      <c r="B48" s="60">
        <v>7327</v>
      </c>
      <c r="C48" s="63">
        <v>12</v>
      </c>
      <c r="D48" s="60">
        <v>7351</v>
      </c>
      <c r="E48" s="63">
        <v>24</v>
      </c>
      <c r="F48" s="60">
        <v>7360</v>
      </c>
      <c r="G48" s="66">
        <v>23</v>
      </c>
      <c r="H48" s="66">
        <v>7373</v>
      </c>
      <c r="I48" s="42"/>
      <c r="J48" s="42"/>
      <c r="K48" s="52">
        <v>0</v>
      </c>
      <c r="L48">
        <v>2122</v>
      </c>
    </row>
    <row r="49" spans="1:12" x14ac:dyDescent="0.3">
      <c r="A49" s="60">
        <v>12</v>
      </c>
      <c r="B49" s="60">
        <v>7500</v>
      </c>
      <c r="C49" s="63">
        <v>14</v>
      </c>
      <c r="D49" s="60">
        <v>7513</v>
      </c>
      <c r="E49" s="63">
        <v>24</v>
      </c>
      <c r="F49" s="60">
        <v>7524</v>
      </c>
      <c r="G49" s="66">
        <v>23</v>
      </c>
      <c r="H49" s="66">
        <v>7539</v>
      </c>
      <c r="I49" s="42"/>
      <c r="J49" s="42"/>
      <c r="K49" s="52">
        <v>0</v>
      </c>
      <c r="L49">
        <v>1122</v>
      </c>
    </row>
    <row r="50" spans="1:12" x14ac:dyDescent="0.3">
      <c r="A50" s="60">
        <v>21</v>
      </c>
      <c r="B50" s="60">
        <v>7659</v>
      </c>
      <c r="C50" s="63">
        <v>12</v>
      </c>
      <c r="D50" s="60">
        <v>7684</v>
      </c>
      <c r="E50" s="63">
        <v>24</v>
      </c>
      <c r="F50" s="60">
        <v>7695</v>
      </c>
      <c r="G50" s="66">
        <v>23</v>
      </c>
      <c r="H50" s="66">
        <v>7707</v>
      </c>
      <c r="I50" s="42"/>
      <c r="J50" s="42"/>
      <c r="K50" s="52">
        <v>0</v>
      </c>
      <c r="L50">
        <v>2122</v>
      </c>
    </row>
    <row r="51" spans="1:12" x14ac:dyDescent="0.3">
      <c r="A51" s="60">
        <v>21</v>
      </c>
      <c r="B51" s="60">
        <v>7816</v>
      </c>
      <c r="C51" s="63">
        <v>12</v>
      </c>
      <c r="D51" s="60">
        <v>7829</v>
      </c>
      <c r="E51" s="63">
        <v>24</v>
      </c>
      <c r="F51" s="60">
        <v>7841</v>
      </c>
      <c r="G51" s="66">
        <v>23</v>
      </c>
      <c r="H51" s="66">
        <v>7854</v>
      </c>
      <c r="I51" s="42"/>
      <c r="J51" s="42"/>
      <c r="K51" s="52">
        <v>0</v>
      </c>
      <c r="L51">
        <v>2122</v>
      </c>
    </row>
    <row r="52" spans="1:12" x14ac:dyDescent="0.3">
      <c r="A52" s="60">
        <v>21</v>
      </c>
      <c r="B52" s="60">
        <v>7966</v>
      </c>
      <c r="C52" s="63">
        <v>21</v>
      </c>
      <c r="D52" s="60">
        <v>7988</v>
      </c>
      <c r="E52" s="63">
        <v>22</v>
      </c>
      <c r="F52" s="60">
        <v>8000</v>
      </c>
      <c r="G52" s="66">
        <v>14</v>
      </c>
      <c r="H52" s="66">
        <v>8017</v>
      </c>
      <c r="I52" s="42"/>
      <c r="J52" s="42"/>
      <c r="K52" s="52">
        <v>0</v>
      </c>
      <c r="L52">
        <v>2221</v>
      </c>
    </row>
    <row r="53" spans="1:12" x14ac:dyDescent="0.3">
      <c r="A53" s="59">
        <v>12</v>
      </c>
      <c r="B53" s="59">
        <v>8138</v>
      </c>
      <c r="C53" s="62">
        <v>23</v>
      </c>
      <c r="D53" s="59">
        <v>8151</v>
      </c>
      <c r="E53" s="62">
        <v>24</v>
      </c>
      <c r="F53" s="59">
        <v>8163</v>
      </c>
      <c r="G53" s="65">
        <v>23</v>
      </c>
      <c r="H53" s="65">
        <v>8177</v>
      </c>
      <c r="I53" s="43"/>
      <c r="J53" s="43"/>
      <c r="K53" s="44">
        <v>0</v>
      </c>
      <c r="L53">
        <v>1222</v>
      </c>
    </row>
    <row r="54" spans="1:12" x14ac:dyDescent="0.3">
      <c r="A54" s="59">
        <v>21</v>
      </c>
      <c r="B54" s="59">
        <v>8295</v>
      </c>
      <c r="C54" s="62">
        <v>12</v>
      </c>
      <c r="D54" s="59">
        <v>8320</v>
      </c>
      <c r="E54" s="62">
        <v>24</v>
      </c>
      <c r="F54" s="59">
        <v>8331</v>
      </c>
      <c r="G54" s="65">
        <v>23</v>
      </c>
      <c r="H54" s="65">
        <v>8350</v>
      </c>
      <c r="I54" s="43"/>
      <c r="J54" s="43"/>
      <c r="K54" s="44">
        <v>0</v>
      </c>
      <c r="L54">
        <v>2122</v>
      </c>
    </row>
    <row r="55" spans="1:12" x14ac:dyDescent="0.3">
      <c r="A55" s="59">
        <v>21</v>
      </c>
      <c r="B55" s="59">
        <v>8463</v>
      </c>
      <c r="C55" s="62">
        <v>21</v>
      </c>
      <c r="D55" s="59">
        <v>8475</v>
      </c>
      <c r="E55" s="62">
        <v>11</v>
      </c>
      <c r="F55" s="59">
        <v>8493</v>
      </c>
      <c r="G55" s="65">
        <v>21</v>
      </c>
      <c r="H55" s="65">
        <v>8520</v>
      </c>
      <c r="I55" s="43"/>
      <c r="J55" s="43"/>
      <c r="K55" s="44">
        <v>0</v>
      </c>
      <c r="L55">
        <v>2212</v>
      </c>
    </row>
    <row r="56" spans="1:12" x14ac:dyDescent="0.3">
      <c r="A56" s="59">
        <v>12</v>
      </c>
      <c r="B56" s="59">
        <v>8654</v>
      </c>
      <c r="C56" s="62">
        <v>23</v>
      </c>
      <c r="D56" s="59">
        <v>8667</v>
      </c>
      <c r="E56" s="62">
        <v>24</v>
      </c>
      <c r="F56" s="59">
        <v>8678</v>
      </c>
      <c r="G56" s="65">
        <v>23</v>
      </c>
      <c r="H56" s="65">
        <v>8693</v>
      </c>
      <c r="I56" s="43"/>
      <c r="J56" s="43"/>
      <c r="K56" s="44">
        <v>0</v>
      </c>
      <c r="L56">
        <v>1222</v>
      </c>
    </row>
    <row r="57" spans="1:12" x14ac:dyDescent="0.3">
      <c r="A57" s="59">
        <v>21</v>
      </c>
      <c r="B57" s="59">
        <v>8798</v>
      </c>
      <c r="C57" s="62">
        <v>21</v>
      </c>
      <c r="D57" s="59">
        <v>8824</v>
      </c>
      <c r="E57" s="62">
        <v>11</v>
      </c>
      <c r="F57" s="59">
        <v>8844</v>
      </c>
      <c r="G57" s="65">
        <v>21</v>
      </c>
      <c r="H57" s="65">
        <v>8853</v>
      </c>
      <c r="I57" s="43"/>
      <c r="J57" s="43"/>
      <c r="K57" s="44">
        <v>0</v>
      </c>
      <c r="L57">
        <v>2212</v>
      </c>
    </row>
    <row r="58" spans="1:12" x14ac:dyDescent="0.3">
      <c r="A58" s="59">
        <v>12</v>
      </c>
      <c r="B58" s="59">
        <v>8954</v>
      </c>
      <c r="C58" s="62">
        <v>14</v>
      </c>
      <c r="D58" s="59">
        <v>8969</v>
      </c>
      <c r="E58" s="62">
        <v>24</v>
      </c>
      <c r="F58" s="59">
        <v>9003</v>
      </c>
      <c r="G58" s="65">
        <v>23</v>
      </c>
      <c r="H58" s="65">
        <v>9017</v>
      </c>
      <c r="I58" s="43"/>
      <c r="J58" s="43"/>
      <c r="K58" s="44">
        <v>0</v>
      </c>
      <c r="L58">
        <v>1122</v>
      </c>
    </row>
    <row r="59" spans="1:12" x14ac:dyDescent="0.3">
      <c r="A59" s="59">
        <v>12</v>
      </c>
      <c r="B59" s="59">
        <v>9140</v>
      </c>
      <c r="C59" s="62">
        <v>23</v>
      </c>
      <c r="D59" s="59">
        <v>9149</v>
      </c>
      <c r="E59" s="62">
        <v>24</v>
      </c>
      <c r="F59" s="59">
        <v>9163</v>
      </c>
      <c r="G59" s="65">
        <v>14</v>
      </c>
      <c r="H59" s="65">
        <v>9191</v>
      </c>
      <c r="I59" s="43"/>
      <c r="J59" s="43"/>
      <c r="K59" s="44">
        <v>0</v>
      </c>
      <c r="L59">
        <v>1221</v>
      </c>
    </row>
    <row r="60" spans="1:12" x14ac:dyDescent="0.3">
      <c r="A60" s="59">
        <v>12</v>
      </c>
      <c r="B60" s="59">
        <v>9302</v>
      </c>
      <c r="C60" s="62">
        <v>23</v>
      </c>
      <c r="D60" s="59">
        <v>9318</v>
      </c>
      <c r="E60" s="62">
        <v>24</v>
      </c>
      <c r="F60" s="59">
        <v>9334</v>
      </c>
      <c r="G60" s="65">
        <v>23</v>
      </c>
      <c r="H60" s="65">
        <v>9350</v>
      </c>
      <c r="I60" s="43"/>
      <c r="J60" s="43"/>
      <c r="K60" s="44">
        <v>0</v>
      </c>
      <c r="L60">
        <v>1222</v>
      </c>
    </row>
    <row r="61" spans="1:12" x14ac:dyDescent="0.3">
      <c r="A61" s="59">
        <v>12</v>
      </c>
      <c r="B61" s="59">
        <v>9480</v>
      </c>
      <c r="C61" s="62">
        <v>23</v>
      </c>
      <c r="D61" s="59">
        <v>9492</v>
      </c>
      <c r="E61" s="62">
        <v>13</v>
      </c>
      <c r="F61" s="59">
        <v>9507</v>
      </c>
      <c r="G61" s="65">
        <v>23</v>
      </c>
      <c r="H61" s="65">
        <v>9517</v>
      </c>
      <c r="I61" s="43"/>
      <c r="J61" s="43"/>
      <c r="K61" s="44">
        <v>0</v>
      </c>
      <c r="L61">
        <v>1212</v>
      </c>
    </row>
    <row r="62" spans="1:12" x14ac:dyDescent="0.3">
      <c r="A62" s="59">
        <v>12</v>
      </c>
      <c r="B62" s="59">
        <v>9619</v>
      </c>
      <c r="C62" s="62">
        <v>23</v>
      </c>
      <c r="D62" s="59">
        <v>9649</v>
      </c>
      <c r="E62" s="62">
        <v>13</v>
      </c>
      <c r="F62" s="59">
        <v>9675</v>
      </c>
      <c r="G62" s="65">
        <v>23</v>
      </c>
      <c r="H62" s="65">
        <v>9695</v>
      </c>
      <c r="I62" s="43"/>
      <c r="J62" s="43"/>
      <c r="K62" s="44">
        <v>0</v>
      </c>
      <c r="L62">
        <v>1212</v>
      </c>
    </row>
    <row r="63" spans="1:12" x14ac:dyDescent="0.3">
      <c r="A63" s="59">
        <v>12</v>
      </c>
      <c r="B63" s="59">
        <v>9813</v>
      </c>
      <c r="C63" s="62">
        <v>14</v>
      </c>
      <c r="D63" s="59">
        <v>9815</v>
      </c>
      <c r="E63" s="62">
        <v>24</v>
      </c>
      <c r="F63" s="59">
        <v>9832</v>
      </c>
      <c r="G63" s="65">
        <v>23</v>
      </c>
      <c r="H63" s="65">
        <v>9850</v>
      </c>
      <c r="I63" s="43"/>
      <c r="J63" s="43"/>
      <c r="K63" s="44">
        <v>0</v>
      </c>
      <c r="L63">
        <v>1122</v>
      </c>
    </row>
    <row r="64" spans="1:12" x14ac:dyDescent="0.3">
      <c r="A64" s="59">
        <v>12</v>
      </c>
      <c r="B64" s="59">
        <v>9973</v>
      </c>
      <c r="C64" s="62">
        <v>23</v>
      </c>
      <c r="D64" s="59">
        <v>9986</v>
      </c>
      <c r="E64" s="62">
        <v>24</v>
      </c>
      <c r="F64" s="59">
        <v>9998</v>
      </c>
      <c r="G64" s="65">
        <v>23</v>
      </c>
      <c r="H64" s="65">
        <v>10028</v>
      </c>
      <c r="I64" s="43"/>
      <c r="J64" s="43"/>
      <c r="K64" s="44">
        <v>0</v>
      </c>
      <c r="L64">
        <v>1222</v>
      </c>
    </row>
    <row r="65" spans="1:12" x14ac:dyDescent="0.3">
      <c r="A65" s="59">
        <v>12</v>
      </c>
      <c r="B65" s="59">
        <v>10147</v>
      </c>
      <c r="C65" s="62">
        <v>23</v>
      </c>
      <c r="D65" s="59">
        <v>10168</v>
      </c>
      <c r="E65" s="62">
        <v>24</v>
      </c>
      <c r="F65" s="59">
        <v>10181</v>
      </c>
      <c r="G65" s="65">
        <v>23</v>
      </c>
      <c r="H65" s="65">
        <v>10208</v>
      </c>
      <c r="I65" s="43"/>
      <c r="J65" s="43"/>
      <c r="K65" s="44">
        <v>0</v>
      </c>
      <c r="L65">
        <v>1222</v>
      </c>
    </row>
    <row r="66" spans="1:12" x14ac:dyDescent="0.3">
      <c r="A66" s="59">
        <v>21</v>
      </c>
      <c r="B66" s="59">
        <v>10341</v>
      </c>
      <c r="C66" s="62">
        <v>21</v>
      </c>
      <c r="D66" s="59">
        <v>10379</v>
      </c>
      <c r="E66" s="62">
        <v>11</v>
      </c>
      <c r="F66" s="59">
        <v>10402</v>
      </c>
      <c r="G66" s="65">
        <v>21</v>
      </c>
      <c r="H66" s="65">
        <v>10415</v>
      </c>
      <c r="I66" s="43"/>
      <c r="J66" s="43"/>
      <c r="K66" s="44">
        <v>0</v>
      </c>
      <c r="L66">
        <v>2212</v>
      </c>
    </row>
    <row r="67" spans="1:12" x14ac:dyDescent="0.3">
      <c r="A67" s="59">
        <v>21</v>
      </c>
      <c r="B67" s="59">
        <v>10516</v>
      </c>
      <c r="C67" s="62">
        <v>21</v>
      </c>
      <c r="D67" s="59">
        <v>10552</v>
      </c>
      <c r="E67" s="62">
        <v>11</v>
      </c>
      <c r="F67" s="59">
        <v>10568</v>
      </c>
      <c r="G67" s="65">
        <v>21</v>
      </c>
      <c r="H67" s="65">
        <v>10582</v>
      </c>
      <c r="I67" s="43"/>
      <c r="J67" s="43"/>
      <c r="K67" s="44">
        <v>0</v>
      </c>
      <c r="L67">
        <v>2212</v>
      </c>
    </row>
    <row r="68" spans="1:12" x14ac:dyDescent="0.3">
      <c r="A68" s="59">
        <v>12</v>
      </c>
      <c r="B68" s="59">
        <v>10694</v>
      </c>
      <c r="C68" s="62">
        <v>14</v>
      </c>
      <c r="D68" s="59">
        <v>10716</v>
      </c>
      <c r="E68" s="62">
        <v>24</v>
      </c>
      <c r="F68" s="59">
        <v>10725</v>
      </c>
      <c r="G68" s="65">
        <v>23</v>
      </c>
      <c r="H68" s="65">
        <v>10752</v>
      </c>
      <c r="I68" s="43"/>
      <c r="J68" s="43"/>
      <c r="K68" s="44">
        <v>0</v>
      </c>
      <c r="L68">
        <v>1122</v>
      </c>
    </row>
    <row r="69" spans="1:12" x14ac:dyDescent="0.3">
      <c r="A69" s="59">
        <v>12</v>
      </c>
      <c r="B69" s="59">
        <v>10870</v>
      </c>
      <c r="C69" s="62">
        <v>23</v>
      </c>
      <c r="D69" s="59">
        <v>10879</v>
      </c>
      <c r="E69" s="62">
        <v>24</v>
      </c>
      <c r="F69" s="59">
        <v>10893</v>
      </c>
      <c r="G69" s="65">
        <v>23</v>
      </c>
      <c r="H69" s="65">
        <v>10906</v>
      </c>
      <c r="I69" s="43"/>
      <c r="J69" s="43"/>
      <c r="K69" s="44">
        <v>0</v>
      </c>
      <c r="L69">
        <v>1222</v>
      </c>
    </row>
    <row r="70" spans="1:12" x14ac:dyDescent="0.3">
      <c r="A70" s="59">
        <v>12</v>
      </c>
      <c r="B70" s="59">
        <v>11038</v>
      </c>
      <c r="C70" s="62">
        <v>23</v>
      </c>
      <c r="D70" s="59">
        <v>11051</v>
      </c>
      <c r="E70" s="62">
        <v>13</v>
      </c>
      <c r="F70" s="59">
        <v>11093</v>
      </c>
      <c r="G70" s="65">
        <v>23</v>
      </c>
      <c r="H70" s="65">
        <v>11104</v>
      </c>
      <c r="I70" s="43"/>
      <c r="J70" s="43"/>
      <c r="K70" s="44">
        <v>0</v>
      </c>
      <c r="L70">
        <v>1212</v>
      </c>
    </row>
    <row r="71" spans="1:12" x14ac:dyDescent="0.3">
      <c r="A71" s="59">
        <v>12</v>
      </c>
      <c r="B71" s="59">
        <v>11227</v>
      </c>
      <c r="C71" s="62">
        <v>14</v>
      </c>
      <c r="D71" s="59">
        <v>11255</v>
      </c>
      <c r="E71" s="62">
        <v>24</v>
      </c>
      <c r="F71" s="59">
        <v>11267</v>
      </c>
      <c r="G71" s="65">
        <v>23</v>
      </c>
      <c r="H71" s="65">
        <v>11284</v>
      </c>
      <c r="I71" s="43"/>
      <c r="J71" s="43"/>
      <c r="K71" s="44">
        <v>0</v>
      </c>
      <c r="L71">
        <v>1122</v>
      </c>
    </row>
    <row r="72" spans="1:12" x14ac:dyDescent="0.3">
      <c r="A72" s="59">
        <v>21</v>
      </c>
      <c r="B72" s="59">
        <v>11426</v>
      </c>
      <c r="C72" s="62">
        <v>12</v>
      </c>
      <c r="D72" s="59">
        <v>11450</v>
      </c>
      <c r="E72" s="62">
        <v>24</v>
      </c>
      <c r="F72" s="59">
        <v>11480</v>
      </c>
      <c r="G72" s="65">
        <v>23</v>
      </c>
      <c r="H72" s="65">
        <v>11519</v>
      </c>
      <c r="I72" s="43"/>
      <c r="J72" s="43"/>
      <c r="K72" s="44">
        <v>0</v>
      </c>
      <c r="L72">
        <v>2122</v>
      </c>
    </row>
    <row r="73" spans="1:12" x14ac:dyDescent="0.3">
      <c r="A73" s="59">
        <v>12</v>
      </c>
      <c r="B73" s="59">
        <v>11645</v>
      </c>
      <c r="C73" s="62">
        <v>23</v>
      </c>
      <c r="D73" s="59">
        <v>11658</v>
      </c>
      <c r="E73" s="62">
        <v>13</v>
      </c>
      <c r="F73" s="59">
        <v>11673</v>
      </c>
      <c r="G73" s="65">
        <v>23</v>
      </c>
      <c r="H73" s="65">
        <v>11685</v>
      </c>
      <c r="I73" s="43"/>
      <c r="J73" s="43"/>
      <c r="K73" s="44">
        <v>0</v>
      </c>
      <c r="L73">
        <v>1212</v>
      </c>
    </row>
    <row r="74" spans="1:12" x14ac:dyDescent="0.3">
      <c r="A74" s="59">
        <v>12</v>
      </c>
      <c r="B74" s="59">
        <v>11812</v>
      </c>
      <c r="C74" s="62">
        <v>14</v>
      </c>
      <c r="D74" s="59">
        <v>11832</v>
      </c>
      <c r="E74" s="62">
        <v>13</v>
      </c>
      <c r="F74" s="59">
        <v>11845</v>
      </c>
      <c r="G74" s="65">
        <v>23</v>
      </c>
      <c r="H74" s="65">
        <v>11858</v>
      </c>
      <c r="I74" s="43"/>
      <c r="J74" s="43"/>
      <c r="K74" s="44">
        <v>0</v>
      </c>
      <c r="L74">
        <v>1112</v>
      </c>
    </row>
    <row r="75" spans="1:12" x14ac:dyDescent="0.3">
      <c r="A75" s="59">
        <v>12</v>
      </c>
      <c r="B75" s="59">
        <v>11965</v>
      </c>
      <c r="C75" s="62">
        <v>23</v>
      </c>
      <c r="D75" s="59">
        <v>11985</v>
      </c>
      <c r="E75" s="62">
        <v>24</v>
      </c>
      <c r="F75" s="59">
        <v>11997</v>
      </c>
      <c r="G75" s="65">
        <v>23</v>
      </c>
      <c r="H75" s="65">
        <v>12012</v>
      </c>
      <c r="I75" s="43"/>
      <c r="J75" s="43"/>
      <c r="K75" s="44">
        <v>0</v>
      </c>
      <c r="L75">
        <v>1222</v>
      </c>
    </row>
    <row r="76" spans="1:12" x14ac:dyDescent="0.3">
      <c r="A76" s="59">
        <v>21</v>
      </c>
      <c r="B76" s="59">
        <v>12135</v>
      </c>
      <c r="C76" s="62">
        <v>12</v>
      </c>
      <c r="D76" s="59">
        <v>12149</v>
      </c>
      <c r="E76" s="62">
        <v>24</v>
      </c>
      <c r="F76" s="59">
        <v>12161</v>
      </c>
      <c r="G76" s="65">
        <v>23</v>
      </c>
      <c r="H76" s="65">
        <v>12173</v>
      </c>
      <c r="I76" s="43"/>
      <c r="J76" s="43"/>
      <c r="K76" s="44">
        <v>0</v>
      </c>
      <c r="L76">
        <v>2122</v>
      </c>
    </row>
    <row r="77" spans="1:12" x14ac:dyDescent="0.3">
      <c r="A77" s="60">
        <v>12</v>
      </c>
      <c r="B77" s="60">
        <v>12291</v>
      </c>
      <c r="C77" s="63">
        <v>14</v>
      </c>
      <c r="D77" s="60">
        <v>12312</v>
      </c>
      <c r="E77" s="63">
        <v>24</v>
      </c>
      <c r="F77" s="60">
        <v>12326</v>
      </c>
      <c r="G77" s="66">
        <v>14</v>
      </c>
      <c r="H77" s="66">
        <v>12356</v>
      </c>
      <c r="I77" s="42"/>
      <c r="J77" s="42"/>
      <c r="K77" s="52">
        <v>0</v>
      </c>
      <c r="L77">
        <v>1121</v>
      </c>
    </row>
    <row r="78" spans="1:12" x14ac:dyDescent="0.3">
      <c r="A78" s="60">
        <v>21</v>
      </c>
      <c r="B78" s="60">
        <v>12500</v>
      </c>
      <c r="C78" s="63">
        <v>12</v>
      </c>
      <c r="D78" s="60">
        <v>12521</v>
      </c>
      <c r="E78" s="63">
        <v>24</v>
      </c>
      <c r="F78" s="60">
        <v>12533</v>
      </c>
      <c r="G78" s="66">
        <v>23</v>
      </c>
      <c r="H78" s="66">
        <v>12581</v>
      </c>
      <c r="I78" s="42"/>
      <c r="J78" s="42"/>
      <c r="K78" s="52">
        <v>0</v>
      </c>
      <c r="L78">
        <v>2122</v>
      </c>
    </row>
    <row r="79" spans="1:12" x14ac:dyDescent="0.3">
      <c r="A79" s="60">
        <v>12</v>
      </c>
      <c r="B79" s="60">
        <v>12727</v>
      </c>
      <c r="C79" s="63">
        <v>23</v>
      </c>
      <c r="D79" s="60">
        <v>12739</v>
      </c>
      <c r="E79" s="63">
        <v>24</v>
      </c>
      <c r="F79" s="60">
        <v>12759</v>
      </c>
      <c r="G79" s="66">
        <v>23</v>
      </c>
      <c r="H79" s="66">
        <v>12791</v>
      </c>
      <c r="I79" s="42"/>
      <c r="J79" s="42"/>
      <c r="K79" s="52">
        <v>0</v>
      </c>
      <c r="L79">
        <v>1222</v>
      </c>
    </row>
    <row r="80" spans="1:12" x14ac:dyDescent="0.3">
      <c r="A80" s="60">
        <v>12</v>
      </c>
      <c r="B80" s="60">
        <v>12932</v>
      </c>
      <c r="C80" s="63">
        <v>14</v>
      </c>
      <c r="D80" s="60">
        <v>12955</v>
      </c>
      <c r="E80" s="63">
        <v>24</v>
      </c>
      <c r="F80" s="60">
        <v>12968</v>
      </c>
      <c r="G80" s="66">
        <v>23</v>
      </c>
      <c r="H80" s="66">
        <v>12980</v>
      </c>
      <c r="I80" s="42"/>
      <c r="J80" s="42"/>
      <c r="K80" s="52">
        <v>0</v>
      </c>
      <c r="L80">
        <v>1122</v>
      </c>
    </row>
    <row r="81" spans="1:12" x14ac:dyDescent="0.3">
      <c r="A81" s="60">
        <v>12</v>
      </c>
      <c r="B81" s="60">
        <v>13092</v>
      </c>
      <c r="C81" s="63">
        <v>14</v>
      </c>
      <c r="D81" s="60">
        <v>13111</v>
      </c>
      <c r="E81" s="63">
        <v>13</v>
      </c>
      <c r="F81" s="60">
        <v>13131</v>
      </c>
      <c r="G81" s="66">
        <v>23</v>
      </c>
      <c r="H81" s="66">
        <v>13143</v>
      </c>
      <c r="I81" s="42"/>
      <c r="J81" s="42"/>
      <c r="K81" s="52">
        <v>0</v>
      </c>
      <c r="L81">
        <v>1112</v>
      </c>
    </row>
    <row r="82" spans="1:12" x14ac:dyDescent="0.3">
      <c r="A82" s="60">
        <v>12</v>
      </c>
      <c r="B82" s="60">
        <v>13245</v>
      </c>
      <c r="C82" s="63">
        <v>14</v>
      </c>
      <c r="D82" s="60">
        <v>13261</v>
      </c>
      <c r="E82" s="63">
        <v>24</v>
      </c>
      <c r="F82" s="60">
        <v>13283</v>
      </c>
      <c r="G82" s="66">
        <v>23</v>
      </c>
      <c r="H82" s="66">
        <v>13298</v>
      </c>
      <c r="I82" s="42"/>
      <c r="J82" s="42"/>
      <c r="K82" s="52">
        <v>0</v>
      </c>
      <c r="L82">
        <v>1122</v>
      </c>
    </row>
    <row r="83" spans="1:12" x14ac:dyDescent="0.3">
      <c r="A83" s="60">
        <v>12</v>
      </c>
      <c r="B83" s="60">
        <v>13416</v>
      </c>
      <c r="C83" s="63">
        <v>23</v>
      </c>
      <c r="D83" s="60">
        <v>13436</v>
      </c>
      <c r="E83" s="63">
        <v>24</v>
      </c>
      <c r="F83" s="60">
        <v>13450</v>
      </c>
      <c r="G83" s="66">
        <v>14</v>
      </c>
      <c r="H83" s="66">
        <v>13467</v>
      </c>
      <c r="I83" s="42"/>
      <c r="J83" s="42"/>
      <c r="K83" s="52">
        <v>0</v>
      </c>
      <c r="L83">
        <v>1221</v>
      </c>
    </row>
    <row r="84" spans="1:12" x14ac:dyDescent="0.3">
      <c r="A84" s="60">
        <v>12</v>
      </c>
      <c r="B84" s="60">
        <v>13581</v>
      </c>
      <c r="C84" s="63">
        <v>14</v>
      </c>
      <c r="D84" s="60">
        <v>13593</v>
      </c>
      <c r="E84" s="63">
        <v>13</v>
      </c>
      <c r="F84" s="60">
        <v>13622</v>
      </c>
      <c r="G84" s="66">
        <v>23</v>
      </c>
      <c r="H84" s="66">
        <v>13634</v>
      </c>
      <c r="I84" s="42"/>
      <c r="J84" s="42"/>
      <c r="K84" s="52">
        <v>0</v>
      </c>
      <c r="L84">
        <v>1112</v>
      </c>
    </row>
    <row r="85" spans="1:12" x14ac:dyDescent="0.3">
      <c r="A85" s="60">
        <v>12</v>
      </c>
      <c r="B85" s="60">
        <v>13756</v>
      </c>
      <c r="C85" s="63">
        <v>14</v>
      </c>
      <c r="D85" s="60">
        <v>13775</v>
      </c>
      <c r="E85" s="63">
        <v>24</v>
      </c>
      <c r="F85" s="60">
        <v>13787</v>
      </c>
      <c r="G85" s="66">
        <v>23</v>
      </c>
      <c r="H85" s="66">
        <v>13804</v>
      </c>
      <c r="I85" s="42"/>
      <c r="J85" s="42"/>
      <c r="K85" s="52">
        <v>0</v>
      </c>
      <c r="L85">
        <v>1122</v>
      </c>
    </row>
    <row r="86" spans="1:12" x14ac:dyDescent="0.3">
      <c r="A86" s="60">
        <v>12</v>
      </c>
      <c r="B86" s="60">
        <v>13944</v>
      </c>
      <c r="C86" s="63">
        <v>23</v>
      </c>
      <c r="D86" s="60">
        <v>13969</v>
      </c>
      <c r="E86" s="63">
        <v>24</v>
      </c>
      <c r="F86" s="60">
        <v>13986</v>
      </c>
      <c r="G86" s="66">
        <v>14</v>
      </c>
      <c r="H86" s="66">
        <v>14002</v>
      </c>
      <c r="I86" s="42"/>
      <c r="J86" s="42"/>
      <c r="K86" s="52">
        <v>0</v>
      </c>
      <c r="L86">
        <v>1221</v>
      </c>
    </row>
    <row r="87" spans="1:12" x14ac:dyDescent="0.3">
      <c r="A87" s="60">
        <v>12</v>
      </c>
      <c r="B87" s="60">
        <v>14130</v>
      </c>
      <c r="C87" s="63">
        <v>23</v>
      </c>
      <c r="D87" s="60">
        <v>14141</v>
      </c>
      <c r="E87" s="63">
        <v>13</v>
      </c>
      <c r="F87" s="60">
        <v>14157</v>
      </c>
      <c r="G87" s="66">
        <v>23</v>
      </c>
      <c r="H87" s="66">
        <v>14169</v>
      </c>
      <c r="I87" s="42"/>
      <c r="J87" s="42"/>
      <c r="K87" s="52">
        <v>0</v>
      </c>
      <c r="L87">
        <v>1212</v>
      </c>
    </row>
    <row r="88" spans="1:12" x14ac:dyDescent="0.3">
      <c r="A88" s="60">
        <v>21</v>
      </c>
      <c r="B88" s="60">
        <v>14271</v>
      </c>
      <c r="C88" s="63">
        <v>21</v>
      </c>
      <c r="D88" s="60">
        <v>14283</v>
      </c>
      <c r="E88" s="63">
        <v>22</v>
      </c>
      <c r="F88" s="60">
        <v>14295</v>
      </c>
      <c r="G88" s="66">
        <v>14</v>
      </c>
      <c r="H88" s="66">
        <v>14324</v>
      </c>
      <c r="I88" s="42"/>
      <c r="J88" s="42"/>
      <c r="K88" s="52">
        <v>0</v>
      </c>
      <c r="L88">
        <v>2221</v>
      </c>
    </row>
    <row r="89" spans="1:12" x14ac:dyDescent="0.3">
      <c r="A89" s="60">
        <v>21</v>
      </c>
      <c r="B89" s="60">
        <v>14441</v>
      </c>
      <c r="C89" s="63">
        <v>12</v>
      </c>
      <c r="D89" s="60">
        <v>14455</v>
      </c>
      <c r="E89" s="63">
        <v>24</v>
      </c>
      <c r="F89" s="60">
        <v>14465</v>
      </c>
      <c r="G89" s="66">
        <v>14</v>
      </c>
      <c r="H89" s="66">
        <v>14491</v>
      </c>
      <c r="I89" s="42"/>
      <c r="J89" s="42"/>
      <c r="K89" s="52">
        <v>0</v>
      </c>
      <c r="L89">
        <v>2121</v>
      </c>
    </row>
    <row r="90" spans="1:12" x14ac:dyDescent="0.3">
      <c r="A90" s="60">
        <v>21</v>
      </c>
      <c r="B90" s="60">
        <v>14614</v>
      </c>
      <c r="C90" s="63">
        <v>12</v>
      </c>
      <c r="D90" s="60">
        <v>14629</v>
      </c>
      <c r="E90" s="63">
        <v>13</v>
      </c>
      <c r="F90" s="60">
        <v>14650</v>
      </c>
      <c r="G90" s="66">
        <v>23</v>
      </c>
      <c r="H90" s="66">
        <v>14681</v>
      </c>
      <c r="I90" s="42"/>
      <c r="J90" s="42"/>
      <c r="K90" s="52">
        <v>0</v>
      </c>
      <c r="L90">
        <v>2112</v>
      </c>
    </row>
    <row r="91" spans="1:12" x14ac:dyDescent="0.3">
      <c r="A91" s="60">
        <v>21</v>
      </c>
      <c r="B91" s="60">
        <v>14786</v>
      </c>
      <c r="C91" s="63">
        <v>21</v>
      </c>
      <c r="D91" s="60">
        <v>14806</v>
      </c>
      <c r="E91" s="63">
        <v>11</v>
      </c>
      <c r="F91" s="60">
        <v>14821</v>
      </c>
      <c r="G91" s="66">
        <v>12</v>
      </c>
      <c r="H91" s="66">
        <v>14858</v>
      </c>
      <c r="I91" s="42"/>
      <c r="J91" s="42"/>
      <c r="K91" s="52">
        <v>0</v>
      </c>
      <c r="L91">
        <v>2211</v>
      </c>
    </row>
    <row r="92" spans="1:12" x14ac:dyDescent="0.3">
      <c r="A92" s="60">
        <v>21</v>
      </c>
      <c r="B92" s="60">
        <v>15008</v>
      </c>
      <c r="C92" s="63">
        <v>12</v>
      </c>
      <c r="D92" s="60">
        <v>15022</v>
      </c>
      <c r="E92" s="63">
        <v>24</v>
      </c>
      <c r="F92" s="60">
        <v>15035</v>
      </c>
      <c r="G92" s="66">
        <v>23</v>
      </c>
      <c r="H92" s="66">
        <v>15047</v>
      </c>
      <c r="I92" s="42"/>
      <c r="J92" s="42"/>
      <c r="K92" s="52">
        <v>0</v>
      </c>
      <c r="L92">
        <v>2122</v>
      </c>
    </row>
    <row r="93" spans="1:12" x14ac:dyDescent="0.3">
      <c r="A93" s="60">
        <v>12</v>
      </c>
      <c r="B93" s="60">
        <v>15173</v>
      </c>
      <c r="C93" s="63">
        <v>23</v>
      </c>
      <c r="D93" s="60">
        <v>15190</v>
      </c>
      <c r="E93" s="63">
        <v>13</v>
      </c>
      <c r="F93" s="60">
        <v>15204</v>
      </c>
      <c r="G93" s="66">
        <v>23</v>
      </c>
      <c r="H93" s="66">
        <v>15213</v>
      </c>
      <c r="I93" s="42"/>
      <c r="J93" s="42"/>
      <c r="K93" s="52">
        <v>0</v>
      </c>
      <c r="L93">
        <v>1212</v>
      </c>
    </row>
    <row r="94" spans="1:12" x14ac:dyDescent="0.3">
      <c r="A94" s="60">
        <v>12</v>
      </c>
      <c r="B94" s="60">
        <v>15342</v>
      </c>
      <c r="C94" s="63">
        <v>14</v>
      </c>
      <c r="D94" s="60">
        <v>15354</v>
      </c>
      <c r="E94" s="63">
        <v>13</v>
      </c>
      <c r="F94" s="60">
        <v>15383</v>
      </c>
      <c r="G94" s="66">
        <v>23</v>
      </c>
      <c r="H94" s="66">
        <v>15395</v>
      </c>
      <c r="I94" s="42"/>
      <c r="J94" s="42"/>
      <c r="K94" s="52">
        <v>0</v>
      </c>
      <c r="L94">
        <v>1112</v>
      </c>
    </row>
    <row r="95" spans="1:12" x14ac:dyDescent="0.3">
      <c r="A95" s="60">
        <v>21</v>
      </c>
      <c r="B95" s="60">
        <v>15521</v>
      </c>
      <c r="C95" s="63">
        <v>21</v>
      </c>
      <c r="D95" s="60">
        <v>15536</v>
      </c>
      <c r="E95" s="63">
        <v>22</v>
      </c>
      <c r="F95" s="60">
        <v>15552</v>
      </c>
      <c r="G95" s="66">
        <v>14</v>
      </c>
      <c r="H95" s="66">
        <v>15569</v>
      </c>
      <c r="I95" s="42"/>
      <c r="J95" s="42"/>
      <c r="K95" s="52">
        <v>0</v>
      </c>
      <c r="L95">
        <v>2221</v>
      </c>
    </row>
    <row r="96" spans="1:12" x14ac:dyDescent="0.3">
      <c r="A96" s="60">
        <v>21</v>
      </c>
      <c r="B96" s="60">
        <v>15780</v>
      </c>
      <c r="C96" s="63">
        <v>21</v>
      </c>
      <c r="D96" s="60">
        <v>15793</v>
      </c>
      <c r="E96" s="63">
        <v>11</v>
      </c>
      <c r="F96" s="60">
        <v>15814</v>
      </c>
      <c r="G96" s="66">
        <v>21</v>
      </c>
      <c r="H96" s="66">
        <v>15826</v>
      </c>
      <c r="I96" s="42"/>
      <c r="J96" s="42"/>
      <c r="K96" s="52">
        <v>0</v>
      </c>
      <c r="L96">
        <v>2212</v>
      </c>
    </row>
    <row r="97" spans="1:12" x14ac:dyDescent="0.3">
      <c r="A97" s="60">
        <v>12</v>
      </c>
      <c r="B97" s="60">
        <v>15955</v>
      </c>
      <c r="C97" s="63">
        <v>14</v>
      </c>
      <c r="D97" s="60">
        <v>15978</v>
      </c>
      <c r="E97" s="63">
        <v>24</v>
      </c>
      <c r="F97" s="60">
        <v>15989</v>
      </c>
      <c r="G97" s="66">
        <v>23</v>
      </c>
      <c r="H97" s="66">
        <v>16001</v>
      </c>
      <c r="I97" s="42"/>
      <c r="J97" s="42"/>
      <c r="K97" s="52">
        <v>0</v>
      </c>
      <c r="L97">
        <v>1122</v>
      </c>
    </row>
    <row r="98" spans="1:12" x14ac:dyDescent="0.3">
      <c r="A98" s="60">
        <v>21</v>
      </c>
      <c r="B98" s="60">
        <v>16105</v>
      </c>
      <c r="C98" s="63">
        <v>21</v>
      </c>
      <c r="D98" s="60">
        <v>16120</v>
      </c>
      <c r="E98" s="63">
        <v>11</v>
      </c>
      <c r="F98" s="60">
        <v>16138</v>
      </c>
      <c r="G98" s="66">
        <v>21</v>
      </c>
      <c r="H98" s="66">
        <v>16187</v>
      </c>
      <c r="I98" s="42"/>
      <c r="J98" s="42"/>
      <c r="K98" s="52">
        <v>0</v>
      </c>
      <c r="L98">
        <v>2212</v>
      </c>
    </row>
    <row r="99" spans="1:12" x14ac:dyDescent="0.3">
      <c r="A99" s="60">
        <v>12</v>
      </c>
      <c r="B99" s="60">
        <v>16337</v>
      </c>
      <c r="C99" s="63">
        <v>23</v>
      </c>
      <c r="D99" s="60">
        <v>16347</v>
      </c>
      <c r="E99" s="63">
        <v>24</v>
      </c>
      <c r="F99" s="60">
        <v>16367</v>
      </c>
      <c r="G99" s="66">
        <v>23</v>
      </c>
      <c r="H99" s="66">
        <v>16380</v>
      </c>
      <c r="I99" s="42"/>
      <c r="J99" s="42"/>
      <c r="K99" s="52">
        <v>0</v>
      </c>
      <c r="L99">
        <v>1222</v>
      </c>
    </row>
    <row r="100" spans="1:12" x14ac:dyDescent="0.3">
      <c r="A100" s="59">
        <v>21</v>
      </c>
      <c r="B100" s="59">
        <v>16486</v>
      </c>
      <c r="C100" s="62">
        <v>12</v>
      </c>
      <c r="D100" s="59">
        <v>16516</v>
      </c>
      <c r="E100" s="62">
        <v>24</v>
      </c>
      <c r="F100" s="59">
        <v>16525</v>
      </c>
      <c r="G100" s="65">
        <v>23</v>
      </c>
      <c r="H100" s="65">
        <v>16538</v>
      </c>
      <c r="I100" s="43"/>
      <c r="J100" s="43"/>
      <c r="K100" s="44">
        <v>0</v>
      </c>
      <c r="L100">
        <v>2122</v>
      </c>
    </row>
    <row r="101" spans="1:12" x14ac:dyDescent="0.3">
      <c r="A101" s="59">
        <v>21</v>
      </c>
      <c r="B101" s="59">
        <v>16647</v>
      </c>
      <c r="C101" s="62">
        <v>21</v>
      </c>
      <c r="D101" s="59">
        <v>16667</v>
      </c>
      <c r="E101" s="62">
        <v>22</v>
      </c>
      <c r="F101" s="59">
        <v>16683</v>
      </c>
      <c r="G101" s="65">
        <v>14</v>
      </c>
      <c r="H101" s="65">
        <v>16700</v>
      </c>
      <c r="I101" s="43"/>
      <c r="J101" s="43"/>
      <c r="K101" s="44">
        <v>0</v>
      </c>
      <c r="L101">
        <v>2221</v>
      </c>
    </row>
    <row r="102" spans="1:12" x14ac:dyDescent="0.3">
      <c r="A102" s="59">
        <v>21</v>
      </c>
      <c r="B102" s="59">
        <v>16803</v>
      </c>
      <c r="C102" s="62">
        <v>12</v>
      </c>
      <c r="D102" s="59">
        <v>16822</v>
      </c>
      <c r="E102" s="62">
        <v>24</v>
      </c>
      <c r="F102" s="59">
        <v>16832</v>
      </c>
      <c r="G102" s="65">
        <v>23</v>
      </c>
      <c r="H102" s="65">
        <v>16844</v>
      </c>
      <c r="I102" s="43"/>
      <c r="J102" s="43"/>
      <c r="K102" s="44">
        <v>0</v>
      </c>
      <c r="L102">
        <v>2122</v>
      </c>
    </row>
    <row r="103" spans="1:12" x14ac:dyDescent="0.3">
      <c r="A103" s="59">
        <v>12</v>
      </c>
      <c r="B103" s="59">
        <v>16954</v>
      </c>
      <c r="C103" s="62">
        <v>23</v>
      </c>
      <c r="D103" s="59">
        <v>16967</v>
      </c>
      <c r="E103" s="62">
        <v>24</v>
      </c>
      <c r="F103" s="59">
        <v>16986</v>
      </c>
      <c r="G103" s="65">
        <v>23</v>
      </c>
      <c r="H103" s="65">
        <v>16997</v>
      </c>
      <c r="I103" s="43"/>
      <c r="J103" s="43"/>
      <c r="K103" s="44">
        <v>0</v>
      </c>
      <c r="L103">
        <v>1222</v>
      </c>
    </row>
    <row r="104" spans="1:12" x14ac:dyDescent="0.3">
      <c r="A104" s="59">
        <v>12</v>
      </c>
      <c r="B104" s="59">
        <v>17109</v>
      </c>
      <c r="C104" s="62">
        <v>23</v>
      </c>
      <c r="D104" s="59">
        <v>17130</v>
      </c>
      <c r="E104" s="62">
        <v>13</v>
      </c>
      <c r="F104" s="59">
        <v>17147</v>
      </c>
      <c r="G104" s="65">
        <v>23</v>
      </c>
      <c r="H104" s="65">
        <v>17169</v>
      </c>
      <c r="I104" s="43"/>
      <c r="J104" s="43"/>
      <c r="K104" s="44">
        <v>0</v>
      </c>
      <c r="L104">
        <v>1212</v>
      </c>
    </row>
    <row r="105" spans="1:12" x14ac:dyDescent="0.3">
      <c r="A105" s="59">
        <v>21</v>
      </c>
      <c r="B105" s="59">
        <v>17280</v>
      </c>
      <c r="C105" s="62">
        <v>12</v>
      </c>
      <c r="D105" s="59">
        <v>17295</v>
      </c>
      <c r="E105" s="62">
        <v>24</v>
      </c>
      <c r="F105" s="59">
        <v>17304</v>
      </c>
      <c r="G105" s="65">
        <v>23</v>
      </c>
      <c r="H105" s="65">
        <v>17333</v>
      </c>
      <c r="I105" s="43"/>
      <c r="J105" s="43"/>
      <c r="K105" s="44">
        <v>0</v>
      </c>
      <c r="L105">
        <v>2122</v>
      </c>
    </row>
    <row r="106" spans="1:12" x14ac:dyDescent="0.3">
      <c r="A106" s="59">
        <v>21</v>
      </c>
      <c r="B106" s="59">
        <v>17451</v>
      </c>
      <c r="C106" s="62">
        <v>21</v>
      </c>
      <c r="D106" s="59">
        <v>17463</v>
      </c>
      <c r="E106" s="62">
        <v>11</v>
      </c>
      <c r="F106" s="59">
        <v>17478</v>
      </c>
      <c r="G106" s="65">
        <v>21</v>
      </c>
      <c r="H106" s="65">
        <v>17490</v>
      </c>
      <c r="I106" s="43"/>
      <c r="J106" s="43"/>
      <c r="K106" s="44">
        <v>0</v>
      </c>
      <c r="L106">
        <v>2212</v>
      </c>
    </row>
    <row r="107" spans="1:12" x14ac:dyDescent="0.3">
      <c r="A107" s="59">
        <v>21</v>
      </c>
      <c r="B107" s="59">
        <v>17655</v>
      </c>
      <c r="C107" s="62">
        <v>12</v>
      </c>
      <c r="D107" s="59">
        <v>17667</v>
      </c>
      <c r="E107" s="62">
        <v>13</v>
      </c>
      <c r="F107" s="59">
        <v>17684</v>
      </c>
      <c r="G107" s="65">
        <v>14</v>
      </c>
      <c r="H107" s="65">
        <v>17708</v>
      </c>
      <c r="I107" s="43"/>
      <c r="J107" s="43"/>
      <c r="K107" s="44">
        <v>0</v>
      </c>
      <c r="L107">
        <v>2111</v>
      </c>
    </row>
    <row r="108" spans="1:12" x14ac:dyDescent="0.3">
      <c r="A108" s="59">
        <v>12</v>
      </c>
      <c r="B108" s="59">
        <v>17837</v>
      </c>
      <c r="C108" s="62">
        <v>14</v>
      </c>
      <c r="D108" s="59">
        <v>17850</v>
      </c>
      <c r="E108" s="62">
        <v>24</v>
      </c>
      <c r="F108" s="59">
        <v>17862</v>
      </c>
      <c r="G108" s="65">
        <v>14</v>
      </c>
      <c r="H108" s="65">
        <v>17878</v>
      </c>
      <c r="I108" s="43"/>
      <c r="J108" s="43"/>
      <c r="K108" s="44">
        <v>0</v>
      </c>
      <c r="L108">
        <v>1121</v>
      </c>
    </row>
    <row r="109" spans="1:12" x14ac:dyDescent="0.3">
      <c r="A109" s="59">
        <v>12</v>
      </c>
      <c r="B109" s="59">
        <v>18005</v>
      </c>
      <c r="C109" s="62">
        <v>23</v>
      </c>
      <c r="D109" s="59">
        <v>18017</v>
      </c>
      <c r="E109" s="62">
        <v>13</v>
      </c>
      <c r="F109" s="59">
        <v>18034</v>
      </c>
      <c r="G109" s="65">
        <v>23</v>
      </c>
      <c r="H109" s="65">
        <v>18066</v>
      </c>
      <c r="I109" s="43"/>
      <c r="J109" s="43"/>
      <c r="K109" s="44">
        <v>0</v>
      </c>
      <c r="L109">
        <v>1212</v>
      </c>
    </row>
    <row r="110" spans="1:12" x14ac:dyDescent="0.3">
      <c r="A110" s="59">
        <v>12</v>
      </c>
      <c r="B110" s="59">
        <v>18175</v>
      </c>
      <c r="C110" s="62">
        <v>23</v>
      </c>
      <c r="D110" s="59">
        <v>18193</v>
      </c>
      <c r="E110" s="62">
        <v>13</v>
      </c>
      <c r="F110" s="59">
        <v>18207</v>
      </c>
      <c r="G110" s="65">
        <v>23</v>
      </c>
      <c r="H110" s="65">
        <v>18220</v>
      </c>
      <c r="I110" s="43"/>
      <c r="J110" s="43"/>
      <c r="K110" s="44">
        <v>0</v>
      </c>
      <c r="L110">
        <v>1212</v>
      </c>
    </row>
    <row r="111" spans="1:12" x14ac:dyDescent="0.3">
      <c r="A111" s="59">
        <v>21</v>
      </c>
      <c r="B111" s="59">
        <v>18328</v>
      </c>
      <c r="C111" s="62">
        <v>21</v>
      </c>
      <c r="D111" s="59">
        <v>18346</v>
      </c>
      <c r="E111" s="62">
        <v>11</v>
      </c>
      <c r="F111" s="59">
        <v>18361</v>
      </c>
      <c r="G111" s="65">
        <v>21</v>
      </c>
      <c r="H111" s="65">
        <v>18372</v>
      </c>
      <c r="I111" s="43"/>
      <c r="J111" s="43"/>
      <c r="K111" s="44">
        <v>0</v>
      </c>
      <c r="L111">
        <v>2212</v>
      </c>
    </row>
    <row r="112" spans="1:12" x14ac:dyDescent="0.3">
      <c r="A112" s="59">
        <v>12</v>
      </c>
      <c r="B112" s="59">
        <v>18477</v>
      </c>
      <c r="C112" s="62">
        <v>14</v>
      </c>
      <c r="D112" s="59">
        <v>18494</v>
      </c>
      <c r="E112" s="62">
        <v>13</v>
      </c>
      <c r="F112" s="59">
        <v>18519</v>
      </c>
      <c r="G112" s="65">
        <v>14</v>
      </c>
      <c r="H112" s="65">
        <v>18544</v>
      </c>
      <c r="I112" s="43"/>
      <c r="J112" s="43"/>
      <c r="K112" s="44">
        <v>0</v>
      </c>
      <c r="L112">
        <v>1111</v>
      </c>
    </row>
    <row r="113" spans="1:12" x14ac:dyDescent="0.3">
      <c r="A113" s="59">
        <v>12</v>
      </c>
      <c r="B113" s="59">
        <v>18646</v>
      </c>
      <c r="C113" s="62">
        <v>23</v>
      </c>
      <c r="D113" s="59">
        <v>18658</v>
      </c>
      <c r="E113" s="62">
        <v>13</v>
      </c>
      <c r="F113" s="59">
        <v>18670</v>
      </c>
      <c r="G113" s="65">
        <v>23</v>
      </c>
      <c r="H113" s="65">
        <v>18687</v>
      </c>
      <c r="I113" s="43"/>
      <c r="J113" s="43"/>
      <c r="K113" s="44">
        <v>0</v>
      </c>
      <c r="L113">
        <v>1212</v>
      </c>
    </row>
    <row r="114" spans="1:12" x14ac:dyDescent="0.3">
      <c r="A114" s="59">
        <v>21</v>
      </c>
      <c r="B114" s="59">
        <v>18796</v>
      </c>
      <c r="C114" s="62">
        <v>21</v>
      </c>
      <c r="D114" s="59">
        <v>18808</v>
      </c>
      <c r="E114" s="62">
        <v>11</v>
      </c>
      <c r="F114" s="59">
        <v>18824</v>
      </c>
      <c r="G114" s="65">
        <v>21</v>
      </c>
      <c r="H114" s="65">
        <v>18849</v>
      </c>
      <c r="I114" s="43"/>
      <c r="J114" s="43"/>
      <c r="K114" s="44">
        <v>0</v>
      </c>
      <c r="L114">
        <v>2212</v>
      </c>
    </row>
    <row r="115" spans="1:12" x14ac:dyDescent="0.3">
      <c r="A115" s="59">
        <v>12</v>
      </c>
      <c r="B115" s="59">
        <v>18970</v>
      </c>
      <c r="C115" s="62">
        <v>23</v>
      </c>
      <c r="D115" s="59">
        <v>18987</v>
      </c>
      <c r="E115" s="62">
        <v>13</v>
      </c>
      <c r="F115" s="59">
        <v>19003</v>
      </c>
      <c r="G115" s="65">
        <v>23</v>
      </c>
      <c r="H115" s="65">
        <v>19015</v>
      </c>
      <c r="I115" s="43"/>
      <c r="J115" s="43"/>
      <c r="K115" s="44">
        <v>0</v>
      </c>
      <c r="L115">
        <v>1212</v>
      </c>
    </row>
    <row r="116" spans="1:12" x14ac:dyDescent="0.3">
      <c r="A116" s="59">
        <v>12</v>
      </c>
      <c r="B116" s="59">
        <v>19138</v>
      </c>
      <c r="C116" s="62">
        <v>23</v>
      </c>
      <c r="D116" s="59">
        <v>19153</v>
      </c>
      <c r="E116" s="62">
        <v>24</v>
      </c>
      <c r="F116" s="59">
        <v>19177</v>
      </c>
      <c r="G116" s="65">
        <v>23</v>
      </c>
      <c r="H116" s="65">
        <v>19188</v>
      </c>
      <c r="I116" s="43"/>
      <c r="J116" s="43"/>
      <c r="K116" s="44">
        <v>0</v>
      </c>
      <c r="L116">
        <v>1222</v>
      </c>
    </row>
    <row r="117" spans="1:12" x14ac:dyDescent="0.3">
      <c r="A117" s="59">
        <v>21</v>
      </c>
      <c r="B117" s="59">
        <v>19289</v>
      </c>
      <c r="C117" s="62">
        <v>21</v>
      </c>
      <c r="D117" s="59">
        <v>19309</v>
      </c>
      <c r="E117" s="62">
        <v>22</v>
      </c>
      <c r="F117" s="59">
        <v>19321</v>
      </c>
      <c r="G117" s="65">
        <v>23</v>
      </c>
      <c r="H117" s="65">
        <v>19333</v>
      </c>
      <c r="I117" s="43"/>
      <c r="J117" s="43"/>
      <c r="K117" s="44">
        <v>0</v>
      </c>
      <c r="L117">
        <v>2222</v>
      </c>
    </row>
    <row r="118" spans="1:12" x14ac:dyDescent="0.3">
      <c r="A118" s="59">
        <v>12</v>
      </c>
      <c r="B118" s="59">
        <v>19439</v>
      </c>
      <c r="C118" s="62">
        <v>23</v>
      </c>
      <c r="D118" s="59">
        <v>19449</v>
      </c>
      <c r="E118" s="62">
        <v>13</v>
      </c>
      <c r="F118" s="59">
        <v>19462</v>
      </c>
      <c r="G118" s="65">
        <v>23</v>
      </c>
      <c r="H118" s="65">
        <v>19487</v>
      </c>
      <c r="I118" s="43"/>
      <c r="J118" s="43"/>
      <c r="K118" s="44">
        <v>0</v>
      </c>
      <c r="L118">
        <v>1212</v>
      </c>
    </row>
    <row r="119" spans="1:12" x14ac:dyDescent="0.3">
      <c r="A119" s="59">
        <v>12</v>
      </c>
      <c r="B119" s="59">
        <v>19603</v>
      </c>
      <c r="C119" s="62">
        <v>23</v>
      </c>
      <c r="D119" s="59">
        <v>19614</v>
      </c>
      <c r="E119" s="62">
        <v>24</v>
      </c>
      <c r="F119" s="59">
        <v>19634</v>
      </c>
      <c r="G119" s="65">
        <v>14</v>
      </c>
      <c r="H119" s="65">
        <v>19652</v>
      </c>
      <c r="I119" s="43"/>
      <c r="J119" s="43"/>
      <c r="K119" s="44">
        <v>0</v>
      </c>
      <c r="L119">
        <v>1221</v>
      </c>
    </row>
    <row r="120" spans="1:12" x14ac:dyDescent="0.3">
      <c r="A120" s="59">
        <v>12</v>
      </c>
      <c r="B120" s="59">
        <v>19751</v>
      </c>
      <c r="C120" s="62">
        <v>23</v>
      </c>
      <c r="D120" s="59">
        <v>19774</v>
      </c>
      <c r="E120" s="62">
        <v>13</v>
      </c>
      <c r="F120" s="59">
        <v>19792</v>
      </c>
      <c r="G120" s="65">
        <v>23</v>
      </c>
      <c r="H120" s="65">
        <v>19814</v>
      </c>
      <c r="I120" s="43"/>
      <c r="J120" s="43"/>
      <c r="K120" s="44">
        <v>0</v>
      </c>
      <c r="L120">
        <v>1212</v>
      </c>
    </row>
    <row r="121" spans="1:12" x14ac:dyDescent="0.3">
      <c r="A121" s="59">
        <v>21</v>
      </c>
      <c r="B121" s="59">
        <v>19920</v>
      </c>
      <c r="C121" s="62">
        <v>12</v>
      </c>
      <c r="D121" s="59">
        <v>19932</v>
      </c>
      <c r="E121" s="62">
        <v>13</v>
      </c>
      <c r="F121" s="59">
        <v>19950</v>
      </c>
      <c r="G121" s="65">
        <v>23</v>
      </c>
      <c r="H121" s="65">
        <v>19961</v>
      </c>
      <c r="I121" s="43"/>
      <c r="J121" s="43"/>
      <c r="K121" s="44">
        <v>0</v>
      </c>
      <c r="L121">
        <v>2112</v>
      </c>
    </row>
    <row r="122" spans="1:12" x14ac:dyDescent="0.3">
      <c r="A122" s="59">
        <v>21</v>
      </c>
      <c r="B122" s="59">
        <v>20091</v>
      </c>
      <c r="C122" s="62">
        <v>12</v>
      </c>
      <c r="D122" s="59">
        <v>20105</v>
      </c>
      <c r="E122" s="62">
        <v>24</v>
      </c>
      <c r="F122" s="59">
        <v>20116</v>
      </c>
      <c r="G122" s="65">
        <v>14</v>
      </c>
      <c r="H122" s="65">
        <v>20132</v>
      </c>
      <c r="I122" s="43"/>
      <c r="J122" s="43"/>
      <c r="K122" s="44">
        <v>0</v>
      </c>
      <c r="L122">
        <v>2121</v>
      </c>
    </row>
    <row r="123" spans="1:12" x14ac:dyDescent="0.3">
      <c r="A123" s="60">
        <v>12</v>
      </c>
      <c r="B123" s="60">
        <v>20242</v>
      </c>
      <c r="C123" s="63">
        <v>23</v>
      </c>
      <c r="D123" s="60">
        <v>20252</v>
      </c>
      <c r="E123" s="63">
        <v>24</v>
      </c>
      <c r="F123" s="60">
        <v>20262</v>
      </c>
      <c r="G123" s="66">
        <v>14</v>
      </c>
      <c r="H123" s="66">
        <v>20287</v>
      </c>
      <c r="I123" s="42"/>
      <c r="J123" s="42"/>
      <c r="K123" s="52">
        <v>0</v>
      </c>
      <c r="L123">
        <v>1221</v>
      </c>
    </row>
    <row r="124" spans="1:12" x14ac:dyDescent="0.3">
      <c r="A124" s="60">
        <v>21</v>
      </c>
      <c r="B124" s="60">
        <v>20385</v>
      </c>
      <c r="C124" s="63">
        <v>21</v>
      </c>
      <c r="D124" s="60">
        <v>20403</v>
      </c>
      <c r="E124" s="63">
        <v>22</v>
      </c>
      <c r="F124" s="60">
        <v>20424</v>
      </c>
      <c r="G124" s="66">
        <v>14</v>
      </c>
      <c r="H124" s="66">
        <v>20456</v>
      </c>
      <c r="I124" s="42"/>
      <c r="J124" s="42"/>
      <c r="K124" s="52">
        <v>0</v>
      </c>
      <c r="L124">
        <v>2221</v>
      </c>
    </row>
    <row r="125" spans="1:12" x14ac:dyDescent="0.3">
      <c r="A125" s="60">
        <v>21</v>
      </c>
      <c r="B125" s="60">
        <v>20562</v>
      </c>
      <c r="C125" s="63">
        <v>21</v>
      </c>
      <c r="D125" s="60">
        <v>20574</v>
      </c>
      <c r="E125" s="63">
        <v>11</v>
      </c>
      <c r="F125" s="60">
        <v>20590</v>
      </c>
      <c r="G125" s="66">
        <v>12</v>
      </c>
      <c r="H125" s="66">
        <v>20618</v>
      </c>
      <c r="I125" s="42"/>
      <c r="J125" s="42"/>
      <c r="K125" s="52">
        <v>0</v>
      </c>
      <c r="L125">
        <v>2211</v>
      </c>
    </row>
    <row r="126" spans="1:12" x14ac:dyDescent="0.3">
      <c r="A126" s="60">
        <v>21</v>
      </c>
      <c r="B126" s="60">
        <v>20723</v>
      </c>
      <c r="C126" s="63">
        <v>12</v>
      </c>
      <c r="D126" s="60">
        <v>20739</v>
      </c>
      <c r="E126" s="63">
        <v>24</v>
      </c>
      <c r="F126" s="60">
        <v>20750</v>
      </c>
      <c r="G126" s="66">
        <v>23</v>
      </c>
      <c r="H126" s="66">
        <v>20765</v>
      </c>
      <c r="I126" s="42"/>
      <c r="J126" s="42"/>
      <c r="K126" s="52">
        <v>0</v>
      </c>
      <c r="L126">
        <v>2122</v>
      </c>
    </row>
    <row r="127" spans="1:12" x14ac:dyDescent="0.3">
      <c r="A127" s="60">
        <v>21</v>
      </c>
      <c r="B127" s="60">
        <v>20864</v>
      </c>
      <c r="C127" s="63">
        <v>12</v>
      </c>
      <c r="D127" s="60">
        <v>20873</v>
      </c>
      <c r="E127" s="63">
        <v>24</v>
      </c>
      <c r="F127" s="60">
        <v>20888</v>
      </c>
      <c r="G127" s="66">
        <v>14</v>
      </c>
      <c r="H127" s="66">
        <v>20902</v>
      </c>
      <c r="I127" s="42"/>
      <c r="J127" s="42"/>
      <c r="K127" s="52">
        <v>0</v>
      </c>
      <c r="L127">
        <v>2121</v>
      </c>
    </row>
    <row r="128" spans="1:12" x14ac:dyDescent="0.3">
      <c r="A128" s="60">
        <v>21</v>
      </c>
      <c r="B128" s="60">
        <v>21010</v>
      </c>
      <c r="C128" s="63">
        <v>12</v>
      </c>
      <c r="D128" s="60">
        <v>21024</v>
      </c>
      <c r="E128" s="63">
        <v>24</v>
      </c>
      <c r="F128" s="60">
        <v>21035</v>
      </c>
      <c r="G128" s="66">
        <v>23</v>
      </c>
      <c r="H128" s="66">
        <v>21046</v>
      </c>
      <c r="I128" s="42"/>
      <c r="J128" s="42"/>
      <c r="K128" s="52">
        <v>0</v>
      </c>
      <c r="L128">
        <v>2122</v>
      </c>
    </row>
    <row r="129" spans="1:12" x14ac:dyDescent="0.3">
      <c r="A129" s="60">
        <v>12</v>
      </c>
      <c r="B129" s="60">
        <v>21168</v>
      </c>
      <c r="C129" s="63">
        <v>14</v>
      </c>
      <c r="D129" s="60">
        <v>21185</v>
      </c>
      <c r="E129" s="63">
        <v>24</v>
      </c>
      <c r="F129" s="60">
        <v>21196</v>
      </c>
      <c r="G129" s="66">
        <v>23</v>
      </c>
      <c r="H129" s="66">
        <v>21209</v>
      </c>
      <c r="I129" s="42"/>
      <c r="J129" s="42"/>
      <c r="K129" s="52">
        <v>0</v>
      </c>
      <c r="L129">
        <v>1122</v>
      </c>
    </row>
    <row r="130" spans="1:12" x14ac:dyDescent="0.3">
      <c r="A130" s="60">
        <v>12</v>
      </c>
      <c r="B130" s="60">
        <v>21309</v>
      </c>
      <c r="C130" s="63">
        <v>23</v>
      </c>
      <c r="D130" s="60">
        <v>21318</v>
      </c>
      <c r="E130" s="63">
        <v>24</v>
      </c>
      <c r="F130" s="60">
        <v>21341</v>
      </c>
      <c r="G130" s="66">
        <v>14</v>
      </c>
      <c r="H130" s="66">
        <v>21376</v>
      </c>
      <c r="I130" s="42"/>
      <c r="J130" s="42"/>
      <c r="K130" s="52">
        <v>0</v>
      </c>
      <c r="L130">
        <v>1221</v>
      </c>
    </row>
    <row r="131" spans="1:12" x14ac:dyDescent="0.3">
      <c r="A131" s="60">
        <v>21</v>
      </c>
      <c r="B131" s="60">
        <v>21491</v>
      </c>
      <c r="C131" s="63">
        <v>12</v>
      </c>
      <c r="D131" s="60">
        <v>21508</v>
      </c>
      <c r="E131" s="63">
        <v>24</v>
      </c>
      <c r="F131" s="60">
        <v>21521</v>
      </c>
      <c r="G131" s="66">
        <v>23</v>
      </c>
      <c r="H131" s="66">
        <v>21536</v>
      </c>
      <c r="I131" s="42"/>
      <c r="J131" s="42"/>
      <c r="K131" s="52">
        <v>0</v>
      </c>
      <c r="L131">
        <v>2122</v>
      </c>
    </row>
    <row r="132" spans="1:12" x14ac:dyDescent="0.3">
      <c r="A132" s="60">
        <v>21</v>
      </c>
      <c r="B132" s="60">
        <v>21665</v>
      </c>
      <c r="C132" s="63">
        <v>12</v>
      </c>
      <c r="D132" s="60">
        <v>21682</v>
      </c>
      <c r="E132" s="63">
        <v>24</v>
      </c>
      <c r="F132" s="60">
        <v>21723</v>
      </c>
      <c r="G132" s="66">
        <v>23</v>
      </c>
      <c r="H132" s="66">
        <v>21747</v>
      </c>
      <c r="I132" s="42"/>
      <c r="J132" s="42"/>
      <c r="K132" s="52">
        <v>0</v>
      </c>
      <c r="L132">
        <v>2122</v>
      </c>
    </row>
    <row r="133" spans="1:12" x14ac:dyDescent="0.3">
      <c r="A133" s="60">
        <v>12</v>
      </c>
      <c r="B133" s="60">
        <v>21849</v>
      </c>
      <c r="C133" s="63">
        <v>23</v>
      </c>
      <c r="D133" s="60">
        <v>21866</v>
      </c>
      <c r="E133" s="63">
        <v>13</v>
      </c>
      <c r="F133" s="60">
        <v>21880</v>
      </c>
      <c r="G133" s="66">
        <v>23</v>
      </c>
      <c r="H133" s="66">
        <v>21892</v>
      </c>
      <c r="I133" s="42"/>
      <c r="J133" s="42"/>
      <c r="K133" s="52">
        <v>0</v>
      </c>
      <c r="L133">
        <v>1212</v>
      </c>
    </row>
    <row r="134" spans="1:12" x14ac:dyDescent="0.3">
      <c r="A134" s="60">
        <v>21</v>
      </c>
      <c r="B134" s="60">
        <v>22085</v>
      </c>
      <c r="C134" s="63">
        <v>12</v>
      </c>
      <c r="D134" s="60">
        <v>22100</v>
      </c>
      <c r="E134" s="63">
        <v>24</v>
      </c>
      <c r="F134" s="60">
        <v>22112</v>
      </c>
      <c r="G134" s="66">
        <v>14</v>
      </c>
      <c r="H134" s="66">
        <v>22130</v>
      </c>
      <c r="I134" s="42"/>
      <c r="J134" s="42"/>
      <c r="K134" s="52">
        <v>0</v>
      </c>
      <c r="L134">
        <v>2121</v>
      </c>
    </row>
    <row r="135" spans="1:12" x14ac:dyDescent="0.3">
      <c r="A135" s="60">
        <v>21</v>
      </c>
      <c r="B135" s="60">
        <v>22234</v>
      </c>
      <c r="C135" s="63">
        <v>12</v>
      </c>
      <c r="D135" s="60">
        <v>22247</v>
      </c>
      <c r="E135" s="63">
        <v>24</v>
      </c>
      <c r="F135" s="60">
        <v>22259</v>
      </c>
      <c r="G135" s="66">
        <v>14</v>
      </c>
      <c r="H135" s="66">
        <v>22285</v>
      </c>
      <c r="I135" s="42"/>
      <c r="J135" s="42"/>
      <c r="K135" s="52">
        <v>0</v>
      </c>
      <c r="L135">
        <v>2121</v>
      </c>
    </row>
    <row r="136" spans="1:12" x14ac:dyDescent="0.3">
      <c r="A136" s="60">
        <v>12</v>
      </c>
      <c r="B136" s="60">
        <v>22439</v>
      </c>
      <c r="C136" s="63">
        <v>23</v>
      </c>
      <c r="D136" s="60">
        <v>22452</v>
      </c>
      <c r="E136" s="63">
        <v>24</v>
      </c>
      <c r="F136" s="60">
        <v>22463</v>
      </c>
      <c r="G136" s="66">
        <v>23</v>
      </c>
      <c r="H136" s="66">
        <v>22477</v>
      </c>
      <c r="I136" s="42"/>
      <c r="J136" s="42"/>
      <c r="K136" s="52">
        <v>0</v>
      </c>
      <c r="L136">
        <v>1222</v>
      </c>
    </row>
    <row r="137" spans="1:12" x14ac:dyDescent="0.3">
      <c r="A137" s="60">
        <v>21</v>
      </c>
      <c r="B137" s="60">
        <v>22588</v>
      </c>
      <c r="C137" s="63">
        <v>12</v>
      </c>
      <c r="D137" s="60">
        <v>22605</v>
      </c>
      <c r="E137" s="63">
        <v>24</v>
      </c>
      <c r="F137" s="60">
        <v>22617</v>
      </c>
      <c r="G137" s="66">
        <v>23</v>
      </c>
      <c r="H137" s="66">
        <v>22630</v>
      </c>
      <c r="I137" s="42"/>
      <c r="J137" s="42"/>
      <c r="K137" s="52">
        <v>0</v>
      </c>
      <c r="L137">
        <v>2122</v>
      </c>
    </row>
    <row r="138" spans="1:12" x14ac:dyDescent="0.3">
      <c r="A138" s="60">
        <v>21</v>
      </c>
      <c r="B138" s="60">
        <v>22814</v>
      </c>
      <c r="C138" s="63">
        <v>12</v>
      </c>
      <c r="D138" s="60">
        <v>22829</v>
      </c>
      <c r="E138" s="63">
        <v>13</v>
      </c>
      <c r="F138" s="60">
        <v>22858</v>
      </c>
      <c r="G138" s="66">
        <v>23</v>
      </c>
      <c r="H138" s="66">
        <v>22869</v>
      </c>
      <c r="I138" s="42"/>
      <c r="J138" s="42"/>
      <c r="K138" s="52">
        <v>0</v>
      </c>
      <c r="L138">
        <v>2112</v>
      </c>
    </row>
    <row r="139" spans="1:12" x14ac:dyDescent="0.3">
      <c r="A139" s="60">
        <v>21</v>
      </c>
      <c r="B139" s="60">
        <v>22973</v>
      </c>
      <c r="C139" s="63">
        <v>21</v>
      </c>
      <c r="D139" s="60">
        <v>22985</v>
      </c>
      <c r="E139" s="63">
        <v>11</v>
      </c>
      <c r="F139" s="60">
        <v>22998</v>
      </c>
      <c r="G139" s="66">
        <v>21</v>
      </c>
      <c r="H139" s="66">
        <v>23007</v>
      </c>
      <c r="I139" s="42"/>
      <c r="J139" s="42"/>
      <c r="K139" s="52">
        <v>0</v>
      </c>
      <c r="L139">
        <v>2212</v>
      </c>
    </row>
    <row r="140" spans="1:12" x14ac:dyDescent="0.3">
      <c r="A140" s="60">
        <v>21</v>
      </c>
      <c r="B140" s="60">
        <v>23128</v>
      </c>
      <c r="C140" s="63">
        <v>21</v>
      </c>
      <c r="D140" s="60">
        <v>23141</v>
      </c>
      <c r="E140" s="63">
        <v>11</v>
      </c>
      <c r="F140" s="60">
        <v>23154</v>
      </c>
      <c r="G140" s="66">
        <v>21</v>
      </c>
      <c r="H140" s="66">
        <v>23166</v>
      </c>
      <c r="I140" s="42"/>
      <c r="J140" s="42"/>
      <c r="K140" s="52">
        <v>0</v>
      </c>
      <c r="L140">
        <v>2212</v>
      </c>
    </row>
    <row r="141" spans="1:12" x14ac:dyDescent="0.3">
      <c r="A141" s="60">
        <v>21</v>
      </c>
      <c r="B141" s="60">
        <v>23269</v>
      </c>
      <c r="C141" s="63">
        <v>12</v>
      </c>
      <c r="D141" s="60">
        <v>23286</v>
      </c>
      <c r="E141" s="63">
        <v>24</v>
      </c>
      <c r="F141" s="60">
        <v>23311</v>
      </c>
      <c r="G141" s="66">
        <v>14</v>
      </c>
      <c r="H141" s="66">
        <v>23324</v>
      </c>
      <c r="I141" s="42"/>
      <c r="J141" s="42"/>
      <c r="K141" s="52">
        <v>0</v>
      </c>
      <c r="L141">
        <v>2121</v>
      </c>
    </row>
    <row r="142" spans="1:12" x14ac:dyDescent="0.3">
      <c r="A142" s="60">
        <v>21</v>
      </c>
      <c r="B142" s="60">
        <v>23441</v>
      </c>
      <c r="C142" s="63">
        <v>21</v>
      </c>
      <c r="D142" s="60">
        <v>23463</v>
      </c>
      <c r="E142" s="63">
        <v>11</v>
      </c>
      <c r="F142" s="60">
        <v>23478</v>
      </c>
      <c r="G142" s="66">
        <v>21</v>
      </c>
      <c r="H142" s="66">
        <v>23493</v>
      </c>
      <c r="I142" s="42"/>
      <c r="J142" s="42"/>
      <c r="K142" s="52">
        <v>0</v>
      </c>
      <c r="L142">
        <v>2212</v>
      </c>
    </row>
    <row r="143" spans="1:12" x14ac:dyDescent="0.3">
      <c r="A143" s="60">
        <v>12</v>
      </c>
      <c r="B143" s="60">
        <v>23610</v>
      </c>
      <c r="C143" s="63">
        <v>23</v>
      </c>
      <c r="D143" s="60">
        <v>23627</v>
      </c>
      <c r="E143" s="63">
        <v>13</v>
      </c>
      <c r="F143" s="60">
        <v>23647</v>
      </c>
      <c r="G143" s="66">
        <v>14</v>
      </c>
      <c r="H143" s="66">
        <v>23667</v>
      </c>
      <c r="I143" s="42"/>
      <c r="J143" s="42"/>
      <c r="K143" s="52">
        <v>0</v>
      </c>
      <c r="L143">
        <v>1211</v>
      </c>
    </row>
    <row r="144" spans="1:12" x14ac:dyDescent="0.3">
      <c r="A144" s="60">
        <v>21</v>
      </c>
      <c r="B144" s="60">
        <v>23778</v>
      </c>
      <c r="C144" s="63">
        <v>12</v>
      </c>
      <c r="D144" s="60">
        <v>23794</v>
      </c>
      <c r="E144" s="63">
        <v>24</v>
      </c>
      <c r="F144" s="60">
        <v>23807</v>
      </c>
      <c r="G144" s="66">
        <v>23</v>
      </c>
      <c r="H144" s="66">
        <v>23823</v>
      </c>
      <c r="I144" s="42"/>
      <c r="J144" s="42"/>
      <c r="K144" s="52">
        <v>0</v>
      </c>
      <c r="L144">
        <v>2122</v>
      </c>
    </row>
    <row r="145" spans="1:12" x14ac:dyDescent="0.3">
      <c r="A145" s="60">
        <v>21</v>
      </c>
      <c r="B145" s="60">
        <v>23934</v>
      </c>
      <c r="C145" s="63">
        <v>21</v>
      </c>
      <c r="D145" s="60">
        <v>23947</v>
      </c>
      <c r="E145" s="63">
        <v>11</v>
      </c>
      <c r="F145" s="60">
        <v>23962</v>
      </c>
      <c r="G145" s="66">
        <v>12</v>
      </c>
      <c r="H145" s="66">
        <v>23989</v>
      </c>
      <c r="I145" s="42"/>
      <c r="J145" s="42"/>
      <c r="K145" s="52"/>
      <c r="L145">
        <v>2211</v>
      </c>
    </row>
    <row r="146" spans="1:12" x14ac:dyDescent="0.3">
      <c r="A146" s="17"/>
      <c r="B146" s="17"/>
      <c r="C146" s="17"/>
      <c r="D146" s="17"/>
      <c r="E146" s="17"/>
      <c r="F146" s="17"/>
      <c r="G146" s="17"/>
      <c r="H14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0</v>
      </c>
      <c r="B2" s="35">
        <v>40725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142</v>
      </c>
      <c r="V3" s="26" t="s">
        <v>115</v>
      </c>
      <c r="W3">
        <f>COUNTA(L7:L30)</f>
        <v>24</v>
      </c>
      <c r="AA3" s="26" t="s">
        <v>115</v>
      </c>
      <c r="AB3">
        <f>COUNTA(L31:L53)</f>
        <v>23</v>
      </c>
      <c r="AF3" s="26" t="s">
        <v>115</v>
      </c>
      <c r="AG3">
        <f>COUNTA(L54:L77)</f>
        <v>24</v>
      </c>
      <c r="AK3" s="26" t="s">
        <v>115</v>
      </c>
      <c r="AL3">
        <f>COUNTA(L78:L101)</f>
        <v>24</v>
      </c>
      <c r="AP3" s="26" t="s">
        <v>115</v>
      </c>
      <c r="AQ3">
        <f>COUNTA(L102:L124)</f>
        <v>23</v>
      </c>
      <c r="AU3" s="26" t="s">
        <v>115</v>
      </c>
      <c r="AV3">
        <f>COUNTA(L125:L148)</f>
        <v>24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142</v>
      </c>
      <c r="V4" s="26" t="s">
        <v>116</v>
      </c>
      <c r="W4">
        <f>SUM(U7:U22)</f>
        <v>24</v>
      </c>
      <c r="AA4" s="26" t="s">
        <v>116</v>
      </c>
      <c r="AB4">
        <f>SUM(Z7:Z22)</f>
        <v>23</v>
      </c>
      <c r="AF4" s="26" t="s">
        <v>116</v>
      </c>
      <c r="AG4">
        <f>SUM(AE7:AE22)</f>
        <v>24</v>
      </c>
      <c r="AK4" s="26" t="s">
        <v>116</v>
      </c>
      <c r="AL4">
        <f>SUM(AJ7:AJ22)</f>
        <v>24</v>
      </c>
      <c r="AP4" s="26" t="s">
        <v>116</v>
      </c>
      <c r="AQ4">
        <f>SUM(AO7:AO22)</f>
        <v>23</v>
      </c>
      <c r="AU4" s="26" t="s">
        <v>116</v>
      </c>
      <c r="AV4">
        <f>SUM(AT7:AT22)</f>
        <v>24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42</v>
      </c>
      <c r="C7" s="61">
        <v>23</v>
      </c>
      <c r="D7" s="58">
        <v>54</v>
      </c>
      <c r="E7" s="61">
        <v>24</v>
      </c>
      <c r="F7" s="58">
        <v>67</v>
      </c>
      <c r="G7" s="64">
        <v>14</v>
      </c>
      <c r="H7" s="64">
        <v>90</v>
      </c>
      <c r="I7" s="43"/>
      <c r="J7" s="43"/>
      <c r="K7" s="44">
        <v>0</v>
      </c>
      <c r="L7">
        <v>1221</v>
      </c>
      <c r="N7" s="37">
        <v>1111</v>
      </c>
      <c r="O7" s="37">
        <f>COUNTIF($L$7:$L$500,N7)</f>
        <v>1</v>
      </c>
      <c r="P7" s="37">
        <f>O7/$Q$4</f>
        <v>7.0422535211267607E-3</v>
      </c>
      <c r="Q7" s="37">
        <f>IF(P7=0,0,(P7*((LOG(P7))/LOG(2))))</f>
        <v>-5.0350331827497756E-2</v>
      </c>
      <c r="T7" s="37">
        <f>N7</f>
        <v>1111</v>
      </c>
      <c r="U7" s="37">
        <f>COUNTIF(L7:L30,T7)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COUNTIF(L31:L53,Y7)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COUNTIF(L54:L77,AD7)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COUNTIF(L78:L101,AI7)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COUNTIF(L102:L124,AN7)</f>
        <v>1</v>
      </c>
      <c r="AP7" s="37">
        <f>AO7/(AQ4-AO20)</f>
        <v>5.2631578947368418E-2</v>
      </c>
      <c r="AQ7" s="37">
        <f>IF(AP7=0,0,(AP7*((LOG(AP7))/LOG(2))))</f>
        <v>-0.22357513228650452</v>
      </c>
      <c r="AS7" s="37">
        <f>N7</f>
        <v>1111</v>
      </c>
      <c r="AT7" s="37">
        <f>COUNTIF(L125:L148,AS7)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224</v>
      </c>
      <c r="C8" s="62">
        <v>21</v>
      </c>
      <c r="D8" s="59">
        <v>240</v>
      </c>
      <c r="E8" s="62">
        <v>22</v>
      </c>
      <c r="F8" s="59">
        <v>251</v>
      </c>
      <c r="G8" s="65">
        <v>23</v>
      </c>
      <c r="H8" s="65">
        <v>262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3</v>
      </c>
      <c r="P8" s="37">
        <f>O8/$Q$4</f>
        <v>2.1126760563380281E-2</v>
      </c>
      <c r="Q8" s="37">
        <f>IF(P8=0,0,(P8*((LOG(P8))/LOG(2))))</f>
        <v>-0.11756587222782097</v>
      </c>
      <c r="T8" s="37">
        <f>N8</f>
        <v>1112</v>
      </c>
      <c r="U8" s="37">
        <f>COUNTIF(L7:L30,T8)</f>
        <v>1</v>
      </c>
      <c r="V8" s="37">
        <f>U8/(W4-U20)</f>
        <v>4.3478260869565216E-2</v>
      </c>
      <c r="W8" s="37">
        <f>IF(V8=0,0,(V8*((LOG(V8))/LOG(2))))</f>
        <v>-0.19667660678508753</v>
      </c>
      <c r="Y8" s="37">
        <f>N8</f>
        <v>1112</v>
      </c>
      <c r="Z8" s="37">
        <f>COUNTIF(L31:L53,Y8)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COUNTIF(L54:L77,AD8)</f>
        <v>1</v>
      </c>
      <c r="AF8" s="37">
        <f>AE8/(AG4-AE20)</f>
        <v>4.7619047619047616E-2</v>
      </c>
      <c r="AG8" s="37">
        <f>IF(AF8=0,0,(AF8*((LOG(AF8))/LOG(2))))</f>
        <v>-0.20915797251327431</v>
      </c>
      <c r="AI8" s="37">
        <f>N8</f>
        <v>1112</v>
      </c>
      <c r="AJ8" s="37">
        <f>COUNTIF(L78:L101,AI8)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COUNTIF(L102:L124,AN8)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COUNTIF(L125:L148,AS8)</f>
        <v>1</v>
      </c>
      <c r="AU8" s="37">
        <f>AT8/(AV4-AT20)</f>
        <v>4.5454545454545456E-2</v>
      </c>
      <c r="AV8" s="37">
        <f>IF(AU8=0,0,(AU8*((LOG(AU8))/LOG(2))))</f>
        <v>-0.20270143721078623</v>
      </c>
    </row>
    <row r="9" spans="1:48" x14ac:dyDescent="0.3">
      <c r="A9" s="59">
        <v>21</v>
      </c>
      <c r="B9" s="59">
        <v>361</v>
      </c>
      <c r="C9" s="62">
        <v>21</v>
      </c>
      <c r="D9" s="59">
        <v>417</v>
      </c>
      <c r="E9" s="62">
        <v>22</v>
      </c>
      <c r="F9" s="59">
        <v>453</v>
      </c>
      <c r="G9" s="65">
        <v>23</v>
      </c>
      <c r="H9" s="65">
        <v>473</v>
      </c>
      <c r="I9" s="43"/>
      <c r="J9" s="43"/>
      <c r="K9" s="44">
        <v>0</v>
      </c>
      <c r="L9">
        <v>2222</v>
      </c>
      <c r="N9" s="37">
        <v>1121</v>
      </c>
      <c r="O9" s="37">
        <f>COUNTIF($L$7:$L$500,N9)</f>
        <v>8</v>
      </c>
      <c r="P9" s="37">
        <f>O9/$Q$4</f>
        <v>5.6338028169014086E-2</v>
      </c>
      <c r="Q9" s="37">
        <f>IF(P9=0,0,(P9*((LOG(P9))/LOG(2))))</f>
        <v>-0.23378857011293985</v>
      </c>
      <c r="T9" s="37">
        <f>N9</f>
        <v>1121</v>
      </c>
      <c r="U9" s="37">
        <f>COUNTIF(L7:L30,T9)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COUNTIF(L31:L53,Y9)</f>
        <v>1</v>
      </c>
      <c r="AA9" s="37">
        <f>Z9/(AB4-Z20)</f>
        <v>4.7619047619047616E-2</v>
      </c>
      <c r="AB9" s="37">
        <f>IF(AA9=0,0,(AA9*((LOG(AA9))/LOG(2))))</f>
        <v>-0.20915797251327431</v>
      </c>
      <c r="AD9" s="37">
        <f>N9</f>
        <v>1121</v>
      </c>
      <c r="AE9" s="37">
        <f>COUNTIF(L54:L77,AD9)</f>
        <v>2</v>
      </c>
      <c r="AF9" s="37">
        <f>AE9/(AG4-AE20)</f>
        <v>9.5238095238095233E-2</v>
      </c>
      <c r="AG9" s="37">
        <f>IF(AF9=0,0,(AF9*((LOG(AF9))/LOG(2))))</f>
        <v>-0.32307784978845333</v>
      </c>
      <c r="AI9" s="37">
        <f>N9</f>
        <v>1121</v>
      </c>
      <c r="AJ9" s="37">
        <f>COUNTIF(L78:L101,AI9)</f>
        <v>1</v>
      </c>
      <c r="AK9" s="37">
        <f>AJ9/(AL4-AJ20)</f>
        <v>0.05</v>
      </c>
      <c r="AL9" s="37">
        <f>IF(AK9=0,0,(AK9*((LOG(AK9))/LOG(2))))</f>
        <v>-0.21609640474436814</v>
      </c>
      <c r="AN9" s="37">
        <f>N9</f>
        <v>1121</v>
      </c>
      <c r="AO9" s="37">
        <f>COUNTIF(L102:L124,AN9)</f>
        <v>1</v>
      </c>
      <c r="AP9" s="37">
        <f>AO9/(AQ4-AO20)</f>
        <v>5.2631578947368418E-2</v>
      </c>
      <c r="AQ9" s="37">
        <f>IF(AP9=0,0,(AP9*((LOG(AP9))/LOG(2))))</f>
        <v>-0.22357513228650452</v>
      </c>
      <c r="AS9" s="37">
        <f>N9</f>
        <v>1121</v>
      </c>
      <c r="AT9" s="37">
        <f>COUNTIF(L125:L148,AS9)</f>
        <v>3</v>
      </c>
      <c r="AU9" s="37">
        <f>AT9/(AV4-AT20)</f>
        <v>0.13636363636363635</v>
      </c>
      <c r="AV9" s="37">
        <f>IF(AU9=0,0,(AU9*((LOG(AU9))/LOG(2))))</f>
        <v>-0.39197306153401923</v>
      </c>
    </row>
    <row r="10" spans="1:48" x14ac:dyDescent="0.3">
      <c r="A10" s="59">
        <v>21</v>
      </c>
      <c r="B10" s="59">
        <v>580</v>
      </c>
      <c r="C10" s="62">
        <v>12</v>
      </c>
      <c r="D10" s="59">
        <v>618</v>
      </c>
      <c r="E10" s="62">
        <v>24</v>
      </c>
      <c r="F10" s="59">
        <v>632</v>
      </c>
      <c r="G10" s="65">
        <v>23</v>
      </c>
      <c r="H10" s="65">
        <v>633</v>
      </c>
      <c r="I10" s="43"/>
      <c r="J10" s="43"/>
      <c r="K10" s="44">
        <v>0</v>
      </c>
      <c r="L10">
        <v>2122</v>
      </c>
      <c r="N10" s="37">
        <v>1122</v>
      </c>
      <c r="O10" s="37">
        <f>COUNTIF($L$7:$L$500,N10)</f>
        <v>10</v>
      </c>
      <c r="P10" s="37">
        <f>O10/$Q$4</f>
        <v>7.0422535211267609E-2</v>
      </c>
      <c r="Q10" s="37">
        <f>IF(P10=0,0,(P10*((LOG(P10))/LOG(2))))</f>
        <v>-0.2695647200434732</v>
      </c>
      <c r="T10" s="37">
        <f>N10</f>
        <v>1122</v>
      </c>
      <c r="U10" s="37">
        <f>COUNTIF(L7:L30,T10)</f>
        <v>2</v>
      </c>
      <c r="V10" s="37">
        <f>U10/(W4-U20)</f>
        <v>8.6956521739130432E-2</v>
      </c>
      <c r="W10" s="37">
        <f>IF(V10=0,0,(V10*((LOG(V10))/LOG(2))))</f>
        <v>-0.30639669183104457</v>
      </c>
      <c r="Y10" s="37">
        <f>N10</f>
        <v>1122</v>
      </c>
      <c r="Z10" s="37">
        <f>COUNTIF(L31:L53,Y10)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COUNTIF(L54:L77,AD10)</f>
        <v>2</v>
      </c>
      <c r="AF10" s="37">
        <f>AE10/(AG4-AE20)</f>
        <v>9.5238095238095233E-2</v>
      </c>
      <c r="AG10" s="37">
        <f>IF(AF10=0,0,(AF10*((LOG(AF10))/LOG(2))))</f>
        <v>-0.32307784978845333</v>
      </c>
      <c r="AI10" s="37">
        <f>N10</f>
        <v>1122</v>
      </c>
      <c r="AJ10" s="37">
        <f>COUNTIF(L78:L101,AI10)</f>
        <v>2</v>
      </c>
      <c r="AK10" s="37">
        <f>AJ10/(AL4-AJ20)</f>
        <v>0.1</v>
      </c>
      <c r="AL10" s="37">
        <f>IF(AK10=0,0,(AK10*((LOG(AK10))/LOG(2))))</f>
        <v>-0.33219280948873625</v>
      </c>
      <c r="AN10" s="37">
        <f>N10</f>
        <v>1122</v>
      </c>
      <c r="AO10" s="37">
        <f>COUNTIF(L102:L124,AN10)</f>
        <v>3</v>
      </c>
      <c r="AP10" s="37">
        <f>AO10/(AQ4-AO20)</f>
        <v>0.15789473684210525</v>
      </c>
      <c r="AQ10" s="37">
        <f>IF(AP10=0,0,(AP10*((LOG(AP10))/LOG(2))))</f>
        <v>-0.42046815990354147</v>
      </c>
      <c r="AS10" s="37">
        <f>N10</f>
        <v>1122</v>
      </c>
      <c r="AT10" s="37">
        <f>COUNTIF(L125:L148,AS10)</f>
        <v>1</v>
      </c>
      <c r="AU10" s="37">
        <f>AT10/(AV4-AT20)</f>
        <v>4.5454545454545456E-2</v>
      </c>
      <c r="AV10" s="37">
        <f>IF(AU10=0,0,(AU10*((LOG(AU10))/LOG(2))))</f>
        <v>-0.20270143721078623</v>
      </c>
    </row>
    <row r="11" spans="1:48" x14ac:dyDescent="0.3">
      <c r="A11" s="59">
        <v>21</v>
      </c>
      <c r="B11" s="59">
        <v>761</v>
      </c>
      <c r="C11" s="62">
        <v>21</v>
      </c>
      <c r="D11" s="59">
        <v>782</v>
      </c>
      <c r="E11" s="62">
        <v>22</v>
      </c>
      <c r="F11" s="59">
        <v>784</v>
      </c>
      <c r="G11" s="65">
        <v>23</v>
      </c>
      <c r="H11" s="65">
        <v>813</v>
      </c>
      <c r="I11" s="43"/>
      <c r="J11" s="43"/>
      <c r="K11" s="44">
        <v>0</v>
      </c>
      <c r="L11">
        <v>2222</v>
      </c>
      <c r="N11" s="37">
        <v>1211</v>
      </c>
      <c r="O11" s="37">
        <f>COUNTIF($L$7:$L$500,N11)</f>
        <v>2</v>
      </c>
      <c r="P11" s="37">
        <f>O11/$Q$4</f>
        <v>1.4084507042253521E-2</v>
      </c>
      <c r="Q11" s="37">
        <f>IF(P11=0,0,(P11*((LOG(P11))/LOG(2))))</f>
        <v>-8.661615661274201E-2</v>
      </c>
      <c r="T11" s="37">
        <f>N11</f>
        <v>1211</v>
      </c>
      <c r="U11" s="37">
        <f>COUNTIF(L7:L30,T11)</f>
        <v>1</v>
      </c>
      <c r="V11" s="37">
        <f>U11/(W4-U20)</f>
        <v>4.3478260869565216E-2</v>
      </c>
      <c r="W11" s="37">
        <f>IF(V11=0,0,(V11*((LOG(V11))/LOG(2))))</f>
        <v>-0.19667660678508753</v>
      </c>
      <c r="Y11" s="37">
        <f>N11</f>
        <v>1211</v>
      </c>
      <c r="Z11" s="37">
        <f>COUNTIF(L31:L53,Y11)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COUNTIF(L54:L77,AD11)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COUNTIF(L78:L101,AI11)</f>
        <v>1</v>
      </c>
      <c r="AK11" s="37">
        <f>AJ11/(AL4-AJ20)</f>
        <v>0.05</v>
      </c>
      <c r="AL11" s="37">
        <f>IF(AK11=0,0,(AK11*((LOG(AK11))/LOG(2))))</f>
        <v>-0.21609640474436814</v>
      </c>
      <c r="AN11" s="37">
        <f>N11</f>
        <v>1211</v>
      </c>
      <c r="AO11" s="37">
        <f>COUNTIF(L102:L124,AN11)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COUNTIF(L125:L148,AS11)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914</v>
      </c>
      <c r="C12" s="62">
        <v>21</v>
      </c>
      <c r="D12" s="59">
        <v>969</v>
      </c>
      <c r="E12" s="62">
        <v>22</v>
      </c>
      <c r="F12" s="59">
        <v>991</v>
      </c>
      <c r="G12" s="65">
        <v>23</v>
      </c>
      <c r="H12" s="65">
        <v>1022</v>
      </c>
      <c r="I12" s="43"/>
      <c r="J12" s="43"/>
      <c r="K12" s="44">
        <v>0</v>
      </c>
      <c r="L12">
        <v>2222</v>
      </c>
      <c r="N12" s="37">
        <v>1212</v>
      </c>
      <c r="O12" s="37">
        <f>COUNTIF($L$7:$L$500,N12)</f>
        <v>11</v>
      </c>
      <c r="P12" s="37">
        <f>O12/$Q$4</f>
        <v>7.746478873239436E-2</v>
      </c>
      <c r="Q12" s="37">
        <f>IF(P12=0,0,(P12*((LOG(P12))/LOG(2))))</f>
        <v>-0.28586951063057209</v>
      </c>
      <c r="T12" s="37">
        <f>N12</f>
        <v>1212</v>
      </c>
      <c r="U12" s="37">
        <f>COUNTIF(L7:L30,T12)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COUNTIF(L31:L53,Y12)</f>
        <v>2</v>
      </c>
      <c r="AA12" s="37">
        <f>Z12/(AB4-Z20)</f>
        <v>9.5238095238095233E-2</v>
      </c>
      <c r="AB12" s="37">
        <f>IF(AA12=0,0,(AA12*((LOG(AA12))/LOG(2))))</f>
        <v>-0.32307784978845333</v>
      </c>
      <c r="AD12" s="37">
        <f>N12</f>
        <v>1212</v>
      </c>
      <c r="AE12" s="37">
        <f>COUNTIF(L54:L77,AD12)</f>
        <v>4</v>
      </c>
      <c r="AF12" s="37">
        <f>AE12/(AG4-AE20)</f>
        <v>0.19047619047619047</v>
      </c>
      <c r="AG12" s="37">
        <f>IF(AF12=0,0,(AF12*((LOG(AF12))/LOG(2))))</f>
        <v>-0.4556795091007162</v>
      </c>
      <c r="AI12" s="37">
        <f>N12</f>
        <v>1212</v>
      </c>
      <c r="AJ12" s="37">
        <f>COUNTIF(L78:L101,AI12)</f>
        <v>3</v>
      </c>
      <c r="AK12" s="37">
        <f>AJ12/(AL4-AJ20)</f>
        <v>0.15</v>
      </c>
      <c r="AL12" s="37">
        <f>IF(AK12=0,0,(AK12*((LOG(AK12))/LOG(2))))</f>
        <v>-0.41054483912493089</v>
      </c>
      <c r="AN12" s="37">
        <f>N12</f>
        <v>1212</v>
      </c>
      <c r="AO12" s="37">
        <f>COUNTIF(L102:L124,AN12)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COUNTIF(L125:L148,AS12)</f>
        <v>2</v>
      </c>
      <c r="AU12" s="37">
        <f>AT12/(AV4-AT20)</f>
        <v>9.0909090909090912E-2</v>
      </c>
      <c r="AV12" s="37">
        <f>IF(AU12=0,0,(AU12*((LOG(AU12))/LOG(2))))</f>
        <v>-0.31449378351248153</v>
      </c>
    </row>
    <row r="13" spans="1:48" x14ac:dyDescent="0.3">
      <c r="A13" s="59">
        <v>21</v>
      </c>
      <c r="B13" s="59">
        <v>1121</v>
      </c>
      <c r="C13" s="62">
        <v>21</v>
      </c>
      <c r="D13" s="59">
        <v>1139</v>
      </c>
      <c r="E13" s="62">
        <v>22</v>
      </c>
      <c r="F13" s="59">
        <v>1171</v>
      </c>
      <c r="G13" s="65">
        <v>23</v>
      </c>
      <c r="H13" s="65">
        <v>1183</v>
      </c>
      <c r="I13" s="43"/>
      <c r="J13" s="43"/>
      <c r="K13" s="44">
        <v>0</v>
      </c>
      <c r="L13">
        <v>2222</v>
      </c>
      <c r="N13" s="37">
        <v>1221</v>
      </c>
      <c r="O13" s="37">
        <f>COUNTIF($L$7:$L$500,N13)</f>
        <v>7</v>
      </c>
      <c r="P13" s="37">
        <f>O13/$Q$4</f>
        <v>4.9295774647887321E-2</v>
      </c>
      <c r="Q13" s="37">
        <f>IF(P13=0,0,(P13*((LOG(P13))/LOG(2))))</f>
        <v>-0.21406158719809537</v>
      </c>
      <c r="T13" s="37">
        <f>N13</f>
        <v>1221</v>
      </c>
      <c r="U13" s="37">
        <f>COUNTIF(L7:L30,T13)</f>
        <v>2</v>
      </c>
      <c r="V13" s="37">
        <f>U13/(W4-U20)</f>
        <v>8.6956521739130432E-2</v>
      </c>
      <c r="W13" s="37">
        <f>IF(V13=0,0,(V13*((LOG(V13))/LOG(2))))</f>
        <v>-0.30639669183104457</v>
      </c>
      <c r="Y13" s="37">
        <f>N13</f>
        <v>1221</v>
      </c>
      <c r="Z13" s="37">
        <f>COUNTIF(L31:L53,Y13)</f>
        <v>2</v>
      </c>
      <c r="AA13" s="37">
        <f>Z13/(AB4-Z20)</f>
        <v>9.5238095238095233E-2</v>
      </c>
      <c r="AB13" s="37">
        <f>IF(AA13=0,0,(AA13*((LOG(AA13))/LOG(2))))</f>
        <v>-0.32307784978845333</v>
      </c>
      <c r="AD13" s="37">
        <f>N13</f>
        <v>1221</v>
      </c>
      <c r="AE13" s="37">
        <f>COUNTIF(L54:L77,AD13)</f>
        <v>1</v>
      </c>
      <c r="AF13" s="37">
        <f>AE13/(AG4-AE20)</f>
        <v>4.7619047619047616E-2</v>
      </c>
      <c r="AG13" s="37">
        <f>IF(AF13=0,0,(AF13*((LOG(AF13))/LOG(2))))</f>
        <v>-0.20915797251327431</v>
      </c>
      <c r="AI13" s="37">
        <f>N13</f>
        <v>1221</v>
      </c>
      <c r="AJ13" s="37">
        <f>COUNTIF(L78:L101,AI13)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COUNTIF(L102:L124,AN13)</f>
        <v>1</v>
      </c>
      <c r="AP13" s="37">
        <f>AO13/(AQ4-AO20)</f>
        <v>5.2631578947368418E-2</v>
      </c>
      <c r="AQ13" s="37">
        <f>IF(AP13=0,0,(AP13*((LOG(AP13))/LOG(2))))</f>
        <v>-0.22357513228650452</v>
      </c>
      <c r="AS13" s="37">
        <f>N13</f>
        <v>1221</v>
      </c>
      <c r="AT13" s="37">
        <f>COUNTIF(L125:L148,AS13)</f>
        <v>1</v>
      </c>
      <c r="AU13" s="37">
        <f>AT13/(AV4-AT20)</f>
        <v>4.5454545454545456E-2</v>
      </c>
      <c r="AV13" s="37">
        <f>IF(AU13=0,0,(AU13*((LOG(AU13))/LOG(2))))</f>
        <v>-0.20270143721078623</v>
      </c>
    </row>
    <row r="14" spans="1:48" x14ac:dyDescent="0.3">
      <c r="A14" s="59">
        <v>12</v>
      </c>
      <c r="B14" s="59">
        <v>1310</v>
      </c>
      <c r="C14" s="62">
        <v>23</v>
      </c>
      <c r="D14" s="59">
        <v>1321</v>
      </c>
      <c r="E14" s="62">
        <v>24</v>
      </c>
      <c r="F14" s="59">
        <v>1334</v>
      </c>
      <c r="G14" s="65">
        <v>14</v>
      </c>
      <c r="H14" s="65">
        <v>1376</v>
      </c>
      <c r="I14" s="43"/>
      <c r="J14" s="43"/>
      <c r="K14" s="44">
        <v>0</v>
      </c>
      <c r="L14">
        <v>1221</v>
      </c>
      <c r="N14" s="37">
        <v>1222</v>
      </c>
      <c r="O14" s="37">
        <f>COUNTIF($L$7:$L$500,N14)</f>
        <v>14</v>
      </c>
      <c r="P14" s="37">
        <f>O14/$Q$4</f>
        <v>9.8591549295774641E-2</v>
      </c>
      <c r="Q14" s="37">
        <f>IF(P14=0,0,(P14*((LOG(P14))/LOG(2))))</f>
        <v>-0.32953162510041611</v>
      </c>
      <c r="T14" s="37">
        <f>N14</f>
        <v>1222</v>
      </c>
      <c r="U14" s="37">
        <f>COUNTIF(L7:L30,T14)</f>
        <v>3</v>
      </c>
      <c r="V14" s="37">
        <f>U14/(W4-U20)</f>
        <v>0.13043478260869565</v>
      </c>
      <c r="W14" s="37">
        <f>IF(V14=0,0,(V14*((LOG(V14))/LOG(2))))</f>
        <v>-0.3832955811307639</v>
      </c>
      <c r="Y14" s="37">
        <f>N14</f>
        <v>1222</v>
      </c>
      <c r="Z14" s="37">
        <f>COUNTIF(L31:L53,Y14)</f>
        <v>3</v>
      </c>
      <c r="AA14" s="37">
        <f>Z14/(AB4-Z20)</f>
        <v>0.14285714285714285</v>
      </c>
      <c r="AB14" s="37">
        <f>IF(AA14=0,0,(AA14*((LOG(AA14))/LOG(2))))</f>
        <v>-0.40105070315108626</v>
      </c>
      <c r="AD14" s="37">
        <f>N14</f>
        <v>1222</v>
      </c>
      <c r="AE14" s="37">
        <f>COUNTIF(L54:L77,AD14)</f>
        <v>2</v>
      </c>
      <c r="AF14" s="37">
        <f>AE14/(AG4-AE20)</f>
        <v>9.5238095238095233E-2</v>
      </c>
      <c r="AG14" s="37">
        <f>IF(AF14=0,0,(AF14*((LOG(AF14))/LOG(2))))</f>
        <v>-0.32307784978845333</v>
      </c>
      <c r="AI14" s="37">
        <f>N14</f>
        <v>1222</v>
      </c>
      <c r="AJ14" s="37">
        <f>COUNTIF(L78:L101,AI14)</f>
        <v>1</v>
      </c>
      <c r="AK14" s="37">
        <f>AJ14/(AL4-AJ20)</f>
        <v>0.05</v>
      </c>
      <c r="AL14" s="37">
        <f>IF(AK14=0,0,(AK14*((LOG(AK14))/LOG(2))))</f>
        <v>-0.21609640474436814</v>
      </c>
      <c r="AN14" s="37">
        <f>N14</f>
        <v>1222</v>
      </c>
      <c r="AO14" s="37">
        <f>COUNTIF(L102:L124,AN14)</f>
        <v>3</v>
      </c>
      <c r="AP14" s="37">
        <f>AO14/(AQ4-AO20)</f>
        <v>0.15789473684210525</v>
      </c>
      <c r="AQ14" s="37">
        <f>IF(AP14=0,0,(AP14*((LOG(AP14))/LOG(2))))</f>
        <v>-0.42046815990354147</v>
      </c>
      <c r="AS14" s="37">
        <f>N14</f>
        <v>1222</v>
      </c>
      <c r="AT14" s="37">
        <f>COUNTIF(L125:L148,AS14)</f>
        <v>2</v>
      </c>
      <c r="AU14" s="37">
        <f>AT14/(AV4-AT20)</f>
        <v>9.0909090909090912E-2</v>
      </c>
      <c r="AV14" s="37">
        <f>IF(AU14=0,0,(AU14*((LOG(AU14))/LOG(2))))</f>
        <v>-0.31449378351248153</v>
      </c>
    </row>
    <row r="15" spans="1:48" x14ac:dyDescent="0.3">
      <c r="A15" s="59">
        <v>12</v>
      </c>
      <c r="B15" s="59">
        <v>1495</v>
      </c>
      <c r="C15" s="62">
        <v>23</v>
      </c>
      <c r="D15" s="59">
        <v>1506</v>
      </c>
      <c r="E15" s="62">
        <v>24</v>
      </c>
      <c r="F15" s="59">
        <v>1522</v>
      </c>
      <c r="G15" s="65">
        <v>23</v>
      </c>
      <c r="H15" s="65">
        <v>1534</v>
      </c>
      <c r="I15" s="43"/>
      <c r="J15" s="43"/>
      <c r="K15" s="44">
        <v>0</v>
      </c>
      <c r="L15">
        <v>1222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COUNTIF(L7:L30,T15)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COUNTIF(L31:L53,Y15)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COUNTIF(L54:L77,AD15)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COUNTIF(L78:L101,AI15)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COUNTIF(L102:L124,AN15)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COUNTIF(L125:L148,AS15)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12</v>
      </c>
      <c r="B16" s="59">
        <v>1668</v>
      </c>
      <c r="C16" s="62">
        <v>14</v>
      </c>
      <c r="D16" s="59">
        <v>1670</v>
      </c>
      <c r="E16" s="62">
        <v>24</v>
      </c>
      <c r="F16" s="59">
        <v>1682</v>
      </c>
      <c r="G16" s="65">
        <v>23</v>
      </c>
      <c r="H16" s="65">
        <v>1699</v>
      </c>
      <c r="I16" s="43"/>
      <c r="J16" s="43"/>
      <c r="K16" s="44">
        <v>0</v>
      </c>
      <c r="L16">
        <v>1122</v>
      </c>
      <c r="N16" s="37">
        <v>2112</v>
      </c>
      <c r="O16" s="37">
        <f>COUNTIF($L$7:$L$500,N16)</f>
        <v>6</v>
      </c>
      <c r="P16" s="37">
        <f>O16/$Q$4</f>
        <v>4.2253521126760563E-2</v>
      </c>
      <c r="Q16" s="37">
        <f>IF(P16=0,0,(P16*((LOG(P16))/LOG(2))))</f>
        <v>-0.19287822332888138</v>
      </c>
      <c r="T16" s="37">
        <f>N16</f>
        <v>2112</v>
      </c>
      <c r="U16" s="37">
        <f>COUNTIF(L7:L30,T16)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COUNTIF(L31:L53,Y16)</f>
        <v>2</v>
      </c>
      <c r="AA16" s="37">
        <f>Z16/(AB4-Z20)</f>
        <v>9.5238095238095233E-2</v>
      </c>
      <c r="AB16" s="37">
        <f>IF(AA16=0,0,(AA16*((LOG(AA16))/LOG(2))))</f>
        <v>-0.32307784978845333</v>
      </c>
      <c r="AD16" s="37">
        <f>N16</f>
        <v>2112</v>
      </c>
      <c r="AE16" s="37">
        <f>COUNTIF(L54:L77,AD16)</f>
        <v>2</v>
      </c>
      <c r="AF16" s="37">
        <f>AE16/(AG4-AE20)</f>
        <v>9.5238095238095233E-2</v>
      </c>
      <c r="AG16" s="37">
        <f>IF(AF16=0,0,(AF16*((LOG(AF16))/LOG(2))))</f>
        <v>-0.32307784978845333</v>
      </c>
      <c r="AI16" s="37">
        <f>N16</f>
        <v>2112</v>
      </c>
      <c r="AJ16" s="37">
        <f>COUNTIF(L78:L101,AI16)</f>
        <v>1</v>
      </c>
      <c r="AK16" s="37">
        <f>AJ16/(AL4-AJ20)</f>
        <v>0.05</v>
      </c>
      <c r="AL16" s="37">
        <f>IF(AK16=0,0,(AK16*((LOG(AK16))/LOG(2))))</f>
        <v>-0.21609640474436814</v>
      </c>
      <c r="AN16" s="37">
        <f>N16</f>
        <v>2112</v>
      </c>
      <c r="AO16" s="37">
        <f>COUNTIF(L102:L124,AN16)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COUNTIF(L125:L148,AS16)</f>
        <v>1</v>
      </c>
      <c r="AU16" s="37">
        <f>AT16/(AV4-AT20)</f>
        <v>4.5454545454545456E-2</v>
      </c>
      <c r="AV16" s="37">
        <f>IF(AU16=0,0,(AU16*((LOG(AU16))/LOG(2))))</f>
        <v>-0.20270143721078623</v>
      </c>
    </row>
    <row r="17" spans="1:48" x14ac:dyDescent="0.3">
      <c r="A17" s="59">
        <v>12</v>
      </c>
      <c r="B17" s="59">
        <v>1832</v>
      </c>
      <c r="C17" s="62">
        <v>14</v>
      </c>
      <c r="D17" s="59">
        <v>1852</v>
      </c>
      <c r="E17" s="62">
        <v>24</v>
      </c>
      <c r="F17" s="59">
        <v>1881</v>
      </c>
      <c r="G17" s="65">
        <v>23</v>
      </c>
      <c r="H17" s="65">
        <v>1907</v>
      </c>
      <c r="I17" s="43"/>
      <c r="J17" s="43"/>
      <c r="K17" s="44">
        <v>0</v>
      </c>
      <c r="L17">
        <v>1122</v>
      </c>
      <c r="N17" s="37">
        <v>2121</v>
      </c>
      <c r="O17" s="37">
        <f>COUNTIF($L$7:$L$500,N17)</f>
        <v>8</v>
      </c>
      <c r="P17" s="37">
        <f>O17/$Q$4</f>
        <v>5.6338028169014086E-2</v>
      </c>
      <c r="Q17" s="37">
        <f>IF(P17=0,0,(P17*((LOG(P17))/LOG(2))))</f>
        <v>-0.23378857011293985</v>
      </c>
      <c r="T17" s="37">
        <f>N17</f>
        <v>2121</v>
      </c>
      <c r="U17" s="37">
        <f>COUNTIF(L7:L30,T17)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COUNTIF(L31:L53,Y17)</f>
        <v>1</v>
      </c>
      <c r="AA17" s="37">
        <f>Z17/(AB4-Z20)</f>
        <v>4.7619047619047616E-2</v>
      </c>
      <c r="AB17" s="37">
        <f>IF(AA17=0,0,(AA17*((LOG(AA17))/LOG(2))))</f>
        <v>-0.20915797251327431</v>
      </c>
      <c r="AD17" s="37">
        <f>N17</f>
        <v>2121</v>
      </c>
      <c r="AE17" s="37">
        <f>COUNTIF(L54:L77,AD17)</f>
        <v>2</v>
      </c>
      <c r="AF17" s="37">
        <f>AE17/(AG4-AE20)</f>
        <v>9.5238095238095233E-2</v>
      </c>
      <c r="AG17" s="37">
        <f>IF(AF17=0,0,(AF17*((LOG(AF17))/LOG(2))))</f>
        <v>-0.32307784978845333</v>
      </c>
      <c r="AI17" s="37">
        <f>N17</f>
        <v>2121</v>
      </c>
      <c r="AJ17" s="37">
        <f>COUNTIF(L78:L101,AI17)</f>
        <v>1</v>
      </c>
      <c r="AK17" s="37">
        <f>AJ17/(AL4-AJ20)</f>
        <v>0.05</v>
      </c>
      <c r="AL17" s="37">
        <f>IF(AK17=0,0,(AK17*((LOG(AK17))/LOG(2))))</f>
        <v>-0.21609640474436814</v>
      </c>
      <c r="AN17" s="37">
        <f>N17</f>
        <v>2121</v>
      </c>
      <c r="AO17" s="37">
        <f>COUNTIF(L102:L124,AN17)</f>
        <v>3</v>
      </c>
      <c r="AP17" s="37">
        <f>AO17/(AQ4-AO20)</f>
        <v>0.15789473684210525</v>
      </c>
      <c r="AQ17" s="37">
        <f>IF(AP17=0,0,(AP17*((LOG(AP17))/LOG(2))))</f>
        <v>-0.42046815990354147</v>
      </c>
      <c r="AS17" s="37">
        <f>N17</f>
        <v>2121</v>
      </c>
      <c r="AT17" s="37">
        <f>COUNTIF(L125:L148,AS17)</f>
        <v>1</v>
      </c>
      <c r="AU17" s="37">
        <f>AT17/(AV4-AT20)</f>
        <v>4.5454545454545456E-2</v>
      </c>
      <c r="AV17" s="37">
        <f>IF(AU17=0,0,(AU17*((LOG(AU17))/LOG(2))))</f>
        <v>-0.20270143721078623</v>
      </c>
    </row>
    <row r="18" spans="1:48" x14ac:dyDescent="0.3">
      <c r="A18" s="59">
        <v>21</v>
      </c>
      <c r="B18" s="59">
        <v>2009</v>
      </c>
      <c r="C18" s="62">
        <v>12</v>
      </c>
      <c r="D18" s="59">
        <v>2021</v>
      </c>
      <c r="E18" s="62">
        <v>24</v>
      </c>
      <c r="F18" s="59">
        <v>2053</v>
      </c>
      <c r="G18" s="65">
        <v>23</v>
      </c>
      <c r="H18" s="65">
        <v>2068</v>
      </c>
      <c r="I18" s="43"/>
      <c r="J18" s="43"/>
      <c r="K18" s="44">
        <v>0</v>
      </c>
      <c r="L18">
        <v>2122</v>
      </c>
      <c r="N18" s="37">
        <v>2122</v>
      </c>
      <c r="O18" s="37">
        <f>COUNTIF($L$7:$L$500,N18)</f>
        <v>30</v>
      </c>
      <c r="P18" s="37">
        <f>O18/$Q$4</f>
        <v>0.21126760563380281</v>
      </c>
      <c r="Q18" s="37">
        <f>IF(P18=0,0,(P18*((LOG(P18))/LOG(2))))</f>
        <v>-0.4738429275836965</v>
      </c>
      <c r="T18" s="37">
        <f>N18</f>
        <v>2122</v>
      </c>
      <c r="U18" s="37">
        <f>COUNTIF(L7:L30,T18)</f>
        <v>5</v>
      </c>
      <c r="V18" s="37">
        <f>U18/(W4-U20)</f>
        <v>0.21739130434782608</v>
      </c>
      <c r="W18" s="37">
        <f>IF(V18=0,0,(V18*((LOG(V18))/LOG(2))))</f>
        <v>-0.47861605677601093</v>
      </c>
      <c r="Y18" s="37">
        <f>N18</f>
        <v>2122</v>
      </c>
      <c r="Z18" s="37">
        <f>COUNTIF(L31:L53,Y18)</f>
        <v>7</v>
      </c>
      <c r="AA18" s="37">
        <f>Z18/(AB4-Z20)</f>
        <v>0.33333333333333331</v>
      </c>
      <c r="AB18" s="37">
        <f>IF(AA18=0,0,(AA18*((LOG(AA18))/LOG(2))))</f>
        <v>-0.52832083357371862</v>
      </c>
      <c r="AD18" s="37">
        <f>N18</f>
        <v>2122</v>
      </c>
      <c r="AE18" s="37">
        <f>COUNTIF(L54:L77,AD18)</f>
        <v>4</v>
      </c>
      <c r="AF18" s="37">
        <f>AE18/(AG4-AE20)</f>
        <v>0.19047619047619047</v>
      </c>
      <c r="AG18" s="37">
        <f>IF(AF18=0,0,(AF18*((LOG(AF18))/LOG(2))))</f>
        <v>-0.4556795091007162</v>
      </c>
      <c r="AI18" s="37">
        <f>N18</f>
        <v>2122</v>
      </c>
      <c r="AJ18" s="37">
        <f>COUNTIF(L78:L101,AI18)</f>
        <v>6</v>
      </c>
      <c r="AK18" s="37">
        <f>AJ18/(AL4-AJ20)</f>
        <v>0.3</v>
      </c>
      <c r="AL18" s="37">
        <f>IF(AK18=0,0,(AK18*((LOG(AK18))/LOG(2))))</f>
        <v>-0.52108967824986185</v>
      </c>
      <c r="AN18" s="37">
        <f>N18</f>
        <v>2122</v>
      </c>
      <c r="AO18" s="37">
        <f>COUNTIF(L102:L124,AN18)</f>
        <v>3</v>
      </c>
      <c r="AP18" s="37">
        <f>AO18/(AQ4-AO20)</f>
        <v>0.15789473684210525</v>
      </c>
      <c r="AQ18" s="37">
        <f>IF(AP18=0,0,(AP18*((LOG(AP18))/LOG(2))))</f>
        <v>-0.42046815990354147</v>
      </c>
      <c r="AS18" s="37">
        <f>N18</f>
        <v>2122</v>
      </c>
      <c r="AT18" s="37">
        <f>COUNTIF(L125:L148,AS18)</f>
        <v>5</v>
      </c>
      <c r="AU18" s="37">
        <f>AT18/(AV4-AT20)</f>
        <v>0.22727272727272727</v>
      </c>
      <c r="AV18" s="37">
        <f>IF(AU18=0,0,(AU18*((LOG(AU18))/LOG(2))))</f>
        <v>-0.48579625539771243</v>
      </c>
    </row>
    <row r="19" spans="1:48" x14ac:dyDescent="0.3">
      <c r="A19" s="59">
        <v>21</v>
      </c>
      <c r="B19" s="59">
        <v>2185</v>
      </c>
      <c r="C19" s="62">
        <v>21</v>
      </c>
      <c r="D19" s="59">
        <v>2213</v>
      </c>
      <c r="E19" s="62">
        <v>22</v>
      </c>
      <c r="F19" s="59">
        <v>2225</v>
      </c>
      <c r="G19" s="65">
        <v>23</v>
      </c>
      <c r="H19" s="65">
        <v>2240</v>
      </c>
      <c r="I19" s="43"/>
      <c r="J19" s="43"/>
      <c r="K19" s="44">
        <v>0</v>
      </c>
      <c r="L19">
        <v>2222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COUNTIF(L7:L30,T19)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COUNTIF(L31:L53,Y19)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COUNTIF(L54:L77,AD19)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COUNTIF(L78:L101,AI19)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COUNTIF(L102:L124,AN19)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COUNTIF(L125:L148,AS19)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2356</v>
      </c>
      <c r="C20" s="62">
        <v>12</v>
      </c>
      <c r="D20" s="59">
        <v>2376</v>
      </c>
      <c r="E20" s="62">
        <v>24</v>
      </c>
      <c r="F20" s="59">
        <v>2387</v>
      </c>
      <c r="G20" s="65">
        <v>23</v>
      </c>
      <c r="H20" s="65">
        <v>2400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16</v>
      </c>
      <c r="P20" s="37">
        <f>O20/$Q$4</f>
        <v>0.11267605633802817</v>
      </c>
      <c r="Q20" s="37">
        <f>IF(P20=0,0,(P20*((LOG(P20))/LOG(2))))</f>
        <v>-0.35490108388785152</v>
      </c>
      <c r="T20" s="37">
        <f>N20</f>
        <v>2212</v>
      </c>
      <c r="U20" s="37">
        <f>COUNTIF(L7:L30,T20)</f>
        <v>1</v>
      </c>
      <c r="V20" s="56"/>
      <c r="W20" s="57"/>
      <c r="Y20" s="37">
        <f>N20</f>
        <v>2212</v>
      </c>
      <c r="Z20" s="37">
        <f>COUNTIF(L31:L53,Y20)</f>
        <v>2</v>
      </c>
      <c r="AA20" s="56"/>
      <c r="AB20" s="57"/>
      <c r="AD20" s="37">
        <f>N20</f>
        <v>2212</v>
      </c>
      <c r="AE20" s="37">
        <f>COUNTIF(L54:L77,AD20)</f>
        <v>3</v>
      </c>
      <c r="AF20" s="56"/>
      <c r="AG20" s="57"/>
      <c r="AI20" s="37">
        <f>N20</f>
        <v>2212</v>
      </c>
      <c r="AJ20" s="37">
        <f>COUNTIF(L78:L101,AI20)</f>
        <v>4</v>
      </c>
      <c r="AK20" s="56"/>
      <c r="AL20" s="57"/>
      <c r="AN20" s="37">
        <f>N20</f>
        <v>2212</v>
      </c>
      <c r="AO20" s="37">
        <f>COUNTIF(L102:L124,AN20)</f>
        <v>4</v>
      </c>
      <c r="AP20" s="56"/>
      <c r="AQ20" s="57"/>
      <c r="AS20" s="37">
        <f>N20</f>
        <v>2212</v>
      </c>
      <c r="AT20" s="37">
        <f>COUNTIF(L125:L148,AS20)</f>
        <v>2</v>
      </c>
      <c r="AU20" s="56"/>
      <c r="AV20" s="57"/>
    </row>
    <row r="21" spans="1:48" x14ac:dyDescent="0.3">
      <c r="A21" s="59">
        <v>21</v>
      </c>
      <c r="B21" s="59">
        <v>2508</v>
      </c>
      <c r="C21" s="62">
        <v>21</v>
      </c>
      <c r="D21" s="59">
        <v>2521</v>
      </c>
      <c r="E21" s="62">
        <v>22</v>
      </c>
      <c r="F21" s="59">
        <v>2535</v>
      </c>
      <c r="G21" s="65">
        <v>14</v>
      </c>
      <c r="H21" s="65">
        <v>2571</v>
      </c>
      <c r="I21" s="43"/>
      <c r="J21" s="43"/>
      <c r="K21" s="44">
        <v>0</v>
      </c>
      <c r="L21">
        <v>2221</v>
      </c>
      <c r="N21" s="37">
        <v>2221</v>
      </c>
      <c r="O21" s="37">
        <f>COUNTIF($L$7:$L$500,N21)</f>
        <v>6</v>
      </c>
      <c r="P21" s="37">
        <f>O21/$Q$4</f>
        <v>4.2253521126760563E-2</v>
      </c>
      <c r="Q21" s="37">
        <f>IF(P21=0,0,(P21*((LOG(P21))/LOG(2))))</f>
        <v>-0.19287822332888138</v>
      </c>
      <c r="T21" s="37">
        <f>N21</f>
        <v>2221</v>
      </c>
      <c r="U21" s="37">
        <f>COUNTIF(L7:L30,T21)</f>
        <v>1</v>
      </c>
      <c r="V21" s="37">
        <f>U21/(W4-U20)</f>
        <v>4.3478260869565216E-2</v>
      </c>
      <c r="W21" s="37">
        <f>IF(V21=0,0,(V21*((LOG(V21))/LOG(2))))</f>
        <v>-0.19667660678508753</v>
      </c>
      <c r="Y21" s="37">
        <f>N21</f>
        <v>2221</v>
      </c>
      <c r="Z21" s="37">
        <f>COUNTIF(L31:L53,Y21)</f>
        <v>2</v>
      </c>
      <c r="AA21" s="37">
        <f>Z21/(AB4-Z20)</f>
        <v>9.5238095238095233E-2</v>
      </c>
      <c r="AB21" s="37">
        <f>IF(AA21=0,0,(AA21*((LOG(AA21))/LOG(2))))</f>
        <v>-0.32307784978845333</v>
      </c>
      <c r="AD21" s="37">
        <f>N21</f>
        <v>2221</v>
      </c>
      <c r="AE21" s="37">
        <f>COUNTIF(L54:L77,AD21)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COUNTIF(L78:L101,AI21)</f>
        <v>1</v>
      </c>
      <c r="AK21" s="37">
        <f>AJ21/(AL4-AJ20)</f>
        <v>0.05</v>
      </c>
      <c r="AL21" s="37">
        <f>IF(AK21=0,0,(AK21*((LOG(AK21))/LOG(2))))</f>
        <v>-0.21609640474436814</v>
      </c>
      <c r="AN21" s="37">
        <f>N21</f>
        <v>2221</v>
      </c>
      <c r="AO21" s="37">
        <f>COUNTIF(L102:L124,AN21)</f>
        <v>0</v>
      </c>
      <c r="AP21" s="37">
        <f>AO21/(AQ4-AO20)</f>
        <v>0</v>
      </c>
      <c r="AQ21" s="37">
        <f>IF(AP21=0,0,(AP21*((LOG(AP21))/LOG(2))))</f>
        <v>0</v>
      </c>
      <c r="AS21" s="37">
        <f>N21</f>
        <v>2221</v>
      </c>
      <c r="AT21" s="37">
        <f>COUNTIF(L125:L148,AS21)</f>
        <v>2</v>
      </c>
      <c r="AU21" s="37">
        <f>AT21/(AV4-AT20)</f>
        <v>9.0909090909090912E-2</v>
      </c>
      <c r="AV21" s="37">
        <f>IF(AU21=0,0,(AU21*((LOG(AU21))/LOG(2))))</f>
        <v>-0.31449378351248153</v>
      </c>
    </row>
    <row r="22" spans="1:48" x14ac:dyDescent="0.3">
      <c r="A22" s="59">
        <v>21</v>
      </c>
      <c r="B22" s="59">
        <v>2670</v>
      </c>
      <c r="C22" s="62">
        <v>21</v>
      </c>
      <c r="D22" s="59">
        <v>2682</v>
      </c>
      <c r="E22" s="62">
        <v>11</v>
      </c>
      <c r="F22" s="59">
        <v>2695</v>
      </c>
      <c r="G22" s="65">
        <v>21</v>
      </c>
      <c r="H22" s="65">
        <v>2707</v>
      </c>
      <c r="I22" s="43"/>
      <c r="J22" s="43"/>
      <c r="K22" s="44">
        <v>0</v>
      </c>
      <c r="L22">
        <v>2212</v>
      </c>
      <c r="N22" s="37">
        <v>2222</v>
      </c>
      <c r="O22" s="37">
        <f>COUNTIF($L$7:$L$500,N22)</f>
        <v>20</v>
      </c>
      <c r="P22" s="37">
        <f>O22/$Q$4</f>
        <v>0.14084507042253522</v>
      </c>
      <c r="Q22" s="37">
        <f>IF(P22=0,0,(P22*((LOG(P22))/LOG(2))))</f>
        <v>-0.39828436966441122</v>
      </c>
      <c r="T22" s="37">
        <f>N22</f>
        <v>2222</v>
      </c>
      <c r="U22" s="37">
        <f>COUNTIF(L7:L30,T22)</f>
        <v>8</v>
      </c>
      <c r="V22" s="37">
        <f>U22/(W4-U20)</f>
        <v>0.34782608695652173</v>
      </c>
      <c r="W22" s="37">
        <f>IF(V22=0,0,(V22*((LOG(V22))/LOG(2))))</f>
        <v>-0.52993459341113491</v>
      </c>
      <c r="Y22" s="37">
        <f>N22</f>
        <v>2222</v>
      </c>
      <c r="Z22" s="37">
        <f>COUNTIF(L31:L53,Y22)</f>
        <v>1</v>
      </c>
      <c r="AA22" s="37">
        <f>Z22/(AB4-Z20)</f>
        <v>4.7619047619047616E-2</v>
      </c>
      <c r="AB22" s="37">
        <f>IF(AA22=0,0,(AA22*((LOG(AA22))/LOG(2))))</f>
        <v>-0.20915797251327431</v>
      </c>
      <c r="AD22" s="37">
        <f>N22</f>
        <v>2222</v>
      </c>
      <c r="AE22" s="37">
        <f>COUNTIF(L54:L77,AD22)</f>
        <v>1</v>
      </c>
      <c r="AF22" s="37">
        <f>AE22/(AG4-AE20)</f>
        <v>4.7619047619047616E-2</v>
      </c>
      <c r="AG22" s="37">
        <f>IF(AF22=0,0,(AF22*((LOG(AF22))/LOG(2))))</f>
        <v>-0.20915797251327431</v>
      </c>
      <c r="AI22" s="37">
        <f>N22</f>
        <v>2222</v>
      </c>
      <c r="AJ22" s="37">
        <f>COUNTIF(L78:L101,AI22)</f>
        <v>3</v>
      </c>
      <c r="AK22" s="37">
        <f>AJ22/(AL4-AJ20)</f>
        <v>0.15</v>
      </c>
      <c r="AL22" s="37">
        <f>IF(AK22=0,0,(AK22*((LOG(AK22))/LOG(2))))</f>
        <v>-0.41054483912493089</v>
      </c>
      <c r="AN22" s="37">
        <f>N22</f>
        <v>2222</v>
      </c>
      <c r="AO22" s="37">
        <f>COUNTIF(L102:L124,AN22)</f>
        <v>4</v>
      </c>
      <c r="AP22" s="37">
        <f>AO22/(AQ4-AO20)</f>
        <v>0.21052631578947367</v>
      </c>
      <c r="AQ22" s="37">
        <f>IF(AP22=0,0,(AP22*((LOG(AP22))/LOG(2))))</f>
        <v>-0.47324789756707064</v>
      </c>
      <c r="AS22" s="37">
        <f>N22</f>
        <v>2222</v>
      </c>
      <c r="AT22" s="37">
        <f>COUNTIF(L125:L148,AS22)</f>
        <v>3</v>
      </c>
      <c r="AU22" s="37">
        <f>AT22/(AV4-AT20)</f>
        <v>0.13636363636363635</v>
      </c>
      <c r="AV22" s="37">
        <f>IF(AU22=0,0,(AU22*((LOG(AU22))/LOG(2))))</f>
        <v>-0.39197306153401923</v>
      </c>
    </row>
    <row r="23" spans="1:48" x14ac:dyDescent="0.3">
      <c r="A23" s="59">
        <v>12</v>
      </c>
      <c r="B23" s="59">
        <v>2821</v>
      </c>
      <c r="C23" s="62">
        <v>14</v>
      </c>
      <c r="D23" s="59">
        <v>2862</v>
      </c>
      <c r="E23" s="62">
        <v>13</v>
      </c>
      <c r="F23" s="59">
        <v>2920</v>
      </c>
      <c r="G23" s="65">
        <v>23</v>
      </c>
      <c r="H23" s="65">
        <v>2931</v>
      </c>
      <c r="I23" s="43"/>
      <c r="J23" s="43"/>
      <c r="K23" s="44">
        <v>0</v>
      </c>
      <c r="L23">
        <v>1112</v>
      </c>
      <c r="P23" s="28">
        <f>SUM(P7:P22)</f>
        <v>1</v>
      </c>
      <c r="Q23" s="28">
        <f>-SUM(Q7:Q22)</f>
        <v>3.4339217716602191</v>
      </c>
      <c r="V23" s="28">
        <f>SUM(V7:V22)</f>
        <v>0.99999999999999989</v>
      </c>
      <c r="W23" s="28">
        <f>-SUM(W7:W22)</f>
        <v>2.5946694353352613</v>
      </c>
      <c r="AA23" s="28">
        <f>SUM(AA7:AA22)</f>
        <v>0.99999999999999978</v>
      </c>
      <c r="AB23" s="28">
        <f>-SUM(AB7:AB22)</f>
        <v>2.849156853418441</v>
      </c>
      <c r="AF23" s="28">
        <f>SUM(AF7:AF22)</f>
        <v>1</v>
      </c>
      <c r="AG23" s="28">
        <f>-SUM(AG7:AG22)</f>
        <v>3.1542221846835221</v>
      </c>
      <c r="AK23" s="28">
        <f>SUM(AK7:AK22)</f>
        <v>1</v>
      </c>
      <c r="AL23" s="28">
        <f>-SUM(AL7:AL22)</f>
        <v>2.9709505944546688</v>
      </c>
      <c r="AP23" s="28">
        <f>SUM(AP7:AP22)</f>
        <v>1</v>
      </c>
      <c r="AQ23" s="28">
        <f>-SUM(AQ7:AQ22)</f>
        <v>2.8258459340407502</v>
      </c>
      <c r="AU23" s="28">
        <f>SUM(AU7:AU22)</f>
        <v>1</v>
      </c>
      <c r="AV23" s="28">
        <f>-SUM(AV7:AV22)</f>
        <v>3.2267309150571268</v>
      </c>
    </row>
    <row r="24" spans="1:48" x14ac:dyDescent="0.3">
      <c r="A24" s="59">
        <v>21</v>
      </c>
      <c r="B24" s="59">
        <v>3058</v>
      </c>
      <c r="C24" s="62">
        <v>12</v>
      </c>
      <c r="D24" s="59">
        <v>3073</v>
      </c>
      <c r="E24" s="62">
        <v>24</v>
      </c>
      <c r="F24" s="59">
        <v>3084</v>
      </c>
      <c r="G24" s="65">
        <v>23</v>
      </c>
      <c r="H24" s="65">
        <v>3102</v>
      </c>
      <c r="I24" s="43"/>
      <c r="J24" s="43"/>
      <c r="K24" s="44">
        <v>0</v>
      </c>
      <c r="L24">
        <v>2122</v>
      </c>
      <c r="P24" s="29" t="s">
        <v>87</v>
      </c>
      <c r="Q24" s="29">
        <f>Q23/(LOG(Q4)/LOG(2))</f>
        <v>0.48028576595281225</v>
      </c>
      <c r="V24" s="29" t="s">
        <v>114</v>
      </c>
      <c r="W24" s="29">
        <f>W23/(LOG(W4)/LOG(2))</f>
        <v>0.56590854013029612</v>
      </c>
      <c r="AA24" s="29" t="s">
        <v>117</v>
      </c>
      <c r="AB24" s="29">
        <f>AB23/(LOG(AB4)/LOG(2))</f>
        <v>0.62984808898294031</v>
      </c>
      <c r="AF24" s="29" t="s">
        <v>118</v>
      </c>
      <c r="AG24" s="29">
        <f>AG23/(LOG(AG4)/LOG(2))</f>
        <v>0.68794939635545616</v>
      </c>
      <c r="AK24" s="29" t="s">
        <v>119</v>
      </c>
      <c r="AL24" s="29">
        <f>AL23/(LOG(AL4)/LOG(2))</f>
        <v>0.64797707592752962</v>
      </c>
      <c r="AP24" s="29" t="s">
        <v>120</v>
      </c>
      <c r="AQ24" s="29">
        <f>AQ23/(LOG(AQ4)/LOG(2))</f>
        <v>0.62469486689730536</v>
      </c>
      <c r="AU24" s="29" t="s">
        <v>121</v>
      </c>
      <c r="AV24" s="29">
        <f>AV23/(LOG(AV4)/LOG(2))</f>
        <v>0.70376386165636107</v>
      </c>
    </row>
    <row r="25" spans="1:48" x14ac:dyDescent="0.3">
      <c r="A25" s="59">
        <v>12</v>
      </c>
      <c r="B25" s="59">
        <v>3242</v>
      </c>
      <c r="C25" s="62">
        <v>23</v>
      </c>
      <c r="D25" s="59">
        <v>3256</v>
      </c>
      <c r="E25" s="62">
        <v>24</v>
      </c>
      <c r="F25" s="59">
        <v>3258</v>
      </c>
      <c r="G25" s="65">
        <v>23</v>
      </c>
      <c r="H25" s="65">
        <v>3269</v>
      </c>
      <c r="I25" s="43"/>
      <c r="J25" s="43"/>
      <c r="K25" s="44">
        <v>0</v>
      </c>
      <c r="L25">
        <v>1222</v>
      </c>
    </row>
    <row r="26" spans="1:48" x14ac:dyDescent="0.3">
      <c r="A26" s="59">
        <v>12</v>
      </c>
      <c r="B26" s="59">
        <v>3393</v>
      </c>
      <c r="C26" s="62">
        <v>23</v>
      </c>
      <c r="D26" s="59">
        <v>3405</v>
      </c>
      <c r="E26" s="62">
        <v>24</v>
      </c>
      <c r="F26" s="59">
        <v>3422</v>
      </c>
      <c r="G26" s="65">
        <v>23</v>
      </c>
      <c r="H26" s="65">
        <v>3435</v>
      </c>
      <c r="I26" s="43"/>
      <c r="J26" s="43"/>
      <c r="K26" s="44">
        <v>0</v>
      </c>
      <c r="L26">
        <v>1222</v>
      </c>
    </row>
    <row r="27" spans="1:48" x14ac:dyDescent="0.3">
      <c r="A27" s="59">
        <v>21</v>
      </c>
      <c r="B27" s="59">
        <v>3545</v>
      </c>
      <c r="C27" s="62">
        <v>21</v>
      </c>
      <c r="D27" s="59">
        <v>3559</v>
      </c>
      <c r="E27" s="62">
        <v>22</v>
      </c>
      <c r="F27" s="59">
        <v>3571</v>
      </c>
      <c r="G27" s="65">
        <v>23</v>
      </c>
      <c r="H27" s="65">
        <v>3588</v>
      </c>
      <c r="I27" s="43"/>
      <c r="J27" s="43"/>
      <c r="K27" s="44">
        <v>0</v>
      </c>
      <c r="L27">
        <v>2222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21</v>
      </c>
      <c r="B28" s="59">
        <v>3705</v>
      </c>
      <c r="C28" s="62">
        <v>21</v>
      </c>
      <c r="D28" s="59">
        <v>3718</v>
      </c>
      <c r="E28" s="62">
        <v>22</v>
      </c>
      <c r="F28" s="59">
        <v>3732</v>
      </c>
      <c r="G28" s="65">
        <v>23</v>
      </c>
      <c r="H28" s="65">
        <v>3745</v>
      </c>
      <c r="I28" s="43"/>
      <c r="J28" s="43"/>
      <c r="K28" s="44">
        <v>0</v>
      </c>
      <c r="L28">
        <v>2222</v>
      </c>
      <c r="N28" s="41">
        <f>COUNTIF(L7:L148,G3)</f>
        <v>16</v>
      </c>
      <c r="O28" s="41"/>
      <c r="P28" s="48">
        <v>24</v>
      </c>
      <c r="Q28" s="48">
        <v>23</v>
      </c>
      <c r="R28" s="48">
        <v>24</v>
      </c>
      <c r="S28" s="48">
        <v>24</v>
      </c>
      <c r="T28" s="48">
        <v>23</v>
      </c>
      <c r="U28" s="48">
        <v>24</v>
      </c>
      <c r="V28" s="47"/>
    </row>
    <row r="29" spans="1:48" x14ac:dyDescent="0.3">
      <c r="A29" s="59">
        <v>21</v>
      </c>
      <c r="B29" s="59">
        <v>3860</v>
      </c>
      <c r="C29" s="62">
        <v>12</v>
      </c>
      <c r="D29" s="59">
        <v>3876</v>
      </c>
      <c r="E29" s="62">
        <v>24</v>
      </c>
      <c r="F29" s="59">
        <v>3886</v>
      </c>
      <c r="G29" s="65">
        <v>23</v>
      </c>
      <c r="H29" s="65">
        <v>3902</v>
      </c>
      <c r="I29" s="43"/>
      <c r="J29" s="43"/>
      <c r="K29" s="44">
        <v>0</v>
      </c>
      <c r="L29">
        <v>2122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12</v>
      </c>
      <c r="B30" s="59">
        <v>4044</v>
      </c>
      <c r="C30" s="62">
        <v>23</v>
      </c>
      <c r="D30" s="59">
        <v>4067</v>
      </c>
      <c r="E30" s="62">
        <v>13</v>
      </c>
      <c r="F30" s="59">
        <v>4082</v>
      </c>
      <c r="G30" s="65">
        <v>14</v>
      </c>
      <c r="H30" s="65">
        <v>4108</v>
      </c>
      <c r="I30" s="43"/>
      <c r="J30" s="43"/>
      <c r="K30" s="44">
        <v>0</v>
      </c>
      <c r="L30">
        <v>1211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4231</v>
      </c>
      <c r="C31" s="63">
        <v>12</v>
      </c>
      <c r="D31" s="60">
        <v>4255</v>
      </c>
      <c r="E31" s="63">
        <v>24</v>
      </c>
      <c r="F31" s="60">
        <v>4266</v>
      </c>
      <c r="G31" s="66">
        <v>23</v>
      </c>
      <c r="H31" s="66">
        <v>4277</v>
      </c>
      <c r="I31" s="42"/>
      <c r="J31" s="42"/>
      <c r="K31" s="52">
        <v>0</v>
      </c>
      <c r="L31">
        <v>2122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4415</v>
      </c>
      <c r="C32" s="63">
        <v>12</v>
      </c>
      <c r="D32" s="60">
        <v>4431</v>
      </c>
      <c r="E32" s="63">
        <v>24</v>
      </c>
      <c r="F32" s="60">
        <v>4442</v>
      </c>
      <c r="G32" s="66">
        <v>23</v>
      </c>
      <c r="H32" s="66">
        <v>4456</v>
      </c>
      <c r="I32" s="42"/>
      <c r="J32" s="42"/>
      <c r="K32" s="52">
        <v>0</v>
      </c>
      <c r="L32">
        <v>2122</v>
      </c>
      <c r="O32" s="46" t="s">
        <v>103</v>
      </c>
      <c r="P32" s="48">
        <f>U20</f>
        <v>1</v>
      </c>
      <c r="Q32" s="48">
        <f>Z20</f>
        <v>2</v>
      </c>
      <c r="R32" s="48">
        <f>AE20</f>
        <v>3</v>
      </c>
      <c r="S32" s="48">
        <f>AJ20</f>
        <v>4</v>
      </c>
      <c r="T32" s="48">
        <f>AO20</f>
        <v>4</v>
      </c>
      <c r="U32" s="48">
        <f>AT20</f>
        <v>2</v>
      </c>
      <c r="V32" s="46"/>
    </row>
    <row r="33" spans="1:22" x14ac:dyDescent="0.3">
      <c r="A33" s="60">
        <v>21</v>
      </c>
      <c r="B33" s="60">
        <v>4558</v>
      </c>
      <c r="C33" s="63">
        <v>12</v>
      </c>
      <c r="D33" s="60">
        <v>4576</v>
      </c>
      <c r="E33" s="63">
        <v>13</v>
      </c>
      <c r="F33" s="60">
        <v>4595</v>
      </c>
      <c r="G33" s="66">
        <v>23</v>
      </c>
      <c r="H33" s="66">
        <v>4618</v>
      </c>
      <c r="I33" s="42"/>
      <c r="J33" s="42"/>
      <c r="K33" s="52">
        <v>0</v>
      </c>
      <c r="L33">
        <v>2112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4740</v>
      </c>
      <c r="C34" s="63">
        <v>12</v>
      </c>
      <c r="D34" s="60">
        <v>4755</v>
      </c>
      <c r="E34" s="63">
        <v>24</v>
      </c>
      <c r="F34" s="60">
        <v>4767</v>
      </c>
      <c r="G34" s="66">
        <v>14</v>
      </c>
      <c r="H34" s="66">
        <v>4794</v>
      </c>
      <c r="I34" s="42"/>
      <c r="J34" s="42"/>
      <c r="K34" s="52">
        <v>0</v>
      </c>
      <c r="L34">
        <v>2121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4894</v>
      </c>
      <c r="C35" s="63">
        <v>21</v>
      </c>
      <c r="D35" s="60">
        <v>4907</v>
      </c>
      <c r="E35" s="63">
        <v>22</v>
      </c>
      <c r="F35" s="60">
        <v>4922</v>
      </c>
      <c r="G35" s="66">
        <v>14</v>
      </c>
      <c r="H35" s="66">
        <v>4937</v>
      </c>
      <c r="I35" s="42"/>
      <c r="J35" s="42"/>
      <c r="K35" s="52">
        <v>0</v>
      </c>
      <c r="L35">
        <v>2221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5043</v>
      </c>
      <c r="C36" s="63">
        <v>23</v>
      </c>
      <c r="D36" s="60">
        <v>5054</v>
      </c>
      <c r="E36" s="63">
        <v>24</v>
      </c>
      <c r="F36" s="60">
        <v>5071</v>
      </c>
      <c r="G36" s="66">
        <v>23</v>
      </c>
      <c r="H36" s="66">
        <v>5085</v>
      </c>
      <c r="I36" s="42"/>
      <c r="J36" s="42"/>
      <c r="K36" s="52">
        <v>0</v>
      </c>
      <c r="L36">
        <v>1222</v>
      </c>
      <c r="N36" s="42"/>
      <c r="O36" s="51" t="s">
        <v>107</v>
      </c>
      <c r="P36">
        <f>H30/P28</f>
        <v>171.16666666666666</v>
      </c>
      <c r="Q36">
        <f>(H53-H30)/Q28</f>
        <v>170.2608695652174</v>
      </c>
      <c r="R36">
        <f>(H77-H53)/R28</f>
        <v>166.91666666666666</v>
      </c>
      <c r="S36">
        <f>(H101-H77)/S28</f>
        <v>159.75</v>
      </c>
      <c r="T36">
        <f>(H124-H101)/T28</f>
        <v>177.65217391304347</v>
      </c>
      <c r="U36">
        <f>(H148-H124)/U28</f>
        <v>165.79166666666666</v>
      </c>
    </row>
    <row r="37" spans="1:22" x14ac:dyDescent="0.3">
      <c r="A37" s="60">
        <v>12</v>
      </c>
      <c r="B37" s="60">
        <v>5209</v>
      </c>
      <c r="C37" s="63">
        <v>23</v>
      </c>
      <c r="D37" s="60">
        <v>5239</v>
      </c>
      <c r="E37" s="63">
        <v>13</v>
      </c>
      <c r="F37" s="60">
        <v>5266</v>
      </c>
      <c r="G37" s="66">
        <v>23</v>
      </c>
      <c r="H37" s="66">
        <v>5280</v>
      </c>
      <c r="I37" s="42"/>
      <c r="J37" s="42"/>
      <c r="K37" s="52">
        <v>0</v>
      </c>
      <c r="L37">
        <v>1212</v>
      </c>
    </row>
    <row r="38" spans="1:22" x14ac:dyDescent="0.3">
      <c r="A38" s="60">
        <v>21</v>
      </c>
      <c r="B38" s="60">
        <v>5382</v>
      </c>
      <c r="C38" s="63">
        <v>21</v>
      </c>
      <c r="D38" s="60">
        <v>5399</v>
      </c>
      <c r="E38" s="63">
        <v>11</v>
      </c>
      <c r="F38" s="60">
        <v>5413</v>
      </c>
      <c r="G38" s="66">
        <v>21</v>
      </c>
      <c r="H38" s="66">
        <v>5423</v>
      </c>
      <c r="I38" s="42"/>
      <c r="J38" s="42"/>
      <c r="K38" s="52">
        <v>0</v>
      </c>
      <c r="L38">
        <v>2212</v>
      </c>
    </row>
    <row r="39" spans="1:22" x14ac:dyDescent="0.3">
      <c r="A39" s="60">
        <v>21</v>
      </c>
      <c r="B39" s="60">
        <v>5553</v>
      </c>
      <c r="C39" s="63">
        <v>12</v>
      </c>
      <c r="D39" s="60">
        <v>5568</v>
      </c>
      <c r="E39" s="63">
        <v>24</v>
      </c>
      <c r="F39" s="60">
        <v>5614</v>
      </c>
      <c r="G39" s="66">
        <v>23</v>
      </c>
      <c r="H39" s="66">
        <v>5637</v>
      </c>
      <c r="I39" s="42"/>
      <c r="J39" s="42"/>
      <c r="K39" s="52">
        <v>0</v>
      </c>
      <c r="L39">
        <v>2122</v>
      </c>
    </row>
    <row r="40" spans="1:22" x14ac:dyDescent="0.3">
      <c r="A40" s="60">
        <v>12</v>
      </c>
      <c r="B40" s="60">
        <v>5750</v>
      </c>
      <c r="C40" s="63">
        <v>23</v>
      </c>
      <c r="D40" s="60">
        <v>5763</v>
      </c>
      <c r="E40" s="63">
        <v>13</v>
      </c>
      <c r="F40" s="60">
        <v>5788</v>
      </c>
      <c r="G40" s="66">
        <v>23</v>
      </c>
      <c r="H40" s="66">
        <v>5811</v>
      </c>
      <c r="I40" s="42"/>
      <c r="J40" s="42"/>
      <c r="K40" s="52">
        <v>0</v>
      </c>
      <c r="L40">
        <v>1212</v>
      </c>
    </row>
    <row r="41" spans="1:22" x14ac:dyDescent="0.3">
      <c r="A41" s="60">
        <v>12</v>
      </c>
      <c r="B41" s="60">
        <v>5952</v>
      </c>
      <c r="C41" s="63">
        <v>14</v>
      </c>
      <c r="D41" s="60">
        <v>5964</v>
      </c>
      <c r="E41" s="63">
        <v>24</v>
      </c>
      <c r="F41" s="60">
        <v>5975</v>
      </c>
      <c r="G41" s="66">
        <v>14</v>
      </c>
      <c r="H41" s="66">
        <v>5992</v>
      </c>
      <c r="I41" s="42"/>
      <c r="J41" s="42"/>
      <c r="K41" s="52">
        <v>0</v>
      </c>
      <c r="L41">
        <v>1121</v>
      </c>
    </row>
    <row r="42" spans="1:22" x14ac:dyDescent="0.3">
      <c r="A42" s="60">
        <v>12</v>
      </c>
      <c r="B42" s="60">
        <v>6117</v>
      </c>
      <c r="C42" s="63">
        <v>23</v>
      </c>
      <c r="D42" s="60">
        <v>6133</v>
      </c>
      <c r="E42" s="63">
        <v>24</v>
      </c>
      <c r="F42" s="60">
        <v>6145</v>
      </c>
      <c r="G42" s="66">
        <v>14</v>
      </c>
      <c r="H42" s="66">
        <v>6164</v>
      </c>
      <c r="I42" s="42"/>
      <c r="J42" s="42"/>
      <c r="K42" s="52">
        <v>0</v>
      </c>
      <c r="L42">
        <v>1221</v>
      </c>
    </row>
    <row r="43" spans="1:22" x14ac:dyDescent="0.3">
      <c r="A43" s="60">
        <v>21</v>
      </c>
      <c r="B43" s="60">
        <v>6285</v>
      </c>
      <c r="C43" s="63">
        <v>12</v>
      </c>
      <c r="D43" s="60">
        <v>6302</v>
      </c>
      <c r="E43" s="63">
        <v>13</v>
      </c>
      <c r="F43" s="60">
        <v>6329</v>
      </c>
      <c r="G43" s="66">
        <v>23</v>
      </c>
      <c r="H43" s="66">
        <v>6345</v>
      </c>
      <c r="I43" s="42"/>
      <c r="J43" s="42"/>
      <c r="K43" s="52">
        <v>0</v>
      </c>
      <c r="L43">
        <v>2112</v>
      </c>
    </row>
    <row r="44" spans="1:22" x14ac:dyDescent="0.3">
      <c r="A44" s="60">
        <v>12</v>
      </c>
      <c r="B44" s="60">
        <v>6447</v>
      </c>
      <c r="C44" s="63">
        <v>23</v>
      </c>
      <c r="D44" s="60">
        <v>6457</v>
      </c>
      <c r="E44" s="63">
        <v>24</v>
      </c>
      <c r="F44" s="60">
        <v>6481</v>
      </c>
      <c r="G44" s="66">
        <v>23</v>
      </c>
      <c r="H44" s="66">
        <v>6496</v>
      </c>
      <c r="I44" s="42"/>
      <c r="J44" s="42"/>
      <c r="K44" s="52">
        <v>0</v>
      </c>
      <c r="L44">
        <v>1222</v>
      </c>
    </row>
    <row r="45" spans="1:22" x14ac:dyDescent="0.3">
      <c r="A45" s="60">
        <v>21</v>
      </c>
      <c r="B45" s="60">
        <v>6596</v>
      </c>
      <c r="C45" s="63">
        <v>21</v>
      </c>
      <c r="D45" s="60">
        <v>6616</v>
      </c>
      <c r="E45" s="63">
        <v>22</v>
      </c>
      <c r="F45" s="60">
        <v>6628</v>
      </c>
      <c r="G45" s="66">
        <v>23</v>
      </c>
      <c r="H45" s="66">
        <v>6669</v>
      </c>
      <c r="I45" s="42"/>
      <c r="J45" s="42"/>
      <c r="K45" s="52">
        <v>0</v>
      </c>
      <c r="L45">
        <v>2222</v>
      </c>
    </row>
    <row r="46" spans="1:22" x14ac:dyDescent="0.3">
      <c r="A46" s="60">
        <v>12</v>
      </c>
      <c r="B46" s="60">
        <v>6780</v>
      </c>
      <c r="C46" s="63">
        <v>23</v>
      </c>
      <c r="D46" s="60">
        <v>6802</v>
      </c>
      <c r="E46" s="63">
        <v>24</v>
      </c>
      <c r="F46" s="60">
        <v>6815</v>
      </c>
      <c r="G46" s="66">
        <v>14</v>
      </c>
      <c r="H46" s="66">
        <v>6841</v>
      </c>
      <c r="I46" s="42"/>
      <c r="J46" s="42"/>
      <c r="K46" s="52">
        <v>0</v>
      </c>
      <c r="L46">
        <v>1221</v>
      </c>
    </row>
    <row r="47" spans="1:22" x14ac:dyDescent="0.3">
      <c r="A47" s="60">
        <v>21</v>
      </c>
      <c r="B47" s="60">
        <v>6949</v>
      </c>
      <c r="C47" s="63">
        <v>12</v>
      </c>
      <c r="D47" s="60">
        <v>6967</v>
      </c>
      <c r="E47" s="63">
        <v>24</v>
      </c>
      <c r="F47" s="60">
        <v>6977</v>
      </c>
      <c r="G47" s="66">
        <v>23</v>
      </c>
      <c r="H47" s="66">
        <v>7001</v>
      </c>
      <c r="I47" s="42"/>
      <c r="J47" s="42"/>
      <c r="K47" s="52">
        <v>0</v>
      </c>
      <c r="L47">
        <v>2122</v>
      </c>
    </row>
    <row r="48" spans="1:22" x14ac:dyDescent="0.3">
      <c r="A48" s="60">
        <v>12</v>
      </c>
      <c r="B48" s="60">
        <v>7132</v>
      </c>
      <c r="C48" s="63">
        <v>23</v>
      </c>
      <c r="D48" s="60">
        <v>7141</v>
      </c>
      <c r="E48" s="63">
        <v>24</v>
      </c>
      <c r="F48" s="60">
        <v>7164</v>
      </c>
      <c r="G48" s="66">
        <v>23</v>
      </c>
      <c r="H48" s="66">
        <v>7177</v>
      </c>
      <c r="I48" s="42"/>
      <c r="J48" s="42"/>
      <c r="K48" s="52">
        <v>0</v>
      </c>
      <c r="L48">
        <v>1222</v>
      </c>
    </row>
    <row r="49" spans="1:12" x14ac:dyDescent="0.3">
      <c r="A49" s="60">
        <v>21</v>
      </c>
      <c r="B49" s="60">
        <v>7285</v>
      </c>
      <c r="C49" s="63">
        <v>12</v>
      </c>
      <c r="D49" s="60">
        <v>7297</v>
      </c>
      <c r="E49" s="63">
        <v>24</v>
      </c>
      <c r="F49" s="60">
        <v>7308</v>
      </c>
      <c r="G49" s="66">
        <v>23</v>
      </c>
      <c r="H49" s="66">
        <v>7323</v>
      </c>
      <c r="I49" s="42"/>
      <c r="J49" s="42"/>
      <c r="K49" s="52">
        <v>0</v>
      </c>
      <c r="L49">
        <v>2122</v>
      </c>
    </row>
    <row r="50" spans="1:12" x14ac:dyDescent="0.3">
      <c r="A50" s="60">
        <v>21</v>
      </c>
      <c r="B50" s="60">
        <v>7422</v>
      </c>
      <c r="C50" s="63">
        <v>12</v>
      </c>
      <c r="D50" s="60">
        <v>7432</v>
      </c>
      <c r="E50" s="63">
        <v>24</v>
      </c>
      <c r="F50" s="60">
        <v>7447</v>
      </c>
      <c r="G50" s="66">
        <v>23</v>
      </c>
      <c r="H50" s="66">
        <v>7460</v>
      </c>
      <c r="I50" s="42"/>
      <c r="J50" s="42"/>
      <c r="K50" s="52">
        <v>0</v>
      </c>
      <c r="L50">
        <v>2122</v>
      </c>
    </row>
    <row r="51" spans="1:12" x14ac:dyDescent="0.3">
      <c r="A51" s="60">
        <v>21</v>
      </c>
      <c r="B51" s="60">
        <v>7561</v>
      </c>
      <c r="C51" s="63">
        <v>21</v>
      </c>
      <c r="D51" s="60">
        <v>7583</v>
      </c>
      <c r="E51" s="63">
        <v>22</v>
      </c>
      <c r="F51" s="60">
        <v>7596</v>
      </c>
      <c r="G51" s="66">
        <v>14</v>
      </c>
      <c r="H51" s="66">
        <v>7612</v>
      </c>
      <c r="I51" s="42"/>
      <c r="J51" s="42"/>
      <c r="K51" s="52">
        <v>0</v>
      </c>
      <c r="L51">
        <v>2221</v>
      </c>
    </row>
    <row r="52" spans="1:12" x14ac:dyDescent="0.3">
      <c r="A52" s="60">
        <v>21</v>
      </c>
      <c r="B52" s="60">
        <v>7726</v>
      </c>
      <c r="C52" s="63">
        <v>21</v>
      </c>
      <c r="D52" s="60">
        <v>7756</v>
      </c>
      <c r="E52" s="63">
        <v>11</v>
      </c>
      <c r="F52" s="60">
        <v>7772</v>
      </c>
      <c r="G52" s="66">
        <v>21</v>
      </c>
      <c r="H52" s="66">
        <v>7836</v>
      </c>
      <c r="I52" s="42"/>
      <c r="J52" s="42"/>
      <c r="K52" s="52">
        <v>0</v>
      </c>
      <c r="L52">
        <v>2212</v>
      </c>
    </row>
    <row r="53" spans="1:12" x14ac:dyDescent="0.3">
      <c r="A53" s="60">
        <v>21</v>
      </c>
      <c r="B53" s="60">
        <v>7957</v>
      </c>
      <c r="C53" s="63">
        <v>12</v>
      </c>
      <c r="D53" s="60">
        <v>7969</v>
      </c>
      <c r="E53" s="63">
        <v>24</v>
      </c>
      <c r="F53" s="60">
        <v>7999</v>
      </c>
      <c r="G53" s="66">
        <v>23</v>
      </c>
      <c r="H53" s="66">
        <v>8024</v>
      </c>
      <c r="I53" s="42"/>
      <c r="J53" s="42"/>
      <c r="K53" s="52">
        <v>0</v>
      </c>
      <c r="L53">
        <v>2122</v>
      </c>
    </row>
    <row r="54" spans="1:12" x14ac:dyDescent="0.3">
      <c r="A54" s="59">
        <v>21</v>
      </c>
      <c r="B54" s="59">
        <v>8141</v>
      </c>
      <c r="C54" s="62">
        <v>21</v>
      </c>
      <c r="D54" s="59">
        <v>8160</v>
      </c>
      <c r="E54" s="62">
        <v>11</v>
      </c>
      <c r="F54" s="59">
        <v>8176</v>
      </c>
      <c r="G54" s="65">
        <v>21</v>
      </c>
      <c r="H54" s="65">
        <v>8191</v>
      </c>
      <c r="I54" s="43"/>
      <c r="J54" s="43"/>
      <c r="K54" s="44">
        <v>0</v>
      </c>
      <c r="L54">
        <v>2212</v>
      </c>
    </row>
    <row r="55" spans="1:12" x14ac:dyDescent="0.3">
      <c r="A55" s="59">
        <v>12</v>
      </c>
      <c r="B55" s="59">
        <v>8294</v>
      </c>
      <c r="C55" s="62">
        <v>23</v>
      </c>
      <c r="D55" s="59">
        <v>8306</v>
      </c>
      <c r="E55" s="62">
        <v>13</v>
      </c>
      <c r="F55" s="59">
        <v>8324</v>
      </c>
      <c r="G55" s="65">
        <v>23</v>
      </c>
      <c r="H55" s="65">
        <v>8336</v>
      </c>
      <c r="I55" s="43"/>
      <c r="J55" s="43"/>
      <c r="K55" s="44">
        <v>0</v>
      </c>
      <c r="L55">
        <v>1212</v>
      </c>
    </row>
    <row r="56" spans="1:12" x14ac:dyDescent="0.3">
      <c r="A56" s="59">
        <v>12</v>
      </c>
      <c r="B56" s="59">
        <v>8448</v>
      </c>
      <c r="C56" s="62">
        <v>23</v>
      </c>
      <c r="D56" s="59">
        <v>8461</v>
      </c>
      <c r="E56" s="62">
        <v>24</v>
      </c>
      <c r="F56" s="59">
        <v>8480</v>
      </c>
      <c r="G56" s="65">
        <v>23</v>
      </c>
      <c r="H56" s="65">
        <v>8492</v>
      </c>
      <c r="I56" s="43"/>
      <c r="J56" s="43"/>
      <c r="K56" s="44">
        <v>0</v>
      </c>
      <c r="L56">
        <v>1222</v>
      </c>
    </row>
    <row r="57" spans="1:12" x14ac:dyDescent="0.3">
      <c r="A57" s="59">
        <v>21</v>
      </c>
      <c r="B57" s="59">
        <v>8593</v>
      </c>
      <c r="C57" s="62">
        <v>12</v>
      </c>
      <c r="D57" s="59">
        <v>8608</v>
      </c>
      <c r="E57" s="62">
        <v>13</v>
      </c>
      <c r="F57" s="59">
        <v>8630</v>
      </c>
      <c r="G57" s="65">
        <v>23</v>
      </c>
      <c r="H57" s="65">
        <v>8642</v>
      </c>
      <c r="I57" s="43"/>
      <c r="J57" s="43"/>
      <c r="K57" s="44">
        <v>0</v>
      </c>
      <c r="L57">
        <v>2112</v>
      </c>
    </row>
    <row r="58" spans="1:12" x14ac:dyDescent="0.3">
      <c r="A58" s="59">
        <v>12</v>
      </c>
      <c r="B58" s="59">
        <v>8749</v>
      </c>
      <c r="C58" s="62">
        <v>23</v>
      </c>
      <c r="D58" s="59">
        <v>8758</v>
      </c>
      <c r="E58" s="62">
        <v>13</v>
      </c>
      <c r="F58" s="59">
        <v>8774</v>
      </c>
      <c r="G58" s="65">
        <v>23</v>
      </c>
      <c r="H58" s="65">
        <v>8783</v>
      </c>
      <c r="I58" s="43"/>
      <c r="J58" s="43"/>
      <c r="K58" s="44">
        <v>0</v>
      </c>
      <c r="L58">
        <v>1212</v>
      </c>
    </row>
    <row r="59" spans="1:12" x14ac:dyDescent="0.3">
      <c r="A59" s="59">
        <v>21</v>
      </c>
      <c r="B59" s="59">
        <v>8884</v>
      </c>
      <c r="C59" s="62">
        <v>21</v>
      </c>
      <c r="D59" s="59">
        <v>8906</v>
      </c>
      <c r="E59" s="62">
        <v>22</v>
      </c>
      <c r="F59" s="59">
        <v>8930</v>
      </c>
      <c r="G59" s="65">
        <v>23</v>
      </c>
      <c r="H59" s="65">
        <v>8954</v>
      </c>
      <c r="I59" s="43"/>
      <c r="J59" s="43"/>
      <c r="K59" s="44">
        <v>0</v>
      </c>
      <c r="L59">
        <v>2222</v>
      </c>
    </row>
    <row r="60" spans="1:12" x14ac:dyDescent="0.3">
      <c r="A60" s="59">
        <v>21</v>
      </c>
      <c r="B60" s="59">
        <v>9057</v>
      </c>
      <c r="C60" s="62">
        <v>12</v>
      </c>
      <c r="D60" s="59">
        <v>9098</v>
      </c>
      <c r="E60" s="62">
        <v>24</v>
      </c>
      <c r="F60" s="59">
        <v>9122</v>
      </c>
      <c r="G60" s="65">
        <v>23</v>
      </c>
      <c r="H60" s="65">
        <v>9138</v>
      </c>
      <c r="I60" s="43"/>
      <c r="J60" s="43"/>
      <c r="K60" s="44">
        <v>0</v>
      </c>
      <c r="L60">
        <v>2122</v>
      </c>
    </row>
    <row r="61" spans="1:12" x14ac:dyDescent="0.3">
      <c r="A61" s="59">
        <v>12</v>
      </c>
      <c r="B61" s="59">
        <v>9243</v>
      </c>
      <c r="C61" s="62">
        <v>14</v>
      </c>
      <c r="D61" s="59">
        <v>9257</v>
      </c>
      <c r="E61" s="62">
        <v>24</v>
      </c>
      <c r="F61" s="59">
        <v>9284</v>
      </c>
      <c r="G61" s="65">
        <v>23</v>
      </c>
      <c r="H61" s="65">
        <v>9296</v>
      </c>
      <c r="I61" s="43"/>
      <c r="J61" s="43"/>
      <c r="K61" s="44">
        <v>0</v>
      </c>
      <c r="L61">
        <v>1122</v>
      </c>
    </row>
    <row r="62" spans="1:12" x14ac:dyDescent="0.3">
      <c r="A62" s="59">
        <v>12</v>
      </c>
      <c r="B62" s="59">
        <v>9405</v>
      </c>
      <c r="C62" s="62">
        <v>23</v>
      </c>
      <c r="D62" s="59">
        <v>9415</v>
      </c>
      <c r="E62" s="62">
        <v>24</v>
      </c>
      <c r="F62" s="59">
        <v>9432</v>
      </c>
      <c r="G62" s="65">
        <v>23</v>
      </c>
      <c r="H62" s="65">
        <v>9444</v>
      </c>
      <c r="I62" s="43"/>
      <c r="J62" s="43"/>
      <c r="K62" s="44">
        <v>0</v>
      </c>
      <c r="L62">
        <v>1222</v>
      </c>
    </row>
    <row r="63" spans="1:12" x14ac:dyDescent="0.3">
      <c r="A63" s="59">
        <v>12</v>
      </c>
      <c r="B63" s="59">
        <v>9551</v>
      </c>
      <c r="C63" s="62">
        <v>14</v>
      </c>
      <c r="D63" s="59">
        <v>9575</v>
      </c>
      <c r="E63" s="62">
        <v>13</v>
      </c>
      <c r="F63" s="59">
        <v>9608</v>
      </c>
      <c r="G63" s="65">
        <v>23</v>
      </c>
      <c r="H63" s="65">
        <v>9626</v>
      </c>
      <c r="I63" s="43"/>
      <c r="J63" s="43"/>
      <c r="K63" s="44">
        <v>0</v>
      </c>
      <c r="L63">
        <v>1112</v>
      </c>
    </row>
    <row r="64" spans="1:12" x14ac:dyDescent="0.3">
      <c r="A64" s="59">
        <v>12</v>
      </c>
      <c r="B64" s="59">
        <v>9742</v>
      </c>
      <c r="C64" s="62">
        <v>23</v>
      </c>
      <c r="D64" s="59">
        <v>9753</v>
      </c>
      <c r="E64" s="62">
        <v>13</v>
      </c>
      <c r="F64" s="59">
        <v>9767</v>
      </c>
      <c r="G64" s="65">
        <v>23</v>
      </c>
      <c r="H64" s="65">
        <v>9779</v>
      </c>
      <c r="I64" s="43"/>
      <c r="J64" s="43"/>
      <c r="K64" s="44">
        <v>0</v>
      </c>
      <c r="L64">
        <v>1212</v>
      </c>
    </row>
    <row r="65" spans="1:12" x14ac:dyDescent="0.3">
      <c r="A65" s="59">
        <v>12</v>
      </c>
      <c r="B65" s="59">
        <v>9887</v>
      </c>
      <c r="C65" s="62">
        <v>14</v>
      </c>
      <c r="D65" s="59">
        <v>9912</v>
      </c>
      <c r="E65" s="62">
        <v>24</v>
      </c>
      <c r="F65" s="59">
        <v>9923</v>
      </c>
      <c r="G65" s="65">
        <v>14</v>
      </c>
      <c r="H65" s="65">
        <v>9938</v>
      </c>
      <c r="I65" s="43"/>
      <c r="J65" s="43"/>
      <c r="K65" s="44">
        <v>0</v>
      </c>
      <c r="L65">
        <v>1121</v>
      </c>
    </row>
    <row r="66" spans="1:12" x14ac:dyDescent="0.3">
      <c r="A66" s="59">
        <v>12</v>
      </c>
      <c r="B66" s="59">
        <v>10036</v>
      </c>
      <c r="C66" s="62">
        <v>23</v>
      </c>
      <c r="D66" s="59">
        <v>10049</v>
      </c>
      <c r="E66" s="62">
        <v>13</v>
      </c>
      <c r="F66" s="59">
        <v>10065</v>
      </c>
      <c r="G66" s="65">
        <v>23</v>
      </c>
      <c r="H66" s="65">
        <v>10075</v>
      </c>
      <c r="I66" s="43"/>
      <c r="J66" s="43"/>
      <c r="K66" s="44">
        <v>0</v>
      </c>
      <c r="L66">
        <v>1212</v>
      </c>
    </row>
    <row r="67" spans="1:12" x14ac:dyDescent="0.3">
      <c r="A67" s="59">
        <v>21</v>
      </c>
      <c r="B67" s="59">
        <v>10256</v>
      </c>
      <c r="C67" s="62">
        <v>12</v>
      </c>
      <c r="D67" s="59">
        <v>10273</v>
      </c>
      <c r="E67" s="62">
        <v>24</v>
      </c>
      <c r="F67" s="59">
        <v>10324</v>
      </c>
      <c r="G67" s="65">
        <v>23</v>
      </c>
      <c r="H67" s="65">
        <v>10354</v>
      </c>
      <c r="I67" s="43"/>
      <c r="J67" s="43"/>
      <c r="K67" s="44">
        <v>0</v>
      </c>
      <c r="L67">
        <v>2122</v>
      </c>
    </row>
    <row r="68" spans="1:12" x14ac:dyDescent="0.3">
      <c r="A68" s="59">
        <v>21</v>
      </c>
      <c r="B68" s="59">
        <v>10465</v>
      </c>
      <c r="C68" s="62">
        <v>12</v>
      </c>
      <c r="D68" s="59">
        <v>10481</v>
      </c>
      <c r="E68" s="62">
        <v>24</v>
      </c>
      <c r="F68" s="59">
        <v>10505</v>
      </c>
      <c r="G68" s="65">
        <v>14</v>
      </c>
      <c r="H68" s="65">
        <v>10535</v>
      </c>
      <c r="I68" s="43"/>
      <c r="J68" s="43"/>
      <c r="K68" s="44">
        <v>0</v>
      </c>
      <c r="L68">
        <v>2121</v>
      </c>
    </row>
    <row r="69" spans="1:12" x14ac:dyDescent="0.3">
      <c r="A69" s="59">
        <v>21</v>
      </c>
      <c r="B69" s="59">
        <v>10634</v>
      </c>
      <c r="C69" s="62">
        <v>21</v>
      </c>
      <c r="D69" s="59">
        <v>10648</v>
      </c>
      <c r="E69" s="62">
        <v>11</v>
      </c>
      <c r="F69" s="59">
        <v>10661</v>
      </c>
      <c r="G69" s="65">
        <v>21</v>
      </c>
      <c r="H69" s="65">
        <v>10685</v>
      </c>
      <c r="I69" s="43"/>
      <c r="J69" s="43"/>
      <c r="K69" s="44">
        <v>0</v>
      </c>
      <c r="L69">
        <v>2212</v>
      </c>
    </row>
    <row r="70" spans="1:12" x14ac:dyDescent="0.3">
      <c r="A70" s="59">
        <v>21</v>
      </c>
      <c r="B70" s="59">
        <v>10785</v>
      </c>
      <c r="C70" s="62">
        <v>12</v>
      </c>
      <c r="D70" s="59">
        <v>10796</v>
      </c>
      <c r="E70" s="62">
        <v>13</v>
      </c>
      <c r="F70" s="59">
        <v>10819</v>
      </c>
      <c r="G70" s="65">
        <v>23</v>
      </c>
      <c r="H70" s="65">
        <v>10845</v>
      </c>
      <c r="I70" s="43"/>
      <c r="J70" s="43"/>
      <c r="K70" s="44">
        <v>0</v>
      </c>
      <c r="L70">
        <v>2112</v>
      </c>
    </row>
    <row r="71" spans="1:12" x14ac:dyDescent="0.3">
      <c r="A71" s="59">
        <v>12</v>
      </c>
      <c r="B71" s="59">
        <v>10954</v>
      </c>
      <c r="C71" s="62">
        <v>14</v>
      </c>
      <c r="D71" s="59">
        <v>10976</v>
      </c>
      <c r="E71" s="62">
        <v>24</v>
      </c>
      <c r="F71" s="59">
        <v>11001</v>
      </c>
      <c r="G71" s="65">
        <v>23</v>
      </c>
      <c r="H71" s="65">
        <v>11026</v>
      </c>
      <c r="I71" s="43"/>
      <c r="J71" s="43"/>
      <c r="K71" s="44">
        <v>0</v>
      </c>
      <c r="L71">
        <v>1122</v>
      </c>
    </row>
    <row r="72" spans="1:12" x14ac:dyDescent="0.3">
      <c r="A72" s="59">
        <v>21</v>
      </c>
      <c r="B72" s="59">
        <v>11158</v>
      </c>
      <c r="C72" s="62">
        <v>12</v>
      </c>
      <c r="D72" s="59">
        <v>11173</v>
      </c>
      <c r="E72" s="62">
        <v>24</v>
      </c>
      <c r="F72" s="59">
        <v>11185</v>
      </c>
      <c r="G72" s="65">
        <v>23</v>
      </c>
      <c r="H72" s="65">
        <v>11195</v>
      </c>
      <c r="I72" s="43"/>
      <c r="J72" s="43"/>
      <c r="K72" s="44">
        <v>0</v>
      </c>
      <c r="L72">
        <v>2122</v>
      </c>
    </row>
    <row r="73" spans="1:12" x14ac:dyDescent="0.3">
      <c r="A73" s="59">
        <v>12</v>
      </c>
      <c r="B73" s="59">
        <v>11294</v>
      </c>
      <c r="C73" s="62">
        <v>23</v>
      </c>
      <c r="D73" s="59">
        <v>11320</v>
      </c>
      <c r="E73" s="62">
        <v>24</v>
      </c>
      <c r="F73" s="59">
        <v>11333</v>
      </c>
      <c r="G73" s="65">
        <v>14</v>
      </c>
      <c r="H73" s="65">
        <v>11359</v>
      </c>
      <c r="I73" s="43"/>
      <c r="J73" s="43"/>
      <c r="K73" s="44">
        <v>0</v>
      </c>
      <c r="L73">
        <v>1221</v>
      </c>
    </row>
    <row r="74" spans="1:12" x14ac:dyDescent="0.3">
      <c r="A74" s="59">
        <v>21</v>
      </c>
      <c r="B74" s="59">
        <v>11467</v>
      </c>
      <c r="C74" s="62">
        <v>12</v>
      </c>
      <c r="D74" s="59">
        <v>11482</v>
      </c>
      <c r="E74" s="62">
        <v>24</v>
      </c>
      <c r="F74" s="59">
        <v>11507</v>
      </c>
      <c r="G74" s="65">
        <v>23</v>
      </c>
      <c r="H74" s="65">
        <v>11520</v>
      </c>
      <c r="I74" s="43"/>
      <c r="J74" s="43"/>
      <c r="K74" s="44">
        <v>0</v>
      </c>
      <c r="L74">
        <v>2122</v>
      </c>
    </row>
    <row r="75" spans="1:12" x14ac:dyDescent="0.3">
      <c r="A75" s="59">
        <v>21</v>
      </c>
      <c r="B75" s="59">
        <v>11645</v>
      </c>
      <c r="C75" s="62">
        <v>12</v>
      </c>
      <c r="D75" s="59">
        <v>11661</v>
      </c>
      <c r="E75" s="62">
        <v>24</v>
      </c>
      <c r="F75" s="59">
        <v>11672</v>
      </c>
      <c r="G75" s="65">
        <v>14</v>
      </c>
      <c r="H75" s="65">
        <v>11688</v>
      </c>
      <c r="I75" s="43"/>
      <c r="J75" s="43"/>
      <c r="K75" s="44">
        <v>0</v>
      </c>
      <c r="L75">
        <v>2121</v>
      </c>
    </row>
    <row r="76" spans="1:12" x14ac:dyDescent="0.3">
      <c r="A76" s="59">
        <v>12</v>
      </c>
      <c r="B76" s="59">
        <v>11791</v>
      </c>
      <c r="C76" s="62">
        <v>14</v>
      </c>
      <c r="D76" s="59">
        <v>11802</v>
      </c>
      <c r="E76" s="62">
        <v>24</v>
      </c>
      <c r="F76" s="59">
        <v>11814</v>
      </c>
      <c r="G76" s="65">
        <v>14</v>
      </c>
      <c r="H76" s="65">
        <v>11842</v>
      </c>
      <c r="I76" s="43"/>
      <c r="J76" s="43"/>
      <c r="K76" s="44">
        <v>0</v>
      </c>
      <c r="L76">
        <v>1121</v>
      </c>
    </row>
    <row r="77" spans="1:12" x14ac:dyDescent="0.3">
      <c r="A77" s="59">
        <v>21</v>
      </c>
      <c r="B77" s="59">
        <v>11968</v>
      </c>
      <c r="C77" s="62">
        <v>21</v>
      </c>
      <c r="D77" s="59">
        <v>12003</v>
      </c>
      <c r="E77" s="62">
        <v>11</v>
      </c>
      <c r="F77" s="59">
        <v>12018</v>
      </c>
      <c r="G77" s="65">
        <v>21</v>
      </c>
      <c r="H77" s="65">
        <v>12030</v>
      </c>
      <c r="I77" s="43"/>
      <c r="J77" s="43"/>
      <c r="K77" s="44">
        <v>0</v>
      </c>
      <c r="L77">
        <v>2212</v>
      </c>
    </row>
    <row r="78" spans="1:12" x14ac:dyDescent="0.3">
      <c r="A78" s="60">
        <v>12</v>
      </c>
      <c r="B78" s="60">
        <v>12154</v>
      </c>
      <c r="C78" s="63">
        <v>14</v>
      </c>
      <c r="D78" s="60">
        <v>12176</v>
      </c>
      <c r="E78" s="63">
        <v>24</v>
      </c>
      <c r="F78" s="60">
        <v>12196</v>
      </c>
      <c r="G78" s="66">
        <v>23</v>
      </c>
      <c r="H78" s="66">
        <v>12213</v>
      </c>
      <c r="I78" s="42"/>
      <c r="J78" s="42"/>
      <c r="K78" s="52">
        <v>0</v>
      </c>
      <c r="L78">
        <v>1122</v>
      </c>
    </row>
    <row r="79" spans="1:12" x14ac:dyDescent="0.3">
      <c r="A79" s="60">
        <v>21</v>
      </c>
      <c r="B79" s="60">
        <v>12310</v>
      </c>
      <c r="C79" s="63">
        <v>12</v>
      </c>
      <c r="D79" s="60">
        <v>12322</v>
      </c>
      <c r="E79" s="63">
        <v>24</v>
      </c>
      <c r="F79" s="60">
        <v>12334</v>
      </c>
      <c r="G79" s="66">
        <v>23</v>
      </c>
      <c r="H79" s="66">
        <v>12346</v>
      </c>
      <c r="I79" s="42"/>
      <c r="J79" s="42"/>
      <c r="K79" s="52">
        <v>0</v>
      </c>
      <c r="L79">
        <v>2122</v>
      </c>
    </row>
    <row r="80" spans="1:12" x14ac:dyDescent="0.3">
      <c r="A80" s="60">
        <v>21</v>
      </c>
      <c r="B80" s="60">
        <v>12447</v>
      </c>
      <c r="C80" s="63">
        <v>12</v>
      </c>
      <c r="D80" s="60">
        <v>12461</v>
      </c>
      <c r="E80" s="63">
        <v>24</v>
      </c>
      <c r="F80" s="60">
        <v>12474</v>
      </c>
      <c r="G80" s="66">
        <v>14</v>
      </c>
      <c r="H80" s="66">
        <v>12490</v>
      </c>
      <c r="I80" s="42"/>
      <c r="J80" s="42"/>
      <c r="K80" s="52">
        <v>0</v>
      </c>
      <c r="L80">
        <v>2121</v>
      </c>
    </row>
    <row r="81" spans="1:12" x14ac:dyDescent="0.3">
      <c r="A81" s="60">
        <v>21</v>
      </c>
      <c r="B81" s="60">
        <v>12589</v>
      </c>
      <c r="C81" s="63">
        <v>21</v>
      </c>
      <c r="D81" s="60">
        <v>12610</v>
      </c>
      <c r="E81" s="63">
        <v>22</v>
      </c>
      <c r="F81" s="60">
        <v>12626</v>
      </c>
      <c r="G81" s="66">
        <v>23</v>
      </c>
      <c r="H81" s="66">
        <v>12643</v>
      </c>
      <c r="I81" s="42"/>
      <c r="J81" s="42"/>
      <c r="K81" s="52">
        <v>0</v>
      </c>
      <c r="L81">
        <v>2222</v>
      </c>
    </row>
    <row r="82" spans="1:12" x14ac:dyDescent="0.3">
      <c r="A82" s="60">
        <v>21</v>
      </c>
      <c r="B82" s="60">
        <v>12740</v>
      </c>
      <c r="C82" s="63">
        <v>21</v>
      </c>
      <c r="D82" s="60">
        <v>12752</v>
      </c>
      <c r="E82" s="63">
        <v>22</v>
      </c>
      <c r="F82" s="60">
        <v>12781</v>
      </c>
      <c r="G82" s="66">
        <v>23</v>
      </c>
      <c r="H82" s="66">
        <v>12793</v>
      </c>
      <c r="I82" s="42"/>
      <c r="J82" s="42"/>
      <c r="K82" s="52">
        <v>0</v>
      </c>
      <c r="L82">
        <v>2222</v>
      </c>
    </row>
    <row r="83" spans="1:12" x14ac:dyDescent="0.3">
      <c r="A83" s="60">
        <v>21</v>
      </c>
      <c r="B83" s="60">
        <v>12897</v>
      </c>
      <c r="C83" s="63">
        <v>12</v>
      </c>
      <c r="D83" s="60">
        <v>12913</v>
      </c>
      <c r="E83" s="63">
        <v>24</v>
      </c>
      <c r="F83" s="60">
        <v>12924</v>
      </c>
      <c r="G83" s="66">
        <v>23</v>
      </c>
      <c r="H83" s="66">
        <v>12943</v>
      </c>
      <c r="I83" s="42"/>
      <c r="J83" s="42"/>
      <c r="K83" s="52">
        <v>0</v>
      </c>
      <c r="L83">
        <v>2122</v>
      </c>
    </row>
    <row r="84" spans="1:12" x14ac:dyDescent="0.3">
      <c r="A84" s="60">
        <v>12</v>
      </c>
      <c r="B84" s="60">
        <v>13047</v>
      </c>
      <c r="C84" s="63">
        <v>23</v>
      </c>
      <c r="D84" s="60">
        <v>13059</v>
      </c>
      <c r="E84" s="63">
        <v>13</v>
      </c>
      <c r="F84" s="60">
        <v>13077</v>
      </c>
      <c r="G84" s="66">
        <v>23</v>
      </c>
      <c r="H84" s="66">
        <v>13088</v>
      </c>
      <c r="I84" s="42"/>
      <c r="J84" s="42"/>
      <c r="K84" s="52">
        <v>0</v>
      </c>
      <c r="L84">
        <v>1212</v>
      </c>
    </row>
    <row r="85" spans="1:12" x14ac:dyDescent="0.3">
      <c r="A85" s="60">
        <v>21</v>
      </c>
      <c r="B85" s="60">
        <v>13186</v>
      </c>
      <c r="C85" s="63">
        <v>21</v>
      </c>
      <c r="D85" s="60">
        <v>13208</v>
      </c>
      <c r="E85" s="63">
        <v>22</v>
      </c>
      <c r="F85" s="60">
        <v>13221</v>
      </c>
      <c r="G85" s="66">
        <v>14</v>
      </c>
      <c r="H85" s="66">
        <v>13259</v>
      </c>
      <c r="I85" s="42"/>
      <c r="J85" s="42"/>
      <c r="K85" s="52">
        <v>0</v>
      </c>
      <c r="L85">
        <v>2221</v>
      </c>
    </row>
    <row r="86" spans="1:12" x14ac:dyDescent="0.3">
      <c r="A86" s="60">
        <v>12</v>
      </c>
      <c r="B86" s="60">
        <v>13380</v>
      </c>
      <c r="C86" s="63">
        <v>23</v>
      </c>
      <c r="D86" s="60">
        <v>13391</v>
      </c>
      <c r="E86" s="63">
        <v>13</v>
      </c>
      <c r="F86" s="60">
        <v>13415</v>
      </c>
      <c r="G86" s="66">
        <v>14</v>
      </c>
      <c r="H86" s="66">
        <v>13440</v>
      </c>
      <c r="I86" s="42"/>
      <c r="J86" s="42"/>
      <c r="K86" s="52">
        <v>0</v>
      </c>
      <c r="L86">
        <v>1211</v>
      </c>
    </row>
    <row r="87" spans="1:12" x14ac:dyDescent="0.3">
      <c r="A87" s="60">
        <v>12</v>
      </c>
      <c r="B87" s="60">
        <v>13551</v>
      </c>
      <c r="C87" s="63">
        <v>23</v>
      </c>
      <c r="D87" s="60">
        <v>13561</v>
      </c>
      <c r="E87" s="63">
        <v>13</v>
      </c>
      <c r="F87" s="60">
        <v>13577</v>
      </c>
      <c r="G87" s="66">
        <v>23</v>
      </c>
      <c r="H87" s="66">
        <v>13589</v>
      </c>
      <c r="I87" s="42"/>
      <c r="J87" s="42"/>
      <c r="K87" s="52">
        <v>0</v>
      </c>
      <c r="L87">
        <v>1212</v>
      </c>
    </row>
    <row r="88" spans="1:12" x14ac:dyDescent="0.3">
      <c r="A88" s="60">
        <v>21</v>
      </c>
      <c r="B88" s="60">
        <v>13695</v>
      </c>
      <c r="C88" s="63">
        <v>12</v>
      </c>
      <c r="D88" s="60">
        <v>13716</v>
      </c>
      <c r="E88" s="63">
        <v>24</v>
      </c>
      <c r="F88" s="60">
        <v>13740</v>
      </c>
      <c r="G88" s="66">
        <v>23</v>
      </c>
      <c r="H88" s="66">
        <v>13753</v>
      </c>
      <c r="I88" s="42"/>
      <c r="J88" s="42"/>
      <c r="K88" s="52">
        <v>0</v>
      </c>
      <c r="L88">
        <v>2122</v>
      </c>
    </row>
    <row r="89" spans="1:12" x14ac:dyDescent="0.3">
      <c r="A89" s="60">
        <v>12</v>
      </c>
      <c r="B89" s="60">
        <v>13871</v>
      </c>
      <c r="C89" s="63">
        <v>23</v>
      </c>
      <c r="D89" s="60">
        <v>13880</v>
      </c>
      <c r="E89" s="63">
        <v>13</v>
      </c>
      <c r="F89" s="60">
        <v>13895</v>
      </c>
      <c r="G89" s="66">
        <v>23</v>
      </c>
      <c r="H89" s="66">
        <v>13918</v>
      </c>
      <c r="I89" s="42"/>
      <c r="J89" s="42"/>
      <c r="K89" s="52">
        <v>0</v>
      </c>
      <c r="L89">
        <v>1212</v>
      </c>
    </row>
    <row r="90" spans="1:12" x14ac:dyDescent="0.3">
      <c r="A90" s="60">
        <v>21</v>
      </c>
      <c r="B90" s="60">
        <v>14031</v>
      </c>
      <c r="C90" s="63">
        <v>12</v>
      </c>
      <c r="D90" s="60">
        <v>14047</v>
      </c>
      <c r="E90" s="63">
        <v>13</v>
      </c>
      <c r="F90" s="60">
        <v>14073</v>
      </c>
      <c r="G90" s="66">
        <v>23</v>
      </c>
      <c r="H90" s="66">
        <v>14086</v>
      </c>
      <c r="I90" s="42"/>
      <c r="J90" s="42"/>
      <c r="K90" s="52">
        <v>0</v>
      </c>
      <c r="L90">
        <v>2112</v>
      </c>
    </row>
    <row r="91" spans="1:12" x14ac:dyDescent="0.3">
      <c r="A91" s="60">
        <v>21</v>
      </c>
      <c r="B91" s="60">
        <v>14193</v>
      </c>
      <c r="C91" s="63">
        <v>12</v>
      </c>
      <c r="D91" s="60">
        <v>14216</v>
      </c>
      <c r="E91" s="63">
        <v>24</v>
      </c>
      <c r="F91" s="60">
        <v>14227</v>
      </c>
      <c r="G91" s="66">
        <v>23</v>
      </c>
      <c r="H91" s="66">
        <v>14244</v>
      </c>
      <c r="I91" s="42"/>
      <c r="J91" s="42"/>
      <c r="K91" s="52">
        <v>0</v>
      </c>
      <c r="L91">
        <v>2122</v>
      </c>
    </row>
    <row r="92" spans="1:12" x14ac:dyDescent="0.3">
      <c r="A92" s="60">
        <v>21</v>
      </c>
      <c r="B92" s="60">
        <v>14351</v>
      </c>
      <c r="C92" s="63">
        <v>12</v>
      </c>
      <c r="D92" s="60">
        <v>14364</v>
      </c>
      <c r="E92" s="63">
        <v>24</v>
      </c>
      <c r="F92" s="60">
        <v>14373</v>
      </c>
      <c r="G92" s="66">
        <v>23</v>
      </c>
      <c r="H92" s="66">
        <v>14385</v>
      </c>
      <c r="I92" s="42"/>
      <c r="J92" s="42"/>
      <c r="K92" s="52">
        <v>0</v>
      </c>
      <c r="L92">
        <v>2122</v>
      </c>
    </row>
    <row r="93" spans="1:12" x14ac:dyDescent="0.3">
      <c r="A93" s="60">
        <v>21</v>
      </c>
      <c r="B93" s="60">
        <v>14491</v>
      </c>
      <c r="C93" s="63">
        <v>21</v>
      </c>
      <c r="D93" s="60">
        <v>14506</v>
      </c>
      <c r="E93" s="63">
        <v>11</v>
      </c>
      <c r="F93" s="60">
        <v>14517</v>
      </c>
      <c r="G93" s="66">
        <v>21</v>
      </c>
      <c r="H93" s="66">
        <v>14534</v>
      </c>
      <c r="I93" s="42"/>
      <c r="J93" s="42"/>
      <c r="K93" s="52">
        <v>0</v>
      </c>
      <c r="L93">
        <v>2212</v>
      </c>
    </row>
    <row r="94" spans="1:12" x14ac:dyDescent="0.3">
      <c r="A94" s="60">
        <v>12</v>
      </c>
      <c r="B94" s="60">
        <v>14658</v>
      </c>
      <c r="C94" s="63">
        <v>14</v>
      </c>
      <c r="D94" s="60">
        <v>14675</v>
      </c>
      <c r="E94" s="63">
        <v>24</v>
      </c>
      <c r="F94" s="60">
        <v>14688</v>
      </c>
      <c r="G94" s="66">
        <v>14</v>
      </c>
      <c r="H94" s="66">
        <v>14702</v>
      </c>
      <c r="I94" s="42"/>
      <c r="J94" s="42"/>
      <c r="K94" s="52">
        <v>0</v>
      </c>
      <c r="L94">
        <v>1121</v>
      </c>
    </row>
    <row r="95" spans="1:12" x14ac:dyDescent="0.3">
      <c r="A95" s="60">
        <v>21</v>
      </c>
      <c r="B95" s="60">
        <v>14818</v>
      </c>
      <c r="C95" s="63">
        <v>12</v>
      </c>
      <c r="D95" s="60">
        <v>14830</v>
      </c>
      <c r="E95" s="63">
        <v>24</v>
      </c>
      <c r="F95" s="60">
        <v>14841</v>
      </c>
      <c r="G95" s="66">
        <v>23</v>
      </c>
      <c r="H95" s="66">
        <v>14867</v>
      </c>
      <c r="I95" s="42"/>
      <c r="J95" s="42"/>
      <c r="K95" s="52">
        <v>0</v>
      </c>
      <c r="L95">
        <v>2122</v>
      </c>
    </row>
    <row r="96" spans="1:12" x14ac:dyDescent="0.3">
      <c r="A96" s="60">
        <v>21</v>
      </c>
      <c r="B96" s="60">
        <v>14974</v>
      </c>
      <c r="C96" s="63">
        <v>21</v>
      </c>
      <c r="D96" s="60">
        <v>15004</v>
      </c>
      <c r="E96" s="63">
        <v>22</v>
      </c>
      <c r="F96" s="60">
        <v>15017</v>
      </c>
      <c r="G96" s="66">
        <v>23</v>
      </c>
      <c r="H96" s="66">
        <v>15031</v>
      </c>
      <c r="I96" s="42"/>
      <c r="J96" s="42"/>
      <c r="K96" s="52">
        <v>0</v>
      </c>
      <c r="L96">
        <v>2222</v>
      </c>
    </row>
    <row r="97" spans="1:12" x14ac:dyDescent="0.3">
      <c r="A97" s="60">
        <v>12</v>
      </c>
      <c r="B97" s="60">
        <v>15150</v>
      </c>
      <c r="C97" s="63">
        <v>14</v>
      </c>
      <c r="D97" s="60">
        <v>15162</v>
      </c>
      <c r="E97" s="63">
        <v>24</v>
      </c>
      <c r="F97" s="60">
        <v>15177</v>
      </c>
      <c r="G97" s="66">
        <v>23</v>
      </c>
      <c r="H97" s="66">
        <v>15190</v>
      </c>
      <c r="I97" s="42"/>
      <c r="J97" s="42"/>
      <c r="K97" s="52">
        <v>0</v>
      </c>
      <c r="L97">
        <v>1122</v>
      </c>
    </row>
    <row r="98" spans="1:12" x14ac:dyDescent="0.3">
      <c r="A98" s="60">
        <v>12</v>
      </c>
      <c r="B98" s="60">
        <v>15324</v>
      </c>
      <c r="C98" s="63">
        <v>23</v>
      </c>
      <c r="D98" s="60">
        <v>15333</v>
      </c>
      <c r="E98" s="63">
        <v>24</v>
      </c>
      <c r="F98" s="60">
        <v>15345</v>
      </c>
      <c r="G98" s="66">
        <v>23</v>
      </c>
      <c r="H98" s="66">
        <v>15361</v>
      </c>
      <c r="I98" s="42"/>
      <c r="J98" s="42"/>
      <c r="K98" s="52">
        <v>0</v>
      </c>
      <c r="L98">
        <v>1222</v>
      </c>
    </row>
    <row r="99" spans="1:12" x14ac:dyDescent="0.3">
      <c r="A99" s="60">
        <v>21</v>
      </c>
      <c r="B99" s="60">
        <v>15474</v>
      </c>
      <c r="C99" s="63">
        <v>21</v>
      </c>
      <c r="D99" s="60">
        <v>15488</v>
      </c>
      <c r="E99" s="63">
        <v>11</v>
      </c>
      <c r="F99" s="60">
        <v>15505</v>
      </c>
      <c r="G99" s="66">
        <v>21</v>
      </c>
      <c r="H99" s="66">
        <v>15518</v>
      </c>
      <c r="I99" s="42"/>
      <c r="J99" s="42"/>
      <c r="K99" s="52">
        <v>0</v>
      </c>
      <c r="L99">
        <v>2212</v>
      </c>
    </row>
    <row r="100" spans="1:12" x14ac:dyDescent="0.3">
      <c r="A100" s="60">
        <v>21</v>
      </c>
      <c r="B100" s="60">
        <v>15642</v>
      </c>
      <c r="C100" s="63">
        <v>21</v>
      </c>
      <c r="D100" s="60">
        <v>15662</v>
      </c>
      <c r="E100" s="63">
        <v>11</v>
      </c>
      <c r="F100" s="60">
        <v>15688</v>
      </c>
      <c r="G100" s="66">
        <v>21</v>
      </c>
      <c r="H100" s="66">
        <v>15698</v>
      </c>
      <c r="I100" s="42"/>
      <c r="J100" s="42"/>
      <c r="K100" s="52">
        <v>0</v>
      </c>
      <c r="L100">
        <v>2212</v>
      </c>
    </row>
    <row r="101" spans="1:12" x14ac:dyDescent="0.3">
      <c r="A101" s="60">
        <v>21</v>
      </c>
      <c r="B101" s="60">
        <v>15815</v>
      </c>
      <c r="C101" s="63">
        <v>21</v>
      </c>
      <c r="D101" s="60">
        <v>15827</v>
      </c>
      <c r="E101" s="63">
        <v>11</v>
      </c>
      <c r="F101" s="60">
        <v>15840</v>
      </c>
      <c r="G101" s="66">
        <v>21</v>
      </c>
      <c r="H101" s="66">
        <v>15864</v>
      </c>
      <c r="I101" s="42"/>
      <c r="J101" s="42"/>
      <c r="K101" s="52">
        <v>0</v>
      </c>
      <c r="L101">
        <v>2212</v>
      </c>
    </row>
    <row r="102" spans="1:12" x14ac:dyDescent="0.3">
      <c r="A102" s="59">
        <v>21</v>
      </c>
      <c r="B102" s="59">
        <v>15967</v>
      </c>
      <c r="C102" s="62">
        <v>12</v>
      </c>
      <c r="D102" s="59">
        <v>15999</v>
      </c>
      <c r="E102" s="62">
        <v>24</v>
      </c>
      <c r="F102" s="59">
        <v>16008</v>
      </c>
      <c r="G102" s="65">
        <v>14</v>
      </c>
      <c r="H102" s="65">
        <v>16024</v>
      </c>
      <c r="I102" s="43"/>
      <c r="J102" s="43"/>
      <c r="K102" s="44">
        <v>0</v>
      </c>
      <c r="L102">
        <v>2121</v>
      </c>
    </row>
    <row r="103" spans="1:12" x14ac:dyDescent="0.3">
      <c r="A103" s="59">
        <v>21</v>
      </c>
      <c r="B103" s="59">
        <v>16143</v>
      </c>
      <c r="C103" s="62">
        <v>12</v>
      </c>
      <c r="D103" s="59">
        <v>16165</v>
      </c>
      <c r="E103" s="62">
        <v>24</v>
      </c>
      <c r="F103" s="59">
        <v>16192</v>
      </c>
      <c r="G103" s="65">
        <v>23</v>
      </c>
      <c r="H103" s="65">
        <v>16214</v>
      </c>
      <c r="I103" s="43"/>
      <c r="J103" s="43"/>
      <c r="K103" s="44">
        <v>0</v>
      </c>
      <c r="L103">
        <v>2122</v>
      </c>
    </row>
    <row r="104" spans="1:12" x14ac:dyDescent="0.3">
      <c r="A104" s="59">
        <v>21</v>
      </c>
      <c r="B104" s="59">
        <v>16338</v>
      </c>
      <c r="C104" s="62">
        <v>12</v>
      </c>
      <c r="D104" s="59">
        <v>16353</v>
      </c>
      <c r="E104" s="62">
        <v>24</v>
      </c>
      <c r="F104" s="59">
        <v>16365</v>
      </c>
      <c r="G104" s="65">
        <v>23</v>
      </c>
      <c r="H104" s="65">
        <v>16379</v>
      </c>
      <c r="I104" s="43"/>
      <c r="J104" s="43"/>
      <c r="K104" s="44">
        <v>0</v>
      </c>
      <c r="L104">
        <v>2122</v>
      </c>
    </row>
    <row r="105" spans="1:12" x14ac:dyDescent="0.3">
      <c r="A105" s="59">
        <v>21</v>
      </c>
      <c r="B105" s="59">
        <v>16498</v>
      </c>
      <c r="C105" s="62">
        <v>21</v>
      </c>
      <c r="D105" s="59">
        <v>16514</v>
      </c>
      <c r="E105" s="62">
        <v>11</v>
      </c>
      <c r="F105" s="59">
        <v>16530</v>
      </c>
      <c r="G105" s="65">
        <v>21</v>
      </c>
      <c r="H105" s="65">
        <v>16546</v>
      </c>
      <c r="I105" s="43"/>
      <c r="J105" s="43"/>
      <c r="K105" s="44">
        <v>0</v>
      </c>
      <c r="L105">
        <v>2212</v>
      </c>
    </row>
    <row r="106" spans="1:12" x14ac:dyDescent="0.3">
      <c r="A106" s="59">
        <v>12</v>
      </c>
      <c r="B106" s="59">
        <v>16657</v>
      </c>
      <c r="C106" s="62">
        <v>23</v>
      </c>
      <c r="D106" s="59">
        <v>16683</v>
      </c>
      <c r="E106" s="62">
        <v>24</v>
      </c>
      <c r="F106" s="59">
        <v>16702</v>
      </c>
      <c r="G106" s="65">
        <v>23</v>
      </c>
      <c r="H106" s="65">
        <v>16714</v>
      </c>
      <c r="I106" s="43"/>
      <c r="J106" s="43"/>
      <c r="K106" s="44">
        <v>0</v>
      </c>
      <c r="L106">
        <v>1222</v>
      </c>
    </row>
    <row r="107" spans="1:12" x14ac:dyDescent="0.3">
      <c r="A107" s="59">
        <v>21</v>
      </c>
      <c r="B107" s="59">
        <v>16836</v>
      </c>
      <c r="C107" s="62">
        <v>21</v>
      </c>
      <c r="D107" s="59">
        <v>16851</v>
      </c>
      <c r="E107" s="62">
        <v>11</v>
      </c>
      <c r="F107" s="59">
        <v>16912</v>
      </c>
      <c r="G107" s="65">
        <v>21</v>
      </c>
      <c r="H107" s="65">
        <v>16928</v>
      </c>
      <c r="I107" s="43"/>
      <c r="J107" s="43"/>
      <c r="K107" s="44">
        <v>0</v>
      </c>
      <c r="L107">
        <v>2212</v>
      </c>
    </row>
    <row r="108" spans="1:12" x14ac:dyDescent="0.3">
      <c r="A108" s="59">
        <v>21</v>
      </c>
      <c r="B108" s="59">
        <v>17051</v>
      </c>
      <c r="C108" s="62">
        <v>21</v>
      </c>
      <c r="D108" s="59">
        <v>17072</v>
      </c>
      <c r="E108" s="62">
        <v>22</v>
      </c>
      <c r="F108" s="59">
        <v>17086</v>
      </c>
      <c r="G108" s="65">
        <v>23</v>
      </c>
      <c r="H108" s="65">
        <v>17104</v>
      </c>
      <c r="I108" s="43"/>
      <c r="J108" s="43"/>
      <c r="K108" s="44">
        <v>0</v>
      </c>
      <c r="L108">
        <v>2222</v>
      </c>
    </row>
    <row r="109" spans="1:12" x14ac:dyDescent="0.3">
      <c r="A109" s="59">
        <v>21</v>
      </c>
      <c r="B109" s="59">
        <v>17220</v>
      </c>
      <c r="C109" s="62">
        <v>21</v>
      </c>
      <c r="D109" s="59">
        <v>17245</v>
      </c>
      <c r="E109" s="62">
        <v>11</v>
      </c>
      <c r="F109" s="59">
        <v>17261</v>
      </c>
      <c r="G109" s="65">
        <v>21</v>
      </c>
      <c r="H109" s="65">
        <v>17277</v>
      </c>
      <c r="I109" s="43"/>
      <c r="J109" s="43"/>
      <c r="K109" s="44">
        <v>0</v>
      </c>
      <c r="L109">
        <v>2212</v>
      </c>
    </row>
    <row r="110" spans="1:12" x14ac:dyDescent="0.3">
      <c r="A110" s="59">
        <v>12</v>
      </c>
      <c r="B110" s="59">
        <v>17380</v>
      </c>
      <c r="C110" s="62">
        <v>14</v>
      </c>
      <c r="D110" s="59">
        <v>17401</v>
      </c>
      <c r="E110" s="62">
        <v>24</v>
      </c>
      <c r="F110" s="59">
        <v>17418</v>
      </c>
      <c r="G110" s="65">
        <v>23</v>
      </c>
      <c r="H110" s="65">
        <v>17432</v>
      </c>
      <c r="I110" s="43"/>
      <c r="J110" s="43"/>
      <c r="K110" s="44">
        <v>0</v>
      </c>
      <c r="L110">
        <v>1122</v>
      </c>
    </row>
    <row r="111" spans="1:12" x14ac:dyDescent="0.3">
      <c r="A111" s="59">
        <v>21</v>
      </c>
      <c r="B111" s="59">
        <v>17559</v>
      </c>
      <c r="C111" s="62">
        <v>12</v>
      </c>
      <c r="D111" s="59">
        <v>17577</v>
      </c>
      <c r="E111" s="62">
        <v>24</v>
      </c>
      <c r="F111" s="59">
        <v>17613</v>
      </c>
      <c r="G111" s="65">
        <v>14</v>
      </c>
      <c r="H111" s="65">
        <v>17666</v>
      </c>
      <c r="I111" s="43"/>
      <c r="J111" s="43"/>
      <c r="K111" s="44">
        <v>0</v>
      </c>
      <c r="L111">
        <v>2121</v>
      </c>
    </row>
    <row r="112" spans="1:12" x14ac:dyDescent="0.3">
      <c r="A112" s="59">
        <v>21</v>
      </c>
      <c r="B112" s="59">
        <v>17778</v>
      </c>
      <c r="C112" s="62">
        <v>21</v>
      </c>
      <c r="D112" s="59">
        <v>17792</v>
      </c>
      <c r="E112" s="62">
        <v>22</v>
      </c>
      <c r="F112" s="59">
        <v>17811</v>
      </c>
      <c r="G112" s="65">
        <v>23</v>
      </c>
      <c r="H112" s="65">
        <v>17823</v>
      </c>
      <c r="I112" s="43"/>
      <c r="J112" s="43"/>
      <c r="K112" s="44">
        <v>0</v>
      </c>
      <c r="L112">
        <v>2222</v>
      </c>
    </row>
    <row r="113" spans="1:12" x14ac:dyDescent="0.3">
      <c r="A113" s="59">
        <v>12</v>
      </c>
      <c r="B113" s="59">
        <v>17940</v>
      </c>
      <c r="C113" s="62">
        <v>23</v>
      </c>
      <c r="D113" s="59">
        <v>17951</v>
      </c>
      <c r="E113" s="62">
        <v>24</v>
      </c>
      <c r="F113" s="59">
        <v>17978</v>
      </c>
      <c r="G113" s="65">
        <v>14</v>
      </c>
      <c r="H113" s="65">
        <v>17995</v>
      </c>
      <c r="I113" s="43"/>
      <c r="J113" s="43"/>
      <c r="K113" s="44">
        <v>0</v>
      </c>
      <c r="L113">
        <v>1221</v>
      </c>
    </row>
    <row r="114" spans="1:12" x14ac:dyDescent="0.3">
      <c r="A114" s="59">
        <v>21</v>
      </c>
      <c r="B114" s="59">
        <v>18120</v>
      </c>
      <c r="C114" s="62">
        <v>12</v>
      </c>
      <c r="D114" s="59">
        <v>18134</v>
      </c>
      <c r="E114" s="62">
        <v>24</v>
      </c>
      <c r="F114" s="59">
        <v>18147</v>
      </c>
      <c r="G114" s="65">
        <v>23</v>
      </c>
      <c r="H114" s="65">
        <v>18160</v>
      </c>
      <c r="I114" s="43"/>
      <c r="J114" s="43"/>
      <c r="K114" s="44">
        <v>0</v>
      </c>
      <c r="L114">
        <v>2122</v>
      </c>
    </row>
    <row r="115" spans="1:12" x14ac:dyDescent="0.3">
      <c r="A115" s="59">
        <v>12</v>
      </c>
      <c r="B115" s="59">
        <v>18280</v>
      </c>
      <c r="C115" s="62">
        <v>14</v>
      </c>
      <c r="D115" s="59">
        <v>18329</v>
      </c>
      <c r="E115" s="62">
        <v>24</v>
      </c>
      <c r="F115" s="59">
        <v>18339</v>
      </c>
      <c r="G115" s="65">
        <v>23</v>
      </c>
      <c r="H115" s="65">
        <v>18354</v>
      </c>
      <c r="I115" s="43"/>
      <c r="J115" s="43"/>
      <c r="K115" s="44">
        <v>0</v>
      </c>
      <c r="L115">
        <v>1122</v>
      </c>
    </row>
    <row r="116" spans="1:12" x14ac:dyDescent="0.3">
      <c r="A116" s="59">
        <v>21</v>
      </c>
      <c r="B116" s="59">
        <v>18453</v>
      </c>
      <c r="C116" s="62">
        <v>21</v>
      </c>
      <c r="D116" s="59">
        <v>18480</v>
      </c>
      <c r="E116" s="62">
        <v>22</v>
      </c>
      <c r="F116" s="59">
        <v>18499</v>
      </c>
      <c r="G116" s="65">
        <v>23</v>
      </c>
      <c r="H116" s="65">
        <v>18518</v>
      </c>
      <c r="I116" s="43"/>
      <c r="J116" s="43"/>
      <c r="K116" s="44">
        <v>0</v>
      </c>
      <c r="L116">
        <v>2222</v>
      </c>
    </row>
    <row r="117" spans="1:12" x14ac:dyDescent="0.3">
      <c r="A117" s="59">
        <v>12</v>
      </c>
      <c r="B117" s="59">
        <v>18652</v>
      </c>
      <c r="C117" s="62">
        <v>14</v>
      </c>
      <c r="D117" s="59">
        <v>18692</v>
      </c>
      <c r="E117" s="62">
        <v>24</v>
      </c>
      <c r="F117" s="59">
        <v>18707</v>
      </c>
      <c r="G117" s="65">
        <v>23</v>
      </c>
      <c r="H117" s="65">
        <v>18730</v>
      </c>
      <c r="I117" s="43"/>
      <c r="J117" s="43"/>
      <c r="K117" s="44">
        <v>0</v>
      </c>
      <c r="L117">
        <v>1122</v>
      </c>
    </row>
    <row r="118" spans="1:12" x14ac:dyDescent="0.3">
      <c r="A118" s="59">
        <v>21</v>
      </c>
      <c r="B118" s="59">
        <v>18864</v>
      </c>
      <c r="C118" s="62">
        <v>12</v>
      </c>
      <c r="D118" s="59">
        <v>18880</v>
      </c>
      <c r="E118" s="62">
        <v>24</v>
      </c>
      <c r="F118" s="59">
        <v>18889</v>
      </c>
      <c r="G118" s="65">
        <v>14</v>
      </c>
      <c r="H118" s="65">
        <v>18904</v>
      </c>
      <c r="I118" s="43"/>
      <c r="J118" s="43"/>
      <c r="K118" s="44">
        <v>0</v>
      </c>
      <c r="L118">
        <v>2121</v>
      </c>
    </row>
    <row r="119" spans="1:12" x14ac:dyDescent="0.3">
      <c r="A119" s="59">
        <v>21</v>
      </c>
      <c r="B119" s="59">
        <v>19010</v>
      </c>
      <c r="C119" s="62">
        <v>21</v>
      </c>
      <c r="D119" s="59">
        <v>19028</v>
      </c>
      <c r="E119" s="62">
        <v>22</v>
      </c>
      <c r="F119" s="59">
        <v>19056</v>
      </c>
      <c r="G119" s="65">
        <v>23</v>
      </c>
      <c r="H119" s="65">
        <v>19074</v>
      </c>
      <c r="I119" s="43"/>
      <c r="J119" s="43"/>
      <c r="K119" s="44">
        <v>0</v>
      </c>
      <c r="L119">
        <v>2222</v>
      </c>
    </row>
    <row r="120" spans="1:12" x14ac:dyDescent="0.3">
      <c r="A120" s="59">
        <v>12</v>
      </c>
      <c r="B120" s="59">
        <v>19212</v>
      </c>
      <c r="C120" s="62">
        <v>23</v>
      </c>
      <c r="D120" s="59">
        <v>19225</v>
      </c>
      <c r="E120" s="62">
        <v>24</v>
      </c>
      <c r="F120" s="59">
        <v>19237</v>
      </c>
      <c r="G120" s="65">
        <v>23</v>
      </c>
      <c r="H120" s="65">
        <v>19250</v>
      </c>
      <c r="I120" s="43"/>
      <c r="J120" s="43"/>
      <c r="K120" s="44">
        <v>0</v>
      </c>
      <c r="L120">
        <v>1222</v>
      </c>
    </row>
    <row r="121" spans="1:12" x14ac:dyDescent="0.3">
      <c r="A121" s="59">
        <v>12</v>
      </c>
      <c r="B121" s="59">
        <v>19377</v>
      </c>
      <c r="C121" s="62">
        <v>23</v>
      </c>
      <c r="D121" s="59">
        <v>19386</v>
      </c>
      <c r="E121" s="62">
        <v>24</v>
      </c>
      <c r="F121" s="59">
        <v>19402</v>
      </c>
      <c r="G121" s="65">
        <v>23</v>
      </c>
      <c r="H121" s="65">
        <v>19416</v>
      </c>
      <c r="I121" s="43"/>
      <c r="J121" s="43"/>
      <c r="K121" s="44">
        <v>0</v>
      </c>
      <c r="L121">
        <v>1222</v>
      </c>
    </row>
    <row r="122" spans="1:12" x14ac:dyDescent="0.3">
      <c r="A122" s="59">
        <v>21</v>
      </c>
      <c r="B122" s="59">
        <v>19519</v>
      </c>
      <c r="C122" s="62">
        <v>21</v>
      </c>
      <c r="D122" s="59">
        <v>19533</v>
      </c>
      <c r="E122" s="62">
        <v>11</v>
      </c>
      <c r="F122" s="59">
        <v>19557</v>
      </c>
      <c r="G122" s="65">
        <v>21</v>
      </c>
      <c r="H122" s="65">
        <v>19572</v>
      </c>
      <c r="I122" s="43"/>
      <c r="J122" s="43"/>
      <c r="K122" s="44">
        <v>0</v>
      </c>
      <c r="L122">
        <v>2212</v>
      </c>
    </row>
    <row r="123" spans="1:12" x14ac:dyDescent="0.3">
      <c r="A123" s="59">
        <v>12</v>
      </c>
      <c r="B123" s="59">
        <v>19703</v>
      </c>
      <c r="C123" s="62">
        <v>14</v>
      </c>
      <c r="D123" s="59">
        <v>19723</v>
      </c>
      <c r="E123" s="62">
        <v>13</v>
      </c>
      <c r="F123" s="59">
        <v>19761</v>
      </c>
      <c r="G123" s="65">
        <v>14</v>
      </c>
      <c r="H123" s="65">
        <v>19776</v>
      </c>
      <c r="I123" s="43"/>
      <c r="J123" s="43"/>
      <c r="K123" s="44">
        <v>0</v>
      </c>
      <c r="L123">
        <v>1111</v>
      </c>
    </row>
    <row r="124" spans="1:12" x14ac:dyDescent="0.3">
      <c r="A124" s="59">
        <v>12</v>
      </c>
      <c r="B124" s="59">
        <v>19905</v>
      </c>
      <c r="C124" s="62">
        <v>14</v>
      </c>
      <c r="D124" s="59">
        <v>19925</v>
      </c>
      <c r="E124" s="62">
        <v>24</v>
      </c>
      <c r="F124" s="59">
        <v>19935</v>
      </c>
      <c r="G124" s="65">
        <v>14</v>
      </c>
      <c r="H124" s="65">
        <v>19950</v>
      </c>
      <c r="I124" s="43"/>
      <c r="J124" s="43"/>
      <c r="K124" s="44">
        <v>0</v>
      </c>
      <c r="L124">
        <v>1121</v>
      </c>
    </row>
    <row r="125" spans="1:12" x14ac:dyDescent="0.3">
      <c r="A125" s="60">
        <v>12</v>
      </c>
      <c r="B125" s="60">
        <v>20077</v>
      </c>
      <c r="C125" s="63">
        <v>23</v>
      </c>
      <c r="D125" s="60">
        <v>20088</v>
      </c>
      <c r="E125" s="63">
        <v>13</v>
      </c>
      <c r="F125" s="60">
        <v>20116</v>
      </c>
      <c r="G125" s="66">
        <v>23</v>
      </c>
      <c r="H125" s="66">
        <v>20130</v>
      </c>
      <c r="I125" s="42"/>
      <c r="J125" s="42"/>
      <c r="K125" s="52">
        <v>0</v>
      </c>
      <c r="L125">
        <v>1212</v>
      </c>
    </row>
    <row r="126" spans="1:12" x14ac:dyDescent="0.3">
      <c r="A126" s="60">
        <v>21</v>
      </c>
      <c r="B126" s="60">
        <v>20249</v>
      </c>
      <c r="C126" s="63">
        <v>21</v>
      </c>
      <c r="D126" s="60">
        <v>20265</v>
      </c>
      <c r="E126" s="63">
        <v>22</v>
      </c>
      <c r="F126" s="60">
        <v>20286</v>
      </c>
      <c r="G126" s="66">
        <v>23</v>
      </c>
      <c r="H126" s="66">
        <v>20300</v>
      </c>
      <c r="I126" s="42"/>
      <c r="J126" s="42"/>
      <c r="K126" s="52">
        <v>0</v>
      </c>
      <c r="L126">
        <v>2222</v>
      </c>
    </row>
    <row r="127" spans="1:12" x14ac:dyDescent="0.3">
      <c r="A127" s="60">
        <v>12</v>
      </c>
      <c r="B127" s="60">
        <v>20421</v>
      </c>
      <c r="C127" s="63">
        <v>14</v>
      </c>
      <c r="D127" s="60">
        <v>20435</v>
      </c>
      <c r="E127" s="63">
        <v>24</v>
      </c>
      <c r="F127" s="60">
        <v>20452</v>
      </c>
      <c r="G127" s="66">
        <v>14</v>
      </c>
      <c r="H127" s="66">
        <v>20467</v>
      </c>
      <c r="I127" s="42"/>
      <c r="J127" s="42"/>
      <c r="K127" s="52">
        <v>0</v>
      </c>
      <c r="L127">
        <v>1121</v>
      </c>
    </row>
    <row r="128" spans="1:12" x14ac:dyDescent="0.3">
      <c r="A128" s="60">
        <v>21</v>
      </c>
      <c r="B128" s="60">
        <v>20568</v>
      </c>
      <c r="C128" s="63">
        <v>21</v>
      </c>
      <c r="D128" s="60">
        <v>20592</v>
      </c>
      <c r="E128" s="63">
        <v>11</v>
      </c>
      <c r="F128" s="60">
        <v>20606</v>
      </c>
      <c r="G128" s="66">
        <v>21</v>
      </c>
      <c r="H128" s="66">
        <v>20620</v>
      </c>
      <c r="I128" s="42"/>
      <c r="J128" s="42"/>
      <c r="K128" s="52">
        <v>0</v>
      </c>
      <c r="L128">
        <v>2212</v>
      </c>
    </row>
    <row r="129" spans="1:12" x14ac:dyDescent="0.3">
      <c r="A129" s="60">
        <v>21</v>
      </c>
      <c r="B129" s="60">
        <v>20721</v>
      </c>
      <c r="C129" s="63">
        <v>12</v>
      </c>
      <c r="D129" s="60">
        <v>20754</v>
      </c>
      <c r="E129" s="63">
        <v>24</v>
      </c>
      <c r="F129" s="60">
        <v>20768</v>
      </c>
      <c r="G129" s="66">
        <v>14</v>
      </c>
      <c r="H129" s="66">
        <v>20783</v>
      </c>
      <c r="I129" s="42"/>
      <c r="J129" s="42"/>
      <c r="K129" s="52">
        <v>0</v>
      </c>
      <c r="L129">
        <v>2121</v>
      </c>
    </row>
    <row r="130" spans="1:12" x14ac:dyDescent="0.3">
      <c r="A130" s="60">
        <v>12</v>
      </c>
      <c r="B130" s="60">
        <v>20895</v>
      </c>
      <c r="C130" s="63">
        <v>23</v>
      </c>
      <c r="D130" s="60">
        <v>20907</v>
      </c>
      <c r="E130" s="63">
        <v>24</v>
      </c>
      <c r="F130" s="60">
        <v>20929</v>
      </c>
      <c r="G130" s="66">
        <v>14</v>
      </c>
      <c r="H130" s="66">
        <v>20945</v>
      </c>
      <c r="I130" s="42"/>
      <c r="J130" s="42"/>
      <c r="K130" s="52">
        <v>0</v>
      </c>
      <c r="L130">
        <v>1221</v>
      </c>
    </row>
    <row r="131" spans="1:12" x14ac:dyDescent="0.3">
      <c r="A131" s="60">
        <v>12</v>
      </c>
      <c r="B131" s="60">
        <v>21068</v>
      </c>
      <c r="C131" s="63">
        <v>23</v>
      </c>
      <c r="D131" s="60">
        <v>21078</v>
      </c>
      <c r="E131" s="63">
        <v>24</v>
      </c>
      <c r="F131" s="60">
        <v>21089</v>
      </c>
      <c r="G131" s="66">
        <v>23</v>
      </c>
      <c r="H131" s="66">
        <v>21103</v>
      </c>
      <c r="I131" s="42"/>
      <c r="J131" s="42"/>
      <c r="K131" s="52">
        <v>0</v>
      </c>
      <c r="L131">
        <v>1222</v>
      </c>
    </row>
    <row r="132" spans="1:12" x14ac:dyDescent="0.3">
      <c r="A132" s="60">
        <v>12</v>
      </c>
      <c r="B132" s="60">
        <v>21222</v>
      </c>
      <c r="C132" s="63">
        <v>14</v>
      </c>
      <c r="D132" s="60">
        <v>21251</v>
      </c>
      <c r="E132" s="63">
        <v>24</v>
      </c>
      <c r="F132" s="60">
        <v>21264</v>
      </c>
      <c r="G132" s="66">
        <v>23</v>
      </c>
      <c r="H132" s="66">
        <v>21292</v>
      </c>
      <c r="I132" s="42"/>
      <c r="J132" s="42"/>
      <c r="K132" s="52">
        <v>0</v>
      </c>
      <c r="L132">
        <v>1122</v>
      </c>
    </row>
    <row r="133" spans="1:12" x14ac:dyDescent="0.3">
      <c r="A133" s="60">
        <v>21</v>
      </c>
      <c r="B133" s="60">
        <v>21420</v>
      </c>
      <c r="C133" s="63">
        <v>12</v>
      </c>
      <c r="D133" s="60">
        <v>21432</v>
      </c>
      <c r="E133" s="63">
        <v>24</v>
      </c>
      <c r="F133" s="60">
        <v>21443</v>
      </c>
      <c r="G133" s="66">
        <v>23</v>
      </c>
      <c r="H133" s="66">
        <v>21456</v>
      </c>
      <c r="I133" s="42"/>
      <c r="J133" s="42"/>
      <c r="K133" s="52">
        <v>0</v>
      </c>
      <c r="L133">
        <v>2122</v>
      </c>
    </row>
    <row r="134" spans="1:12" x14ac:dyDescent="0.3">
      <c r="A134" s="60">
        <v>12</v>
      </c>
      <c r="B134" s="60">
        <v>21589</v>
      </c>
      <c r="C134" s="63">
        <v>23</v>
      </c>
      <c r="D134" s="60">
        <v>21600</v>
      </c>
      <c r="E134" s="63">
        <v>24</v>
      </c>
      <c r="F134" s="60">
        <v>21620</v>
      </c>
      <c r="G134" s="66">
        <v>23</v>
      </c>
      <c r="H134" s="66">
        <v>21632</v>
      </c>
      <c r="I134" s="42"/>
      <c r="J134" s="42"/>
      <c r="K134" s="52">
        <v>0</v>
      </c>
      <c r="L134">
        <v>1222</v>
      </c>
    </row>
    <row r="135" spans="1:12" x14ac:dyDescent="0.3">
      <c r="A135" s="60">
        <v>12</v>
      </c>
      <c r="B135" s="60">
        <v>21741</v>
      </c>
      <c r="C135" s="63">
        <v>14</v>
      </c>
      <c r="D135" s="60">
        <v>21754</v>
      </c>
      <c r="E135" s="63">
        <v>13</v>
      </c>
      <c r="F135" s="60">
        <v>21793</v>
      </c>
      <c r="G135" s="66">
        <v>23</v>
      </c>
      <c r="H135" s="66">
        <v>21806</v>
      </c>
      <c r="I135" s="42"/>
      <c r="J135" s="42"/>
      <c r="K135" s="52">
        <v>0</v>
      </c>
      <c r="L135">
        <v>1112</v>
      </c>
    </row>
    <row r="136" spans="1:12" x14ac:dyDescent="0.3">
      <c r="A136" s="60">
        <v>21</v>
      </c>
      <c r="B136" s="60">
        <v>21907</v>
      </c>
      <c r="C136" s="63">
        <v>21</v>
      </c>
      <c r="D136" s="60">
        <v>21921</v>
      </c>
      <c r="E136" s="63">
        <v>22</v>
      </c>
      <c r="F136" s="60">
        <v>21941</v>
      </c>
      <c r="G136" s="66">
        <v>23</v>
      </c>
      <c r="H136" s="66">
        <v>21969</v>
      </c>
      <c r="I136" s="42"/>
      <c r="J136" s="42"/>
      <c r="K136" s="52">
        <v>0</v>
      </c>
      <c r="L136">
        <v>2222</v>
      </c>
    </row>
    <row r="137" spans="1:12" x14ac:dyDescent="0.3">
      <c r="A137" s="60">
        <v>21</v>
      </c>
      <c r="B137" s="60">
        <v>22083</v>
      </c>
      <c r="C137" s="63">
        <v>12</v>
      </c>
      <c r="D137" s="60">
        <v>22098</v>
      </c>
      <c r="E137" s="63">
        <v>24</v>
      </c>
      <c r="F137" s="60">
        <v>22112</v>
      </c>
      <c r="G137" s="66">
        <v>23</v>
      </c>
      <c r="H137" s="66">
        <v>22127</v>
      </c>
      <c r="I137" s="42"/>
      <c r="J137" s="42"/>
      <c r="K137" s="52">
        <v>0</v>
      </c>
      <c r="L137">
        <v>2122</v>
      </c>
    </row>
    <row r="138" spans="1:12" x14ac:dyDescent="0.3">
      <c r="A138" s="60">
        <v>12</v>
      </c>
      <c r="B138" s="60">
        <v>22250</v>
      </c>
      <c r="C138" s="63">
        <v>14</v>
      </c>
      <c r="D138" s="60">
        <v>22263</v>
      </c>
      <c r="E138" s="63">
        <v>24</v>
      </c>
      <c r="F138" s="60">
        <v>22278</v>
      </c>
      <c r="G138" s="66">
        <v>14</v>
      </c>
      <c r="H138" s="66">
        <v>22295</v>
      </c>
      <c r="I138" s="42"/>
      <c r="J138" s="42"/>
      <c r="K138" s="52">
        <v>0</v>
      </c>
      <c r="L138">
        <v>1121</v>
      </c>
    </row>
    <row r="139" spans="1:12" x14ac:dyDescent="0.3">
      <c r="A139" s="60">
        <v>21</v>
      </c>
      <c r="B139" s="60">
        <v>22407</v>
      </c>
      <c r="C139" s="63">
        <v>12</v>
      </c>
      <c r="D139" s="60">
        <v>22424</v>
      </c>
      <c r="E139" s="63">
        <v>24</v>
      </c>
      <c r="F139" s="60">
        <v>22445</v>
      </c>
      <c r="G139" s="66">
        <v>23</v>
      </c>
      <c r="H139" s="66">
        <v>22463</v>
      </c>
      <c r="I139" s="42"/>
      <c r="J139" s="42"/>
      <c r="K139" s="52">
        <v>0</v>
      </c>
      <c r="L139">
        <v>2122</v>
      </c>
    </row>
    <row r="140" spans="1:12" x14ac:dyDescent="0.3">
      <c r="A140" s="60">
        <v>21</v>
      </c>
      <c r="B140" s="60">
        <v>22571</v>
      </c>
      <c r="C140" s="63">
        <v>12</v>
      </c>
      <c r="D140" s="60">
        <v>22587</v>
      </c>
      <c r="E140" s="63">
        <v>24</v>
      </c>
      <c r="F140" s="60">
        <v>22603</v>
      </c>
      <c r="G140" s="66">
        <v>23</v>
      </c>
      <c r="H140" s="66">
        <v>22620</v>
      </c>
      <c r="I140" s="42"/>
      <c r="J140" s="42"/>
      <c r="K140" s="52">
        <v>0</v>
      </c>
      <c r="L140">
        <v>2122</v>
      </c>
    </row>
    <row r="141" spans="1:12" x14ac:dyDescent="0.3">
      <c r="A141" s="60">
        <v>21</v>
      </c>
      <c r="B141" s="60">
        <v>22738</v>
      </c>
      <c r="C141" s="63">
        <v>12</v>
      </c>
      <c r="D141" s="60">
        <v>22752</v>
      </c>
      <c r="E141" s="63">
        <v>13</v>
      </c>
      <c r="F141" s="60">
        <v>22769</v>
      </c>
      <c r="G141" s="66">
        <v>23</v>
      </c>
      <c r="H141" s="66">
        <v>22780</v>
      </c>
      <c r="I141" s="42"/>
      <c r="J141" s="42"/>
      <c r="K141" s="52">
        <v>0</v>
      </c>
      <c r="L141">
        <v>2112</v>
      </c>
    </row>
    <row r="142" spans="1:12" x14ac:dyDescent="0.3">
      <c r="A142" s="60">
        <v>21</v>
      </c>
      <c r="B142" s="60">
        <v>22885</v>
      </c>
      <c r="C142" s="63">
        <v>21</v>
      </c>
      <c r="D142" s="60">
        <v>22910</v>
      </c>
      <c r="E142" s="63">
        <v>22</v>
      </c>
      <c r="F142" s="60">
        <v>22929</v>
      </c>
      <c r="G142" s="66">
        <v>14</v>
      </c>
      <c r="H142" s="66">
        <v>22941</v>
      </c>
      <c r="I142" s="42"/>
      <c r="J142" s="42"/>
      <c r="K142" s="52">
        <v>0</v>
      </c>
      <c r="L142">
        <v>2221</v>
      </c>
    </row>
    <row r="143" spans="1:12" x14ac:dyDescent="0.3">
      <c r="A143" s="60">
        <v>21</v>
      </c>
      <c r="B143" s="60">
        <v>23057</v>
      </c>
      <c r="C143" s="63">
        <v>21</v>
      </c>
      <c r="D143" s="60">
        <v>23069</v>
      </c>
      <c r="E143" s="63">
        <v>11</v>
      </c>
      <c r="F143" s="60">
        <v>23082</v>
      </c>
      <c r="G143" s="66">
        <v>21</v>
      </c>
      <c r="H143" s="66">
        <v>23093</v>
      </c>
      <c r="I143" s="42"/>
      <c r="J143" s="42"/>
      <c r="K143" s="52">
        <v>0</v>
      </c>
      <c r="L143">
        <v>2212</v>
      </c>
    </row>
    <row r="144" spans="1:12" x14ac:dyDescent="0.3">
      <c r="A144" s="60">
        <v>12</v>
      </c>
      <c r="B144" s="60">
        <v>23213</v>
      </c>
      <c r="C144" s="63">
        <v>14</v>
      </c>
      <c r="D144" s="60">
        <v>23233</v>
      </c>
      <c r="E144" s="63">
        <v>24</v>
      </c>
      <c r="F144" s="60">
        <v>23244</v>
      </c>
      <c r="G144" s="66">
        <v>14</v>
      </c>
      <c r="H144" s="66">
        <v>23262</v>
      </c>
      <c r="I144" s="42"/>
      <c r="J144" s="42"/>
      <c r="K144" s="52">
        <v>0</v>
      </c>
      <c r="L144">
        <v>1121</v>
      </c>
    </row>
    <row r="145" spans="1:12" x14ac:dyDescent="0.3">
      <c r="A145" s="60">
        <v>12</v>
      </c>
      <c r="B145" s="60">
        <v>23390</v>
      </c>
      <c r="C145" s="63">
        <v>23</v>
      </c>
      <c r="D145" s="60">
        <v>23419</v>
      </c>
      <c r="E145" s="63">
        <v>13</v>
      </c>
      <c r="F145" s="60">
        <v>23434</v>
      </c>
      <c r="G145" s="66">
        <v>23</v>
      </c>
      <c r="H145" s="66">
        <v>23460</v>
      </c>
      <c r="I145" s="42"/>
      <c r="J145" s="42"/>
      <c r="K145" s="52">
        <v>0</v>
      </c>
      <c r="L145">
        <v>1212</v>
      </c>
    </row>
    <row r="146" spans="1:12" x14ac:dyDescent="0.3">
      <c r="A146" s="60">
        <v>21</v>
      </c>
      <c r="B146" s="60">
        <v>23567</v>
      </c>
      <c r="C146" s="63">
        <v>21</v>
      </c>
      <c r="D146" s="60">
        <v>23582</v>
      </c>
      <c r="E146" s="63">
        <v>22</v>
      </c>
      <c r="F146" s="60">
        <v>23600</v>
      </c>
      <c r="G146" s="66">
        <v>23</v>
      </c>
      <c r="H146" s="66">
        <v>23619</v>
      </c>
      <c r="I146" s="42"/>
      <c r="J146" s="42"/>
      <c r="K146" s="52">
        <v>0</v>
      </c>
      <c r="L146">
        <v>2222</v>
      </c>
    </row>
    <row r="147" spans="1:12" x14ac:dyDescent="0.3">
      <c r="A147" s="60">
        <v>21</v>
      </c>
      <c r="B147" s="60">
        <v>23724</v>
      </c>
      <c r="C147" s="63">
        <v>21</v>
      </c>
      <c r="D147" s="60">
        <v>23741</v>
      </c>
      <c r="E147" s="63">
        <v>22</v>
      </c>
      <c r="F147" s="60">
        <v>23755</v>
      </c>
      <c r="G147" s="66">
        <v>14</v>
      </c>
      <c r="H147" s="66">
        <v>23776</v>
      </c>
      <c r="I147" s="42"/>
      <c r="J147" s="42"/>
      <c r="K147" s="52">
        <v>0</v>
      </c>
      <c r="L147">
        <v>2221</v>
      </c>
    </row>
    <row r="148" spans="1:12" x14ac:dyDescent="0.3">
      <c r="A148" s="60">
        <v>21</v>
      </c>
      <c r="B148" s="60">
        <v>23882</v>
      </c>
      <c r="C148" s="63">
        <v>12</v>
      </c>
      <c r="D148" s="60">
        <v>23895</v>
      </c>
      <c r="E148" s="63">
        <v>24</v>
      </c>
      <c r="F148" s="60">
        <v>23906</v>
      </c>
      <c r="G148" s="66">
        <v>23</v>
      </c>
      <c r="H148" s="66">
        <v>23929</v>
      </c>
      <c r="I148" s="42"/>
      <c r="J148" s="42"/>
      <c r="K148" s="52"/>
      <c r="L148">
        <v>2122</v>
      </c>
    </row>
    <row r="149" spans="1:12" x14ac:dyDescent="0.3">
      <c r="A149" s="17"/>
      <c r="B149" s="17"/>
      <c r="C149" s="17"/>
      <c r="D149" s="17"/>
      <c r="E149" s="17"/>
      <c r="F149" s="17"/>
      <c r="G149" s="17"/>
      <c r="H1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0</v>
      </c>
      <c r="B2" s="35">
        <v>40727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163</v>
      </c>
      <c r="V3" s="26" t="s">
        <v>115</v>
      </c>
      <c r="W3">
        <f>COUNTA(L7:L33)</f>
        <v>27</v>
      </c>
      <c r="AA3" s="26" t="s">
        <v>115</v>
      </c>
      <c r="AB3">
        <f>COUNTA(L34:L60)</f>
        <v>27</v>
      </c>
      <c r="AF3" s="26" t="s">
        <v>115</v>
      </c>
      <c r="AG3">
        <f>COUNTA(L61:L88)</f>
        <v>28</v>
      </c>
      <c r="AK3" s="26" t="s">
        <v>115</v>
      </c>
      <c r="AL3">
        <f>COUNTA(L89:L115)</f>
        <v>27</v>
      </c>
      <c r="AP3" s="26" t="s">
        <v>115</v>
      </c>
      <c r="AQ3">
        <f>COUNTA(L116:L142)</f>
        <v>27</v>
      </c>
      <c r="AU3" s="26" t="s">
        <v>115</v>
      </c>
      <c r="AV3">
        <f>COUNTA(L143:L169)</f>
        <v>27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162</v>
      </c>
      <c r="V4" s="26" t="s">
        <v>116</v>
      </c>
      <c r="W4">
        <f>SUM(U7:U22)</f>
        <v>27</v>
      </c>
      <c r="AA4" s="26" t="s">
        <v>116</v>
      </c>
      <c r="AB4">
        <f>SUM(Z7:Z22)</f>
        <v>27</v>
      </c>
      <c r="AF4" s="26" t="s">
        <v>116</v>
      </c>
      <c r="AG4">
        <f>SUM(AE7:AE22)</f>
        <v>28</v>
      </c>
      <c r="AK4" s="26" t="s">
        <v>116</v>
      </c>
      <c r="AL4">
        <f>SUM(AJ7:AJ22)</f>
        <v>27</v>
      </c>
      <c r="AP4" s="26" t="s">
        <v>116</v>
      </c>
      <c r="AQ4">
        <f>SUM(AO7:AO22)</f>
        <v>27</v>
      </c>
      <c r="AU4" s="26" t="s">
        <v>116</v>
      </c>
      <c r="AV4">
        <f>SUM(AT7:AT22)</f>
        <v>26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17</v>
      </c>
      <c r="C7" s="61">
        <v>23</v>
      </c>
      <c r="D7" s="58">
        <v>29</v>
      </c>
      <c r="E7" s="61">
        <v>24</v>
      </c>
      <c r="F7" s="58">
        <v>42</v>
      </c>
      <c r="G7" s="64">
        <v>23</v>
      </c>
      <c r="H7" s="64">
        <v>60</v>
      </c>
      <c r="I7" s="43"/>
      <c r="J7" s="43"/>
      <c r="K7" s="44">
        <v>0</v>
      </c>
      <c r="L7">
        <v>1222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COUNTIF(L7:L33,T7)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COUNTIF(L34:L60,Y7)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COUNTIF(L61:L88,AD7)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COUNTIF(L89:L115,AI7)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COUNTIF(L116:L142,AN7)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COUNTIF(L143:L169,AS7)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163</v>
      </c>
      <c r="C8" s="62">
        <v>21</v>
      </c>
      <c r="D8" s="59">
        <v>185</v>
      </c>
      <c r="E8" s="62">
        <v>22</v>
      </c>
      <c r="F8" s="59">
        <v>201</v>
      </c>
      <c r="G8" s="65">
        <v>23</v>
      </c>
      <c r="H8" s="65">
        <v>211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COUNTIF(L7:L33,T8)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COUNTIF(L34:L60,Y8)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COUNTIF(L61:L88,AD8)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COUNTIF(L89:L115,AI8)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COUNTIF(L116:L142,AN8)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COUNTIF(L143:L169,AS8)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332</v>
      </c>
      <c r="C9" s="62">
        <v>21</v>
      </c>
      <c r="D9" s="59">
        <v>346</v>
      </c>
      <c r="E9" s="62">
        <v>11</v>
      </c>
      <c r="F9" s="59">
        <v>359</v>
      </c>
      <c r="G9" s="65">
        <v>21</v>
      </c>
      <c r="H9" s="65">
        <v>370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5</v>
      </c>
      <c r="P9" s="37">
        <f>O9/$Q$4</f>
        <v>3.0864197530864196E-2</v>
      </c>
      <c r="Q9" s="37">
        <f>IF(P9=0,0,(P9*((LOG(P9))/LOG(2))))</f>
        <v>-0.15487413296287847</v>
      </c>
      <c r="T9" s="37">
        <f>N9</f>
        <v>1121</v>
      </c>
      <c r="U9" s="37">
        <f>COUNTIF(L7:L33,T9)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COUNTIF(L34:L60,Y9)</f>
        <v>2</v>
      </c>
      <c r="AA9" s="37">
        <f>Z9/(AB4-Z20)</f>
        <v>7.407407407407407E-2</v>
      </c>
      <c r="AB9" s="37">
        <f>IF(AA9=0,0,(AA9*((LOG(AA9))/LOG(2))))</f>
        <v>-0.27813981497507173</v>
      </c>
      <c r="AD9" s="37">
        <f>N9</f>
        <v>1121</v>
      </c>
      <c r="AE9" s="37">
        <f>COUNTIF(L61:L88,AD9)</f>
        <v>1</v>
      </c>
      <c r="AF9" s="37">
        <f>AE9/(AG4-AE20)</f>
        <v>3.8461538461538464E-2</v>
      </c>
      <c r="AG9" s="37">
        <f>IF(AF9=0,0,(AF9*((LOG(AF9))/LOG(2))))</f>
        <v>-0.18078614300542661</v>
      </c>
      <c r="AI9" s="37">
        <f>N9</f>
        <v>1121</v>
      </c>
      <c r="AJ9" s="37">
        <f>COUNTIF(L89:L115,AI9)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COUNTIF(L116:L142,AN9)</f>
        <v>1</v>
      </c>
      <c r="AP9" s="37">
        <f>AO9/(AQ4-AO20)</f>
        <v>3.8461538461538464E-2</v>
      </c>
      <c r="AQ9" s="37">
        <f>IF(AP9=0,0,(AP9*((LOG(AP9))/LOG(2))))</f>
        <v>-0.18078614300542661</v>
      </c>
      <c r="AS9" s="37">
        <f>N9</f>
        <v>1121</v>
      </c>
      <c r="AT9" s="37">
        <f>COUNTIF(L143:L169,AS9)</f>
        <v>1</v>
      </c>
      <c r="AU9" s="37">
        <f>AT9/(AV4-AT20)</f>
        <v>4.5454545454545456E-2</v>
      </c>
      <c r="AV9" s="37">
        <f>IF(AU9=0,0,(AU9*((LOG(AU9))/LOG(2))))</f>
        <v>-0.20270143721078623</v>
      </c>
    </row>
    <row r="10" spans="1:48" x14ac:dyDescent="0.3">
      <c r="A10" s="59">
        <v>21</v>
      </c>
      <c r="B10" s="59">
        <v>503</v>
      </c>
      <c r="C10" s="62">
        <v>21</v>
      </c>
      <c r="D10" s="59">
        <v>519</v>
      </c>
      <c r="E10" s="62">
        <v>22</v>
      </c>
      <c r="F10" s="59">
        <v>530</v>
      </c>
      <c r="G10" s="65">
        <v>23</v>
      </c>
      <c r="H10" s="65">
        <v>542</v>
      </c>
      <c r="I10" s="43"/>
      <c r="J10" s="43"/>
      <c r="K10" s="44">
        <v>0</v>
      </c>
      <c r="L10">
        <v>2222</v>
      </c>
      <c r="N10" s="37">
        <v>1122</v>
      </c>
      <c r="O10" s="37">
        <f>COUNTIF($L$7:$L$500,N10)</f>
        <v>5</v>
      </c>
      <c r="P10" s="37">
        <f>O10/$Q$4</f>
        <v>3.0864197530864196E-2</v>
      </c>
      <c r="Q10" s="37">
        <f>IF(P10=0,0,(P10*((LOG(P10))/LOG(2))))</f>
        <v>-0.15487413296287847</v>
      </c>
      <c r="T10" s="37">
        <f>N10</f>
        <v>1122</v>
      </c>
      <c r="U10" s="37">
        <f>COUNTIF(L7:L33,T10)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COUNTIF(L34:L60,Y10)</f>
        <v>3</v>
      </c>
      <c r="AA10" s="37">
        <f>Z10/(AB4-Z20)</f>
        <v>0.1111111111111111</v>
      </c>
      <c r="AB10" s="37">
        <f>IF(AA10=0,0,(AA10*((LOG(AA10))/LOG(2))))</f>
        <v>-0.3522138890491458</v>
      </c>
      <c r="AD10" s="37">
        <f>N10</f>
        <v>1122</v>
      </c>
      <c r="AE10" s="37">
        <f>COUNTIF(L61:L88,AD10)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COUNTIF(L89:L115,AI10)</f>
        <v>1</v>
      </c>
      <c r="AK10" s="37">
        <f>AJ10/(AL4-AJ20)</f>
        <v>3.8461538461538464E-2</v>
      </c>
      <c r="AL10" s="37">
        <f>IF(AK10=0,0,(AK10*((LOG(AK10))/LOG(2))))</f>
        <v>-0.18078614300542661</v>
      </c>
      <c r="AN10" s="37">
        <f>N10</f>
        <v>1122</v>
      </c>
      <c r="AO10" s="37">
        <f>COUNTIF(L116:L142,AN10)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COUNTIF(L143:L169,AS10)</f>
        <v>1</v>
      </c>
      <c r="AU10" s="37">
        <f>AT10/(AV4-AT20)</f>
        <v>4.5454545454545456E-2</v>
      </c>
      <c r="AV10" s="37">
        <f>IF(AU10=0,0,(AU10*((LOG(AU10))/LOG(2))))</f>
        <v>-0.20270143721078623</v>
      </c>
    </row>
    <row r="11" spans="1:48" x14ac:dyDescent="0.3">
      <c r="A11" s="59">
        <v>21</v>
      </c>
      <c r="B11" s="59">
        <v>662</v>
      </c>
      <c r="C11" s="62">
        <v>21</v>
      </c>
      <c r="D11" s="59">
        <v>677</v>
      </c>
      <c r="E11" s="62">
        <v>22</v>
      </c>
      <c r="F11" s="59">
        <v>690</v>
      </c>
      <c r="G11" s="65">
        <v>23</v>
      </c>
      <c r="H11" s="65">
        <v>699</v>
      </c>
      <c r="I11" s="43"/>
      <c r="J11" s="43"/>
      <c r="K11" s="44">
        <v>0</v>
      </c>
      <c r="L11">
        <v>2222</v>
      </c>
      <c r="N11" s="37">
        <v>1211</v>
      </c>
      <c r="O11" s="37">
        <f>COUNTIF($L$7:$L$500,N11)</f>
        <v>1</v>
      </c>
      <c r="P11" s="37">
        <f>O11/$Q$4</f>
        <v>6.1728395061728392E-3</v>
      </c>
      <c r="Q11" s="37">
        <f>IF(P11=0,0,(P11*((LOG(P11))/LOG(2))))</f>
        <v>-4.5307716067189037E-2</v>
      </c>
      <c r="T11" s="37">
        <f>N11</f>
        <v>1211</v>
      </c>
      <c r="U11" s="37">
        <f>COUNTIF(L7:L33,T11)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COUNTIF(L34:L60,Y11)</f>
        <v>1</v>
      </c>
      <c r="AA11" s="37">
        <f>Z11/(AB4-Z20)</f>
        <v>3.7037037037037035E-2</v>
      </c>
      <c r="AB11" s="37">
        <f>IF(AA11=0,0,(AA11*((LOG(AA11))/LOG(2))))</f>
        <v>-0.1761069445245729</v>
      </c>
      <c r="AD11" s="37">
        <f>N11</f>
        <v>1211</v>
      </c>
      <c r="AE11" s="37">
        <f>COUNTIF(L61:L88,AD11)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COUNTIF(L89:L115,AI11)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COUNTIF(L116:L142,AN11)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COUNTIF(L143:L169,AS11)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805</v>
      </c>
      <c r="C12" s="62">
        <v>21</v>
      </c>
      <c r="D12" s="59">
        <v>829</v>
      </c>
      <c r="E12" s="62">
        <v>22</v>
      </c>
      <c r="F12" s="59">
        <v>840</v>
      </c>
      <c r="G12" s="65">
        <v>23</v>
      </c>
      <c r="H12" s="65">
        <v>852</v>
      </c>
      <c r="I12" s="43"/>
      <c r="J12" s="43"/>
      <c r="K12" s="44">
        <v>0</v>
      </c>
      <c r="L12">
        <v>2222</v>
      </c>
      <c r="N12" s="37">
        <v>1212</v>
      </c>
      <c r="O12" s="37">
        <f>COUNTIF($L$7:$L$500,N12)</f>
        <v>28</v>
      </c>
      <c r="P12" s="37">
        <f>O12/$Q$4</f>
        <v>0.1728395061728395</v>
      </c>
      <c r="Q12" s="37">
        <f>IF(P12=0,0,(P12*((LOG(P12))/LOG(2))))</f>
        <v>-0.43771519915528756</v>
      </c>
      <c r="T12" s="37">
        <f>N12</f>
        <v>1212</v>
      </c>
      <c r="U12" s="37">
        <f>COUNTIF(L7:L33,T12)</f>
        <v>2</v>
      </c>
      <c r="V12" s="37">
        <f>U12/(W4-U20)</f>
        <v>0.08</v>
      </c>
      <c r="W12" s="37">
        <f>IF(V12=0,0,(V12*((LOG(V12))/LOG(2))))</f>
        <v>-0.29150849518197797</v>
      </c>
      <c r="Y12" s="37">
        <f>N12</f>
        <v>1212</v>
      </c>
      <c r="Z12" s="37">
        <f>COUNTIF(L34:L60,Y12)</f>
        <v>6</v>
      </c>
      <c r="AA12" s="37">
        <f>Z12/(AB4-Z20)</f>
        <v>0.22222222222222221</v>
      </c>
      <c r="AB12" s="37">
        <f>IF(AA12=0,0,(AA12*((LOG(AA12))/LOG(2))))</f>
        <v>-0.48220555587606945</v>
      </c>
      <c r="AD12" s="37">
        <f>N12</f>
        <v>1212</v>
      </c>
      <c r="AE12" s="37">
        <f>COUNTIF(L61:L88,AD12)</f>
        <v>6</v>
      </c>
      <c r="AF12" s="37">
        <f>AE12/(AG4-AE20)</f>
        <v>0.23076923076923078</v>
      </c>
      <c r="AG12" s="37">
        <f>IF(AF12=0,0,(AF12*((LOG(AF12))/LOG(2))))</f>
        <v>-0.48818705017383146</v>
      </c>
      <c r="AI12" s="37">
        <f>N12</f>
        <v>1212</v>
      </c>
      <c r="AJ12" s="37">
        <f>COUNTIF(L89:L115,AI12)</f>
        <v>5</v>
      </c>
      <c r="AK12" s="37">
        <f>AJ12/(AL4-AJ20)</f>
        <v>0.19230769230769232</v>
      </c>
      <c r="AL12" s="37">
        <f>IF(AK12=0,0,(AK12*((LOG(AK12))/LOG(2))))</f>
        <v>-0.45740608139494804</v>
      </c>
      <c r="AN12" s="37">
        <f>N12</f>
        <v>1212</v>
      </c>
      <c r="AO12" s="37">
        <f>COUNTIF(L116:L142,AN12)</f>
        <v>4</v>
      </c>
      <c r="AP12" s="37">
        <f>AO12/(AQ4-AO20)</f>
        <v>0.15384615384615385</v>
      </c>
      <c r="AQ12" s="37">
        <f>IF(AP12=0,0,(AP12*((LOG(AP12))/LOG(2))))</f>
        <v>-0.4154522643293988</v>
      </c>
      <c r="AS12" s="37">
        <f>N12</f>
        <v>1212</v>
      </c>
      <c r="AT12" s="37">
        <f>COUNTIF(L143:L169,AS12)</f>
        <v>5</v>
      </c>
      <c r="AU12" s="37">
        <f>AT12/(AV4-AT20)</f>
        <v>0.22727272727272727</v>
      </c>
      <c r="AV12" s="37">
        <f>IF(AU12=0,0,(AU12*((LOG(AU12))/LOG(2))))</f>
        <v>-0.48579625539771243</v>
      </c>
    </row>
    <row r="13" spans="1:48" x14ac:dyDescent="0.3">
      <c r="A13" s="59">
        <v>21</v>
      </c>
      <c r="B13" s="59">
        <v>959</v>
      </c>
      <c r="C13" s="62">
        <v>12</v>
      </c>
      <c r="D13" s="59">
        <v>972</v>
      </c>
      <c r="E13" s="62">
        <v>24</v>
      </c>
      <c r="F13" s="59">
        <v>981</v>
      </c>
      <c r="G13" s="65">
        <v>23</v>
      </c>
      <c r="H13" s="65">
        <v>991</v>
      </c>
      <c r="I13" s="43"/>
      <c r="J13" s="43"/>
      <c r="K13" s="44">
        <v>0</v>
      </c>
      <c r="L13">
        <v>2122</v>
      </c>
      <c r="N13" s="37">
        <v>1221</v>
      </c>
      <c r="O13" s="37">
        <f>COUNTIF($L$7:$L$500,N13)</f>
        <v>2</v>
      </c>
      <c r="P13" s="37">
        <f>O13/$Q$4</f>
        <v>1.2345679012345678E-2</v>
      </c>
      <c r="Q13" s="37">
        <f>IF(P13=0,0,(P13*((LOG(P13))/LOG(2))))</f>
        <v>-7.8269753122032396E-2</v>
      </c>
      <c r="T13" s="37">
        <f>N13</f>
        <v>1221</v>
      </c>
      <c r="U13" s="37">
        <f>COUNTIF(L7:L33,T13)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COUNTIF(L34:L60,Y13)</f>
        <v>0</v>
      </c>
      <c r="AA13" s="37">
        <f>Z13/(AB4-Z20)</f>
        <v>0</v>
      </c>
      <c r="AB13" s="37">
        <f>IF(AA13=0,0,(AA13*((LOG(AA13))/LOG(2))))</f>
        <v>0</v>
      </c>
      <c r="AD13" s="37">
        <f>N13</f>
        <v>1221</v>
      </c>
      <c r="AE13" s="37">
        <f>COUNTIF(L61:L88,AD13)</f>
        <v>1</v>
      </c>
      <c r="AF13" s="37">
        <f>AE13/(AG4-AE20)</f>
        <v>3.8461538461538464E-2</v>
      </c>
      <c r="AG13" s="37">
        <f>IF(AF13=0,0,(AF13*((LOG(AF13))/LOG(2))))</f>
        <v>-0.18078614300542661</v>
      </c>
      <c r="AI13" s="37">
        <f>N13</f>
        <v>1221</v>
      </c>
      <c r="AJ13" s="37">
        <f>COUNTIF(L89:L115,AI13)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COUNTIF(L116:L142,AN13)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COUNTIF(L143:L169,AS13)</f>
        <v>1</v>
      </c>
      <c r="AU13" s="37">
        <f>AT13/(AV4-AT20)</f>
        <v>4.5454545454545456E-2</v>
      </c>
      <c r="AV13" s="37">
        <f>IF(AU13=0,0,(AU13*((LOG(AU13))/LOG(2))))</f>
        <v>-0.20270143721078623</v>
      </c>
    </row>
    <row r="14" spans="1:48" x14ac:dyDescent="0.3">
      <c r="A14" s="59">
        <v>21</v>
      </c>
      <c r="B14" s="59">
        <v>1093</v>
      </c>
      <c r="C14" s="62">
        <v>12</v>
      </c>
      <c r="D14" s="59">
        <v>1109</v>
      </c>
      <c r="E14" s="62">
        <v>24</v>
      </c>
      <c r="F14" s="59">
        <v>1117</v>
      </c>
      <c r="G14" s="65">
        <v>23</v>
      </c>
      <c r="H14" s="65">
        <v>1127</v>
      </c>
      <c r="I14" s="43"/>
      <c r="J14" s="43"/>
      <c r="K14" s="44">
        <v>0</v>
      </c>
      <c r="L14">
        <v>2122</v>
      </c>
      <c r="N14" s="37">
        <v>1222</v>
      </c>
      <c r="O14" s="37">
        <f>COUNTIF($L$7:$L$500,N14)</f>
        <v>30</v>
      </c>
      <c r="P14" s="37">
        <f>O14/$Q$4</f>
        <v>0.18518518518518517</v>
      </c>
      <c r="Q14" s="37">
        <f>IF(P14=0,0,(P14*((LOG(P14))/LOG(2))))</f>
        <v>-0.45054803838446406</v>
      </c>
      <c r="T14" s="37">
        <f>N14</f>
        <v>1222</v>
      </c>
      <c r="U14" s="37">
        <f>COUNTIF(L7:L33,T14)</f>
        <v>8</v>
      </c>
      <c r="V14" s="37">
        <f>U14/(W4-U20)</f>
        <v>0.32</v>
      </c>
      <c r="W14" s="37">
        <f>IF(V14=0,0,(V14*((LOG(V14))/LOG(2))))</f>
        <v>-0.52603398072791185</v>
      </c>
      <c r="Y14" s="37">
        <f>N14</f>
        <v>1222</v>
      </c>
      <c r="Z14" s="37">
        <f>COUNTIF(L34:L60,Y14)</f>
        <v>2</v>
      </c>
      <c r="AA14" s="37">
        <f>Z14/(AB4-Z20)</f>
        <v>7.407407407407407E-2</v>
      </c>
      <c r="AB14" s="37">
        <f>IF(AA14=0,0,(AA14*((LOG(AA14))/LOG(2))))</f>
        <v>-0.27813981497507173</v>
      </c>
      <c r="AD14" s="37">
        <f>N14</f>
        <v>1222</v>
      </c>
      <c r="AE14" s="37">
        <f>COUNTIF(L61:L88,AD14)</f>
        <v>6</v>
      </c>
      <c r="AF14" s="37">
        <f>AE14/(AG4-AE20)</f>
        <v>0.23076923076923078</v>
      </c>
      <c r="AG14" s="37">
        <f>IF(AF14=0,0,(AF14*((LOG(AF14))/LOG(2))))</f>
        <v>-0.48818705017383146</v>
      </c>
      <c r="AI14" s="37">
        <f>N14</f>
        <v>1222</v>
      </c>
      <c r="AJ14" s="37">
        <f>COUNTIF(L89:L115,AI14)</f>
        <v>5</v>
      </c>
      <c r="AK14" s="37">
        <f>AJ14/(AL4-AJ20)</f>
        <v>0.19230769230769232</v>
      </c>
      <c r="AL14" s="37">
        <f>IF(AK14=0,0,(AK14*((LOG(AK14))/LOG(2))))</f>
        <v>-0.45740608139494804</v>
      </c>
      <c r="AN14" s="37">
        <f>N14</f>
        <v>1222</v>
      </c>
      <c r="AO14" s="37">
        <f>COUNTIF(L116:L142,AN14)</f>
        <v>7</v>
      </c>
      <c r="AP14" s="37">
        <f>AO14/(AQ4-AO20)</f>
        <v>0.26923076923076922</v>
      </c>
      <c r="AQ14" s="37">
        <f>IF(AP14=0,0,(AP14*((LOG(AP14))/LOG(2))))</f>
        <v>-0.50967667586863141</v>
      </c>
      <c r="AS14" s="37">
        <f>N14</f>
        <v>1222</v>
      </c>
      <c r="AT14" s="37">
        <f>COUNTIF(L143:L169,AS14)</f>
        <v>2</v>
      </c>
      <c r="AU14" s="37">
        <f>AT14/(AV4-AT20)</f>
        <v>9.0909090909090912E-2</v>
      </c>
      <c r="AV14" s="37">
        <f>IF(AU14=0,0,(AU14*((LOG(AU14))/LOG(2))))</f>
        <v>-0.31449378351248153</v>
      </c>
    </row>
    <row r="15" spans="1:48" x14ac:dyDescent="0.3">
      <c r="A15" s="59">
        <v>12</v>
      </c>
      <c r="B15" s="59">
        <v>1226</v>
      </c>
      <c r="C15" s="62">
        <v>23</v>
      </c>
      <c r="D15" s="59">
        <v>1236</v>
      </c>
      <c r="E15" s="62">
        <v>13</v>
      </c>
      <c r="F15" s="59">
        <v>1249</v>
      </c>
      <c r="G15" s="65">
        <v>23</v>
      </c>
      <c r="H15" s="65">
        <v>1260</v>
      </c>
      <c r="I15" s="43"/>
      <c r="J15" s="43"/>
      <c r="K15" s="44">
        <v>0</v>
      </c>
      <c r="L15">
        <v>1212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COUNTIF(L7:L33,T15)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COUNTIF(L34:L60,Y15)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COUNTIF(L61:L88,AD15)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COUNTIF(L89:L115,AI15)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COUNTIF(L116:L142,AN15)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COUNTIF(L143:L169,AS15)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1375</v>
      </c>
      <c r="C16" s="62">
        <v>21</v>
      </c>
      <c r="D16" s="59">
        <v>1386</v>
      </c>
      <c r="E16" s="62">
        <v>22</v>
      </c>
      <c r="F16" s="59">
        <v>1397</v>
      </c>
      <c r="G16" s="65">
        <v>23</v>
      </c>
      <c r="H16" s="65">
        <v>1408</v>
      </c>
      <c r="I16" s="43"/>
      <c r="J16" s="43"/>
      <c r="K16" s="44">
        <v>0</v>
      </c>
      <c r="L16">
        <v>2222</v>
      </c>
      <c r="N16" s="37">
        <v>2112</v>
      </c>
      <c r="O16" s="37">
        <f>COUNTIF($L$7:$L$500,N16)</f>
        <v>0</v>
      </c>
      <c r="P16" s="37">
        <f>O16/$Q$4</f>
        <v>0</v>
      </c>
      <c r="Q16" s="37">
        <f>IF(P16=0,0,(P16*((LOG(P16))/LOG(2))))</f>
        <v>0</v>
      </c>
      <c r="T16" s="37">
        <f>N16</f>
        <v>2112</v>
      </c>
      <c r="U16" s="37">
        <f>COUNTIF(L7:L33,T16)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COUNTIF(L34:L60,Y16)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COUNTIF(L61:L88,AD16)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COUNTIF(L89:L115,AI16)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COUNTIF(L116:L142,AN16)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COUNTIF(L143:L169,AS16)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1524</v>
      </c>
      <c r="C17" s="62">
        <v>12</v>
      </c>
      <c r="D17" s="59">
        <v>1533</v>
      </c>
      <c r="E17" s="62">
        <v>24</v>
      </c>
      <c r="F17" s="59">
        <v>1543</v>
      </c>
      <c r="G17" s="65">
        <v>23</v>
      </c>
      <c r="H17" s="65">
        <v>1554</v>
      </c>
      <c r="I17" s="43"/>
      <c r="J17" s="43"/>
      <c r="K17" s="44">
        <v>0</v>
      </c>
      <c r="L17">
        <v>2122</v>
      </c>
      <c r="N17" s="37">
        <v>2121</v>
      </c>
      <c r="O17" s="37">
        <f>COUNTIF($L$7:$L$500,N17)</f>
        <v>11</v>
      </c>
      <c r="P17" s="37">
        <f>O17/$Q$4</f>
        <v>6.7901234567901231E-2</v>
      </c>
      <c r="Q17" s="37">
        <f>IF(P17=0,0,(P17*((LOG(P17))/LOG(2))))</f>
        <v>-0.26348519893037409</v>
      </c>
      <c r="T17" s="37">
        <f>N17</f>
        <v>2121</v>
      </c>
      <c r="U17" s="37">
        <f>COUNTIF(L7:L33,T17)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COUNTIF(L34:L60,Y17)</f>
        <v>3</v>
      </c>
      <c r="AA17" s="37">
        <f>Z17/(AB4-Z20)</f>
        <v>0.1111111111111111</v>
      </c>
      <c r="AB17" s="37">
        <f>IF(AA17=0,0,(AA17*((LOG(AA17))/LOG(2))))</f>
        <v>-0.3522138890491458</v>
      </c>
      <c r="AD17" s="37">
        <f>N17</f>
        <v>2121</v>
      </c>
      <c r="AE17" s="37">
        <f>COUNTIF(L61:L88,AD17)</f>
        <v>1</v>
      </c>
      <c r="AF17" s="37">
        <f>AE17/(AG4-AE20)</f>
        <v>3.8461538461538464E-2</v>
      </c>
      <c r="AG17" s="37">
        <f>IF(AF17=0,0,(AF17*((LOG(AF17))/LOG(2))))</f>
        <v>-0.18078614300542661</v>
      </c>
      <c r="AI17" s="37">
        <f>N17</f>
        <v>2121</v>
      </c>
      <c r="AJ17" s="37">
        <f>COUNTIF(L89:L115,AI17)</f>
        <v>3</v>
      </c>
      <c r="AK17" s="37">
        <f>AJ17/(AL4-AJ20)</f>
        <v>0.11538461538461539</v>
      </c>
      <c r="AL17" s="37">
        <f>IF(AK17=0,0,(AK17*((LOG(AK17))/LOG(2))))</f>
        <v>-0.35947814047153104</v>
      </c>
      <c r="AN17" s="37">
        <f>N17</f>
        <v>2121</v>
      </c>
      <c r="AO17" s="37">
        <f>COUNTIF(L116:L142,AN17)</f>
        <v>2</v>
      </c>
      <c r="AP17" s="37">
        <f>AO17/(AQ4-AO20)</f>
        <v>7.6923076923076927E-2</v>
      </c>
      <c r="AQ17" s="37">
        <f>IF(AP17=0,0,(AP17*((LOG(AP17))/LOG(2))))</f>
        <v>-0.28464920908777636</v>
      </c>
      <c r="AS17" s="37">
        <f>N17</f>
        <v>2121</v>
      </c>
      <c r="AT17" s="37">
        <f>COUNTIF(L143:L169,AS17)</f>
        <v>2</v>
      </c>
      <c r="AU17" s="37">
        <f>AT17/(AV4-AT20)</f>
        <v>9.0909090909090912E-2</v>
      </c>
      <c r="AV17" s="37">
        <f>IF(AU17=0,0,(AU17*((LOG(AU17))/LOG(2))))</f>
        <v>-0.31449378351248153</v>
      </c>
    </row>
    <row r="18" spans="1:48" x14ac:dyDescent="0.3">
      <c r="A18" s="59">
        <v>21</v>
      </c>
      <c r="B18" s="59">
        <v>1658</v>
      </c>
      <c r="C18" s="62">
        <v>21</v>
      </c>
      <c r="D18" s="59">
        <v>1685</v>
      </c>
      <c r="E18" s="62">
        <v>22</v>
      </c>
      <c r="F18" s="59">
        <v>1696</v>
      </c>
      <c r="G18" s="65">
        <v>23</v>
      </c>
      <c r="H18" s="65">
        <v>1704</v>
      </c>
      <c r="I18" s="43"/>
      <c r="J18" s="43"/>
      <c r="K18" s="44">
        <v>0</v>
      </c>
      <c r="L18">
        <v>2222</v>
      </c>
      <c r="N18" s="37">
        <v>2122</v>
      </c>
      <c r="O18" s="37">
        <f>COUNTIF($L$7:$L$500,N18)</f>
        <v>41</v>
      </c>
      <c r="P18" s="37">
        <f>O18/$Q$4</f>
        <v>0.25308641975308643</v>
      </c>
      <c r="Q18" s="37">
        <f>IF(P18=0,0,(P18*((LOG(P18))/LOG(2))))</f>
        <v>-0.50169270326498883</v>
      </c>
      <c r="T18" s="37">
        <f>N18</f>
        <v>2122</v>
      </c>
      <c r="U18" s="37">
        <f>COUNTIF(L7:L33,T18)</f>
        <v>6</v>
      </c>
      <c r="V18" s="37">
        <f>U18/(W4-U20)</f>
        <v>0.24</v>
      </c>
      <c r="W18" s="37">
        <f>IF(V18=0,0,(V18*((LOG(V18))/LOG(2))))</f>
        <v>-0.49413448537285637</v>
      </c>
      <c r="Y18" s="37">
        <f>N18</f>
        <v>2122</v>
      </c>
      <c r="Z18" s="37">
        <f>COUNTIF(L34:L60,Y18)</f>
        <v>8</v>
      </c>
      <c r="AA18" s="37">
        <f>Z18/(AB4-Z20)</f>
        <v>0.29629629629629628</v>
      </c>
      <c r="AB18" s="37">
        <f>IF(AA18=0,0,(AA18*((LOG(AA18))/LOG(2))))</f>
        <v>-0.51996666730769436</v>
      </c>
      <c r="AD18" s="37">
        <f>N18</f>
        <v>2122</v>
      </c>
      <c r="AE18" s="37">
        <f>COUNTIF(L61:L88,AD18)</f>
        <v>7</v>
      </c>
      <c r="AF18" s="37">
        <f>AE18/(AG4-AE20)</f>
        <v>0.26923076923076922</v>
      </c>
      <c r="AG18" s="37">
        <f>IF(AF18=0,0,(AF18*((LOG(AF18))/LOG(2))))</f>
        <v>-0.50967667586863141</v>
      </c>
      <c r="AI18" s="37">
        <f>N18</f>
        <v>2122</v>
      </c>
      <c r="AJ18" s="37">
        <f>COUNTIF(L89:L115,AI18)</f>
        <v>7</v>
      </c>
      <c r="AK18" s="37">
        <f>AJ18/(AL4-AJ20)</f>
        <v>0.26923076923076922</v>
      </c>
      <c r="AL18" s="37">
        <f>IF(AK18=0,0,(AK18*((LOG(AK18))/LOG(2))))</f>
        <v>-0.50967667586863141</v>
      </c>
      <c r="AN18" s="37">
        <f>N18</f>
        <v>2122</v>
      </c>
      <c r="AO18" s="37">
        <f>COUNTIF(L116:L142,AN18)</f>
        <v>7</v>
      </c>
      <c r="AP18" s="37">
        <f>AO18/(AQ4-AO20)</f>
        <v>0.26923076923076922</v>
      </c>
      <c r="AQ18" s="37">
        <f>IF(AP18=0,0,(AP18*((LOG(AP18))/LOG(2))))</f>
        <v>-0.50967667586863141</v>
      </c>
      <c r="AS18" s="37">
        <f>N18</f>
        <v>2122</v>
      </c>
      <c r="AT18" s="37">
        <f>COUNTIF(L143:L169,AS18)</f>
        <v>6</v>
      </c>
      <c r="AU18" s="37">
        <f>AT18/(AV4-AT20)</f>
        <v>0.27272727272727271</v>
      </c>
      <c r="AV18" s="37">
        <f>IF(AU18=0,0,(AU18*((LOG(AU18))/LOG(2))))</f>
        <v>-0.51121885034076575</v>
      </c>
    </row>
    <row r="19" spans="1:48" x14ac:dyDescent="0.3">
      <c r="A19" s="59">
        <v>21</v>
      </c>
      <c r="B19" s="59">
        <v>1806</v>
      </c>
      <c r="C19" s="62">
        <v>21</v>
      </c>
      <c r="D19" s="59">
        <v>1819</v>
      </c>
      <c r="E19" s="62">
        <v>11</v>
      </c>
      <c r="F19" s="59">
        <v>1840</v>
      </c>
      <c r="G19" s="65">
        <v>21</v>
      </c>
      <c r="H19" s="65">
        <v>1851</v>
      </c>
      <c r="I19" s="43"/>
      <c r="J19" s="43"/>
      <c r="K19" s="44">
        <v>0</v>
      </c>
      <c r="L19">
        <v>2212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COUNTIF(L7:L33,T19)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COUNTIF(L34:L60,Y19)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COUNTIF(L61:L88,AD19)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COUNTIF(L89:L115,AI19)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COUNTIF(L116:L142,AN19)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COUNTIF(L143:L169,AS19)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1947</v>
      </c>
      <c r="C20" s="62">
        <v>21</v>
      </c>
      <c r="D20" s="59">
        <v>1967</v>
      </c>
      <c r="E20" s="62">
        <v>22</v>
      </c>
      <c r="F20" s="59">
        <v>1978</v>
      </c>
      <c r="G20" s="65">
        <v>23</v>
      </c>
      <c r="H20" s="65">
        <v>1998</v>
      </c>
      <c r="I20" s="43"/>
      <c r="J20" s="43"/>
      <c r="K20" s="44">
        <v>0</v>
      </c>
      <c r="L20">
        <v>2222</v>
      </c>
      <c r="N20" s="37">
        <v>2212</v>
      </c>
      <c r="O20" s="37">
        <f>COUNTIF($L$7:$L$500,N20)</f>
        <v>10</v>
      </c>
      <c r="P20" s="37">
        <f>O20/$Q$4</f>
        <v>6.1728395061728392E-2</v>
      </c>
      <c r="Q20" s="37">
        <f>IF(P20=0,0,(P20*((LOG(P20))/LOG(2))))</f>
        <v>-0.24801987086402855</v>
      </c>
      <c r="T20" s="37">
        <f>N20</f>
        <v>2212</v>
      </c>
      <c r="U20" s="37">
        <f>COUNTIF(L7:L33,T20)</f>
        <v>2</v>
      </c>
      <c r="V20" s="56"/>
      <c r="W20" s="57"/>
      <c r="Y20" s="37">
        <f>N20</f>
        <v>2212</v>
      </c>
      <c r="Z20" s="37">
        <f>COUNTIF(L34:L60,Y20)</f>
        <v>0</v>
      </c>
      <c r="AA20" s="56"/>
      <c r="AB20" s="57"/>
      <c r="AD20" s="37">
        <f>N20</f>
        <v>2212</v>
      </c>
      <c r="AE20" s="37">
        <f>COUNTIF(L61:L88,AD20)</f>
        <v>2</v>
      </c>
      <c r="AF20" s="56"/>
      <c r="AG20" s="57"/>
      <c r="AI20" s="37">
        <f>N20</f>
        <v>2212</v>
      </c>
      <c r="AJ20" s="37">
        <f>COUNTIF(L89:L115,AI20)</f>
        <v>1</v>
      </c>
      <c r="AK20" s="56"/>
      <c r="AL20" s="57"/>
      <c r="AN20" s="37">
        <f>N20</f>
        <v>2212</v>
      </c>
      <c r="AO20" s="37">
        <f>COUNTIF(L116:L142,AN20)</f>
        <v>1</v>
      </c>
      <c r="AP20" s="56"/>
      <c r="AQ20" s="57"/>
      <c r="AS20" s="37">
        <f>N20</f>
        <v>2212</v>
      </c>
      <c r="AT20" s="37">
        <f>COUNTIF(L143:L169,AS20)</f>
        <v>4</v>
      </c>
      <c r="AU20" s="56"/>
      <c r="AV20" s="57"/>
    </row>
    <row r="21" spans="1:48" x14ac:dyDescent="0.3">
      <c r="A21" s="59">
        <v>12</v>
      </c>
      <c r="B21" s="59">
        <v>2109</v>
      </c>
      <c r="C21" s="62">
        <v>23</v>
      </c>
      <c r="D21" s="59">
        <v>2119</v>
      </c>
      <c r="E21" s="62">
        <v>24</v>
      </c>
      <c r="F21" s="59">
        <v>2129</v>
      </c>
      <c r="G21" s="65">
        <v>23</v>
      </c>
      <c r="H21" s="65">
        <v>2139</v>
      </c>
      <c r="I21" s="43"/>
      <c r="J21" s="43"/>
      <c r="K21" s="44">
        <v>0</v>
      </c>
      <c r="L21">
        <v>1222</v>
      </c>
      <c r="N21" s="37">
        <v>2221</v>
      </c>
      <c r="O21" s="37">
        <f>COUNTIF($L$7:$L$500,N21)</f>
        <v>6</v>
      </c>
      <c r="P21" s="37">
        <f>O21/$Q$4</f>
        <v>3.7037037037037035E-2</v>
      </c>
      <c r="Q21" s="37">
        <f>IF(P21=0,0,(P21*((LOG(P21))/LOG(2))))</f>
        <v>-0.1761069445245729</v>
      </c>
      <c r="T21" s="37">
        <f>N21</f>
        <v>2221</v>
      </c>
      <c r="U21" s="37">
        <f>COUNTIF(L7:L33,T21)</f>
        <v>2</v>
      </c>
      <c r="V21" s="37">
        <f>U21/(W4-U20)</f>
        <v>0.08</v>
      </c>
      <c r="W21" s="37">
        <f>IF(V21=0,0,(V21*((LOG(V21))/LOG(2))))</f>
        <v>-0.29150849518197797</v>
      </c>
      <c r="Y21" s="37">
        <f>N21</f>
        <v>2221</v>
      </c>
      <c r="Z21" s="37">
        <f>COUNTIF(L34:L60,Y21)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COUNTIF(L61:L88,AD21)</f>
        <v>1</v>
      </c>
      <c r="AF21" s="37">
        <f>AE21/(AG4-AE20)</f>
        <v>3.8461538461538464E-2</v>
      </c>
      <c r="AG21" s="37">
        <f>IF(AF21=0,0,(AF21*((LOG(AF21))/LOG(2))))</f>
        <v>-0.18078614300542661</v>
      </c>
      <c r="AI21" s="37">
        <f>N21</f>
        <v>2221</v>
      </c>
      <c r="AJ21" s="37">
        <f>COUNTIF(L89:L115,AI21)</f>
        <v>1</v>
      </c>
      <c r="AK21" s="37">
        <f>AJ21/(AL4-AJ20)</f>
        <v>3.8461538461538464E-2</v>
      </c>
      <c r="AL21" s="37">
        <f>IF(AK21=0,0,(AK21*((LOG(AK21))/LOG(2))))</f>
        <v>-0.18078614300542661</v>
      </c>
      <c r="AN21" s="37">
        <f>N21</f>
        <v>2221</v>
      </c>
      <c r="AO21" s="37">
        <f>COUNTIF(L116:L142,AN21)</f>
        <v>0</v>
      </c>
      <c r="AP21" s="37">
        <f>AO21/(AQ4-AO20)</f>
        <v>0</v>
      </c>
      <c r="AQ21" s="37">
        <f>IF(AP21=0,0,(AP21*((LOG(AP21))/LOG(2))))</f>
        <v>0</v>
      </c>
      <c r="AS21" s="37">
        <f>N21</f>
        <v>2221</v>
      </c>
      <c r="AT21" s="37">
        <f>COUNTIF(L143:L169,AS21)</f>
        <v>2</v>
      </c>
      <c r="AU21" s="37">
        <f>AT21/(AV4-AT20)</f>
        <v>9.0909090909090912E-2</v>
      </c>
      <c r="AV21" s="37">
        <f>IF(AU21=0,0,(AU21*((LOG(AU21))/LOG(2))))</f>
        <v>-0.31449378351248153</v>
      </c>
    </row>
    <row r="22" spans="1:48" x14ac:dyDescent="0.3">
      <c r="A22" s="59">
        <v>12</v>
      </c>
      <c r="B22" s="59">
        <v>2240</v>
      </c>
      <c r="C22" s="62">
        <v>23</v>
      </c>
      <c r="D22" s="59">
        <v>2257</v>
      </c>
      <c r="E22" s="62">
        <v>24</v>
      </c>
      <c r="F22" s="59">
        <v>2275</v>
      </c>
      <c r="G22" s="65">
        <v>23</v>
      </c>
      <c r="H22" s="65">
        <v>2290</v>
      </c>
      <c r="I22" s="43"/>
      <c r="J22" s="43"/>
      <c r="K22" s="44">
        <v>0</v>
      </c>
      <c r="L22">
        <v>1222</v>
      </c>
      <c r="N22" s="37">
        <v>2222</v>
      </c>
      <c r="O22" s="37">
        <f>COUNTIF($L$7:$L$500,N22)</f>
        <v>23</v>
      </c>
      <c r="P22" s="37">
        <f>O22/$Q$4</f>
        <v>0.1419753086419753</v>
      </c>
      <c r="Q22" s="37">
        <f>IF(P22=0,0,(P22*((LOG(P22))/LOG(2))))</f>
        <v>-0.39984336467305598</v>
      </c>
      <c r="T22" s="37">
        <f>N22</f>
        <v>2222</v>
      </c>
      <c r="U22" s="37">
        <f>COUNTIF(L7:L33,T22)</f>
        <v>7</v>
      </c>
      <c r="V22" s="37">
        <f>U22/(W4-U20)</f>
        <v>0.28000000000000003</v>
      </c>
      <c r="W22" s="37">
        <f>IF(V22=0,0,(V22*((LOG(V22))/LOG(2))))</f>
        <v>-0.51422035496079388</v>
      </c>
      <c r="Y22" s="37">
        <f>N22</f>
        <v>2222</v>
      </c>
      <c r="Z22" s="37">
        <f>COUNTIF(L34:L60,Y22)</f>
        <v>2</v>
      </c>
      <c r="AA22" s="37">
        <f>Z22/(AB4-Z20)</f>
        <v>7.407407407407407E-2</v>
      </c>
      <c r="AB22" s="37">
        <f>IF(AA22=0,0,(AA22*((LOG(AA22))/LOG(2))))</f>
        <v>-0.27813981497507173</v>
      </c>
      <c r="AD22" s="37">
        <f>N22</f>
        <v>2222</v>
      </c>
      <c r="AE22" s="37">
        <f>COUNTIF(L61:L88,AD22)</f>
        <v>3</v>
      </c>
      <c r="AF22" s="37">
        <f>AE22/(AG4-AE20)</f>
        <v>0.11538461538461539</v>
      </c>
      <c r="AG22" s="37">
        <f>IF(AF22=0,0,(AF22*((LOG(AF22))/LOG(2))))</f>
        <v>-0.35947814047153104</v>
      </c>
      <c r="AI22" s="37">
        <f>N22</f>
        <v>2222</v>
      </c>
      <c r="AJ22" s="37">
        <f>COUNTIF(L89:L115,AI22)</f>
        <v>4</v>
      </c>
      <c r="AK22" s="37">
        <f>AJ22/(AL4-AJ20)</f>
        <v>0.15384615384615385</v>
      </c>
      <c r="AL22" s="37">
        <f>IF(AK22=0,0,(AK22*((LOG(AK22))/LOG(2))))</f>
        <v>-0.4154522643293988</v>
      </c>
      <c r="AN22" s="37">
        <f>N22</f>
        <v>2222</v>
      </c>
      <c r="AO22" s="37">
        <f>COUNTIF(L116:L142,AN22)</f>
        <v>5</v>
      </c>
      <c r="AP22" s="37">
        <f>AO22/(AQ4-AO20)</f>
        <v>0.19230769230769232</v>
      </c>
      <c r="AQ22" s="37">
        <f>IF(AP22=0,0,(AP22*((LOG(AP22))/LOG(2))))</f>
        <v>-0.45740608139494804</v>
      </c>
      <c r="AS22" s="37">
        <f>N22</f>
        <v>2222</v>
      </c>
      <c r="AT22" s="37">
        <f>COUNTIF(L143:L169,AS22)</f>
        <v>2</v>
      </c>
      <c r="AU22" s="37">
        <f>AT22/(AV4-AT20)</f>
        <v>9.0909090909090912E-2</v>
      </c>
      <c r="AV22" s="37">
        <f>IF(AU22=0,0,(AU22*((LOG(AU22))/LOG(2))))</f>
        <v>-0.31449378351248153</v>
      </c>
    </row>
    <row r="23" spans="1:48" x14ac:dyDescent="0.3">
      <c r="A23" s="59">
        <v>21</v>
      </c>
      <c r="B23" s="59">
        <v>2407</v>
      </c>
      <c r="C23" s="62">
        <v>21</v>
      </c>
      <c r="D23" s="59">
        <v>2421</v>
      </c>
      <c r="E23" s="62">
        <v>22</v>
      </c>
      <c r="F23" s="59">
        <v>2431</v>
      </c>
      <c r="G23" s="65">
        <v>14</v>
      </c>
      <c r="H23" s="65">
        <v>2449</v>
      </c>
      <c r="I23" s="43"/>
      <c r="J23" s="43"/>
      <c r="K23" s="44">
        <v>0</v>
      </c>
      <c r="L23">
        <v>2221</v>
      </c>
      <c r="P23" s="28">
        <f>SUM(P7:P22)</f>
        <v>1</v>
      </c>
      <c r="Q23" s="28">
        <f>-SUM(Q7:Q22)</f>
        <v>2.9107370549117508</v>
      </c>
      <c r="V23" s="28">
        <f>SUM(V7:V22)</f>
        <v>1</v>
      </c>
      <c r="W23" s="28">
        <f>-SUM(W7:W22)</f>
        <v>2.1174058114255181</v>
      </c>
      <c r="AA23" s="28">
        <f>SUM(AA7:AA22)</f>
        <v>0.99999999999999989</v>
      </c>
      <c r="AB23" s="28">
        <f>-SUM(AB7:AB22)</f>
        <v>2.7171263907318437</v>
      </c>
      <c r="AF23" s="28">
        <f>SUM(AF7:AF22)</f>
        <v>1</v>
      </c>
      <c r="AG23" s="28">
        <f>-SUM(AG7:AG22)</f>
        <v>2.5686734887095319</v>
      </c>
      <c r="AK23" s="28">
        <f>SUM(AK7:AK22)</f>
        <v>1</v>
      </c>
      <c r="AL23" s="28">
        <f>-SUM(AL7:AL22)</f>
        <v>2.5609915294703107</v>
      </c>
      <c r="AP23" s="28">
        <f>SUM(AP7:AP22)</f>
        <v>1</v>
      </c>
      <c r="AQ23" s="28">
        <f>-SUM(AQ7:AQ22)</f>
        <v>2.3576470495548127</v>
      </c>
      <c r="AU23" s="28">
        <f>SUM(AU7:AU22)</f>
        <v>1</v>
      </c>
      <c r="AV23" s="28">
        <f>-SUM(AV7:AV22)</f>
        <v>2.8630945514207635</v>
      </c>
    </row>
    <row r="24" spans="1:48" x14ac:dyDescent="0.3">
      <c r="A24" s="59">
        <v>12</v>
      </c>
      <c r="B24" s="59">
        <v>2552</v>
      </c>
      <c r="C24" s="62">
        <v>23</v>
      </c>
      <c r="D24" s="59">
        <v>2574</v>
      </c>
      <c r="E24" s="62">
        <v>24</v>
      </c>
      <c r="F24" s="59">
        <v>2586</v>
      </c>
      <c r="G24" s="65">
        <v>23</v>
      </c>
      <c r="H24" s="65">
        <v>2598</v>
      </c>
      <c r="I24" s="43"/>
      <c r="J24" s="43"/>
      <c r="K24" s="44">
        <v>0</v>
      </c>
      <c r="L24">
        <v>1222</v>
      </c>
      <c r="P24" s="29" t="s">
        <v>87</v>
      </c>
      <c r="Q24" s="29">
        <f>Q23/(LOG(Q4)/LOG(2))</f>
        <v>0.39656628592788762</v>
      </c>
      <c r="V24" s="29" t="s">
        <v>114</v>
      </c>
      <c r="W24" s="29">
        <f>W23/(LOG(W4)/LOG(2))</f>
        <v>0.44531144227115804</v>
      </c>
      <c r="AA24" s="29" t="s">
        <v>117</v>
      </c>
      <c r="AB24" s="29">
        <f>AB23/(LOG(AB4)/LOG(2))</f>
        <v>0.57143862804231527</v>
      </c>
      <c r="AF24" s="29" t="s">
        <v>118</v>
      </c>
      <c r="AG24" s="29">
        <f>AG23/(LOG(AG4)/LOG(2))</f>
        <v>0.53432158231622928</v>
      </c>
      <c r="AK24" s="29" t="s">
        <v>119</v>
      </c>
      <c r="AL24" s="29">
        <f>AL23/(LOG(AL4)/LOG(2))</f>
        <v>0.53860191819576442</v>
      </c>
      <c r="AP24" s="29" t="s">
        <v>120</v>
      </c>
      <c r="AQ24" s="29">
        <f>AQ23/(LOG(AQ4)/LOG(2))</f>
        <v>0.49583655732803061</v>
      </c>
      <c r="AU24" s="29" t="s">
        <v>121</v>
      </c>
      <c r="AV24" s="29">
        <f>AV23/(LOG(AV4)/LOG(2))</f>
        <v>0.60911206676490404</v>
      </c>
    </row>
    <row r="25" spans="1:48" x14ac:dyDescent="0.3">
      <c r="A25" s="59">
        <v>12</v>
      </c>
      <c r="B25" s="59">
        <v>2722</v>
      </c>
      <c r="C25" s="62">
        <v>23</v>
      </c>
      <c r="D25" s="59">
        <v>2736</v>
      </c>
      <c r="E25" s="62">
        <v>24</v>
      </c>
      <c r="F25" s="59">
        <v>2746</v>
      </c>
      <c r="G25" s="65">
        <v>23</v>
      </c>
      <c r="H25" s="65">
        <v>2754</v>
      </c>
      <c r="I25" s="43"/>
      <c r="J25" s="43"/>
      <c r="K25" s="44">
        <v>0</v>
      </c>
      <c r="L25">
        <v>1222</v>
      </c>
    </row>
    <row r="26" spans="1:48" x14ac:dyDescent="0.3">
      <c r="A26" s="59">
        <v>12</v>
      </c>
      <c r="B26" s="59">
        <v>2916</v>
      </c>
      <c r="C26" s="62">
        <v>23</v>
      </c>
      <c r="D26" s="59">
        <v>2923</v>
      </c>
      <c r="E26" s="62">
        <v>24</v>
      </c>
      <c r="F26" s="59">
        <v>2933</v>
      </c>
      <c r="G26" s="65">
        <v>23</v>
      </c>
      <c r="H26" s="65">
        <v>2946</v>
      </c>
      <c r="I26" s="43"/>
      <c r="J26" s="43"/>
      <c r="K26" s="44">
        <v>0</v>
      </c>
      <c r="L26">
        <v>1222</v>
      </c>
    </row>
    <row r="27" spans="1:48" x14ac:dyDescent="0.3">
      <c r="A27" s="59">
        <v>21</v>
      </c>
      <c r="B27" s="59">
        <v>3089</v>
      </c>
      <c r="C27" s="62">
        <v>12</v>
      </c>
      <c r="D27" s="59">
        <v>3107</v>
      </c>
      <c r="E27" s="62">
        <v>24</v>
      </c>
      <c r="F27" s="59">
        <v>3117</v>
      </c>
      <c r="G27" s="65">
        <v>23</v>
      </c>
      <c r="H27" s="65">
        <v>3125</v>
      </c>
      <c r="I27" s="43"/>
      <c r="J27" s="43"/>
      <c r="K27" s="44">
        <v>0</v>
      </c>
      <c r="L27">
        <v>2122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21</v>
      </c>
      <c r="B28" s="59">
        <v>3257</v>
      </c>
      <c r="C28" s="62">
        <v>12</v>
      </c>
      <c r="D28" s="59">
        <v>3273</v>
      </c>
      <c r="E28" s="62">
        <v>24</v>
      </c>
      <c r="F28" s="59">
        <v>3283</v>
      </c>
      <c r="G28" s="65">
        <v>23</v>
      </c>
      <c r="H28" s="65">
        <v>3294</v>
      </c>
      <c r="I28" s="43"/>
      <c r="J28" s="43"/>
      <c r="K28" s="44">
        <v>0</v>
      </c>
      <c r="L28">
        <v>2122</v>
      </c>
      <c r="N28" s="41">
        <f>COUNTIF(L7:L169,G3)</f>
        <v>10</v>
      </c>
      <c r="O28" s="41"/>
      <c r="P28" s="48">
        <v>27</v>
      </c>
      <c r="Q28" s="48">
        <v>27</v>
      </c>
      <c r="R28" s="48">
        <v>28</v>
      </c>
      <c r="S28" s="48">
        <v>27</v>
      </c>
      <c r="T28" s="48">
        <v>27</v>
      </c>
      <c r="U28" s="48">
        <v>27</v>
      </c>
      <c r="V28" s="47"/>
    </row>
    <row r="29" spans="1:48" x14ac:dyDescent="0.3">
      <c r="A29" s="59">
        <v>12</v>
      </c>
      <c r="B29" s="59">
        <v>3428</v>
      </c>
      <c r="C29" s="62">
        <v>23</v>
      </c>
      <c r="D29" s="59">
        <v>3438</v>
      </c>
      <c r="E29" s="62">
        <v>24</v>
      </c>
      <c r="F29" s="59">
        <v>3448</v>
      </c>
      <c r="G29" s="65">
        <v>23</v>
      </c>
      <c r="H29" s="65">
        <v>3462</v>
      </c>
      <c r="I29" s="43"/>
      <c r="J29" s="43"/>
      <c r="K29" s="44">
        <v>0</v>
      </c>
      <c r="L29">
        <v>1222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3567</v>
      </c>
      <c r="C30" s="62">
        <v>21</v>
      </c>
      <c r="D30" s="59">
        <v>3589</v>
      </c>
      <c r="E30" s="62">
        <v>22</v>
      </c>
      <c r="F30" s="59">
        <v>3600</v>
      </c>
      <c r="G30" s="65">
        <v>14</v>
      </c>
      <c r="H30" s="65">
        <v>3614</v>
      </c>
      <c r="I30" s="43"/>
      <c r="J30" s="43"/>
      <c r="K30" s="44">
        <v>0</v>
      </c>
      <c r="L30">
        <v>2221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12</v>
      </c>
      <c r="B31" s="59">
        <v>3749</v>
      </c>
      <c r="C31" s="62">
        <v>23</v>
      </c>
      <c r="D31" s="59">
        <v>3757</v>
      </c>
      <c r="E31" s="62">
        <v>24</v>
      </c>
      <c r="F31" s="59">
        <v>3765</v>
      </c>
      <c r="G31" s="65">
        <v>23</v>
      </c>
      <c r="H31" s="65">
        <v>3775</v>
      </c>
      <c r="I31" s="43"/>
      <c r="J31" s="43"/>
      <c r="K31" s="44">
        <v>0</v>
      </c>
      <c r="L31">
        <v>1222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21</v>
      </c>
      <c r="B32" s="59">
        <v>3900</v>
      </c>
      <c r="C32" s="62">
        <v>12</v>
      </c>
      <c r="D32" s="59">
        <v>3927</v>
      </c>
      <c r="E32" s="62">
        <v>24</v>
      </c>
      <c r="F32" s="59">
        <v>3937</v>
      </c>
      <c r="G32" s="65">
        <v>23</v>
      </c>
      <c r="H32" s="65">
        <v>3948</v>
      </c>
      <c r="I32" s="43"/>
      <c r="J32" s="43"/>
      <c r="K32" s="44">
        <v>0</v>
      </c>
      <c r="L32">
        <v>2122</v>
      </c>
      <c r="O32" s="46" t="s">
        <v>103</v>
      </c>
      <c r="P32" s="48">
        <f>U20</f>
        <v>2</v>
      </c>
      <c r="Q32" s="48">
        <f>Z20</f>
        <v>0</v>
      </c>
      <c r="R32" s="48">
        <f>AE20</f>
        <v>2</v>
      </c>
      <c r="S32" s="48">
        <f>AJ20</f>
        <v>1</v>
      </c>
      <c r="T32" s="48">
        <f>AO20</f>
        <v>1</v>
      </c>
      <c r="U32" s="48">
        <f>AT20</f>
        <v>4</v>
      </c>
      <c r="V32" s="46"/>
    </row>
    <row r="33" spans="1:22" x14ac:dyDescent="0.3">
      <c r="A33" s="59">
        <v>12</v>
      </c>
      <c r="B33" s="59">
        <v>4063</v>
      </c>
      <c r="C33" s="62">
        <v>23</v>
      </c>
      <c r="D33" s="59">
        <v>4077</v>
      </c>
      <c r="E33" s="62">
        <v>13</v>
      </c>
      <c r="F33" s="59">
        <v>4088</v>
      </c>
      <c r="G33" s="65">
        <v>23</v>
      </c>
      <c r="H33" s="65">
        <v>4098</v>
      </c>
      <c r="I33" s="43"/>
      <c r="J33" s="43"/>
      <c r="K33" s="44">
        <v>0</v>
      </c>
      <c r="L33">
        <v>1212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4224</v>
      </c>
      <c r="C34" s="63">
        <v>23</v>
      </c>
      <c r="D34" s="60">
        <v>4238</v>
      </c>
      <c r="E34" s="63">
        <v>24</v>
      </c>
      <c r="F34" s="60">
        <v>4247</v>
      </c>
      <c r="G34" s="66">
        <v>23</v>
      </c>
      <c r="H34" s="66">
        <v>4257</v>
      </c>
      <c r="I34" s="42"/>
      <c r="J34" s="42"/>
      <c r="K34" s="52">
        <v>0</v>
      </c>
      <c r="L34">
        <v>1222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4371</v>
      </c>
      <c r="C35" s="63">
        <v>12</v>
      </c>
      <c r="D35" s="60">
        <v>4380</v>
      </c>
      <c r="E35" s="63">
        <v>24</v>
      </c>
      <c r="F35" s="60">
        <v>4388</v>
      </c>
      <c r="G35" s="66">
        <v>23</v>
      </c>
      <c r="H35" s="66">
        <v>4396</v>
      </c>
      <c r="I35" s="42"/>
      <c r="J35" s="42"/>
      <c r="K35" s="52">
        <v>0</v>
      </c>
      <c r="L35">
        <v>2122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4504</v>
      </c>
      <c r="C36" s="63">
        <v>12</v>
      </c>
      <c r="D36" s="60">
        <v>4517</v>
      </c>
      <c r="E36" s="63">
        <v>24</v>
      </c>
      <c r="F36" s="60">
        <v>4526</v>
      </c>
      <c r="G36" s="66">
        <v>23</v>
      </c>
      <c r="H36" s="66">
        <v>4534</v>
      </c>
      <c r="I36" s="42"/>
      <c r="J36" s="42"/>
      <c r="K36" s="52">
        <v>0</v>
      </c>
      <c r="L36">
        <v>2122</v>
      </c>
      <c r="N36" s="42"/>
      <c r="O36" s="51" t="s">
        <v>107</v>
      </c>
      <c r="P36">
        <f>H33/P28</f>
        <v>151.77777777777777</v>
      </c>
      <c r="Q36">
        <f>(H60-H33)/Q28</f>
        <v>143.96296296296296</v>
      </c>
      <c r="R36">
        <f>(H88-H60)/R28</f>
        <v>145.39285714285714</v>
      </c>
      <c r="S36">
        <f>(H115-H88)/S28</f>
        <v>146.59259259259258</v>
      </c>
      <c r="T36">
        <f>(H142-H115)/T28</f>
        <v>148.37037037037038</v>
      </c>
      <c r="U36">
        <f>(H169-H142)/U28</f>
        <v>-741.48148148148152</v>
      </c>
    </row>
    <row r="37" spans="1:22" x14ac:dyDescent="0.3">
      <c r="A37" s="60">
        <v>12</v>
      </c>
      <c r="B37" s="60">
        <v>4645</v>
      </c>
      <c r="C37" s="63">
        <v>23</v>
      </c>
      <c r="D37" s="60">
        <v>4655</v>
      </c>
      <c r="E37" s="63">
        <v>13</v>
      </c>
      <c r="F37" s="60">
        <v>4669</v>
      </c>
      <c r="G37" s="66">
        <v>23</v>
      </c>
      <c r="H37" s="66">
        <v>4683</v>
      </c>
      <c r="I37" s="42"/>
      <c r="J37" s="42"/>
      <c r="K37" s="52">
        <v>0</v>
      </c>
      <c r="L37">
        <v>1212</v>
      </c>
    </row>
    <row r="38" spans="1:22" x14ac:dyDescent="0.3">
      <c r="A38" s="60">
        <v>12</v>
      </c>
      <c r="B38" s="60">
        <v>4789</v>
      </c>
      <c r="C38" s="63">
        <v>14</v>
      </c>
      <c r="D38" s="60">
        <v>4791</v>
      </c>
      <c r="E38" s="63">
        <v>24</v>
      </c>
      <c r="F38" s="60">
        <v>4802</v>
      </c>
      <c r="G38" s="66">
        <v>14</v>
      </c>
      <c r="H38" s="66">
        <v>4813</v>
      </c>
      <c r="I38" s="42"/>
      <c r="J38" s="42"/>
      <c r="K38" s="52">
        <v>0</v>
      </c>
      <c r="L38">
        <v>1121</v>
      </c>
    </row>
    <row r="39" spans="1:22" x14ac:dyDescent="0.3">
      <c r="A39" s="60">
        <v>12</v>
      </c>
      <c r="B39" s="60">
        <v>4912</v>
      </c>
      <c r="C39" s="63">
        <v>23</v>
      </c>
      <c r="D39" s="60">
        <v>4921</v>
      </c>
      <c r="E39" s="63">
        <v>13</v>
      </c>
      <c r="F39" s="60">
        <v>4933</v>
      </c>
      <c r="G39" s="66">
        <v>23</v>
      </c>
      <c r="H39" s="66">
        <v>4944</v>
      </c>
      <c r="I39" s="42"/>
      <c r="J39" s="42"/>
      <c r="K39" s="52">
        <v>0</v>
      </c>
      <c r="L39">
        <v>1212</v>
      </c>
    </row>
    <row r="40" spans="1:22" x14ac:dyDescent="0.3">
      <c r="A40" s="60">
        <v>21</v>
      </c>
      <c r="B40" s="60">
        <v>5043</v>
      </c>
      <c r="C40" s="63">
        <v>12</v>
      </c>
      <c r="D40" s="60">
        <v>5059</v>
      </c>
      <c r="E40" s="63">
        <v>24</v>
      </c>
      <c r="F40" s="60">
        <v>5069</v>
      </c>
      <c r="G40" s="66">
        <v>23</v>
      </c>
      <c r="H40" s="66">
        <v>5077</v>
      </c>
      <c r="I40" s="42"/>
      <c r="J40" s="42"/>
      <c r="K40" s="52">
        <v>0</v>
      </c>
      <c r="L40">
        <v>2122</v>
      </c>
    </row>
    <row r="41" spans="1:22" x14ac:dyDescent="0.3">
      <c r="A41" s="60">
        <v>21</v>
      </c>
      <c r="B41" s="60">
        <v>5180</v>
      </c>
      <c r="C41" s="63">
        <v>12</v>
      </c>
      <c r="D41" s="60">
        <v>5196</v>
      </c>
      <c r="E41" s="63">
        <v>24</v>
      </c>
      <c r="F41" s="60">
        <v>5205</v>
      </c>
      <c r="G41" s="66">
        <v>23</v>
      </c>
      <c r="H41" s="66">
        <v>5214</v>
      </c>
      <c r="I41" s="42"/>
      <c r="J41" s="42"/>
      <c r="K41" s="52">
        <v>0</v>
      </c>
      <c r="L41">
        <v>2122</v>
      </c>
    </row>
    <row r="42" spans="1:22" x14ac:dyDescent="0.3">
      <c r="A42" s="60">
        <v>21</v>
      </c>
      <c r="B42" s="60">
        <v>5341</v>
      </c>
      <c r="C42" s="63">
        <v>12</v>
      </c>
      <c r="D42" s="60">
        <v>5357</v>
      </c>
      <c r="E42" s="63">
        <v>24</v>
      </c>
      <c r="F42" s="60">
        <v>5367</v>
      </c>
      <c r="G42" s="66">
        <v>23</v>
      </c>
      <c r="H42" s="66">
        <v>5378</v>
      </c>
      <c r="I42" s="42"/>
      <c r="J42" s="42"/>
      <c r="K42" s="52">
        <v>0</v>
      </c>
      <c r="L42">
        <v>2122</v>
      </c>
    </row>
    <row r="43" spans="1:22" x14ac:dyDescent="0.3">
      <c r="A43" s="60">
        <v>12</v>
      </c>
      <c r="B43" s="60">
        <v>5487</v>
      </c>
      <c r="C43" s="63">
        <v>23</v>
      </c>
      <c r="D43" s="60">
        <v>5499</v>
      </c>
      <c r="E43" s="63">
        <v>13</v>
      </c>
      <c r="F43" s="60">
        <v>5508</v>
      </c>
      <c r="G43" s="66">
        <v>23</v>
      </c>
      <c r="H43" s="66">
        <v>5518</v>
      </c>
      <c r="I43" s="42"/>
      <c r="J43" s="42"/>
      <c r="K43" s="52">
        <v>0</v>
      </c>
      <c r="L43">
        <v>1212</v>
      </c>
    </row>
    <row r="44" spans="1:22" x14ac:dyDescent="0.3">
      <c r="A44" s="60">
        <v>12</v>
      </c>
      <c r="B44" s="60">
        <v>5623</v>
      </c>
      <c r="C44" s="63">
        <v>14</v>
      </c>
      <c r="D44" s="60">
        <v>5631</v>
      </c>
      <c r="E44" s="63">
        <v>24</v>
      </c>
      <c r="F44" s="60">
        <v>5639</v>
      </c>
      <c r="G44" s="66">
        <v>23</v>
      </c>
      <c r="H44" s="66">
        <v>5653</v>
      </c>
      <c r="I44" s="42"/>
      <c r="J44" s="42"/>
      <c r="K44" s="52">
        <v>0</v>
      </c>
      <c r="L44">
        <v>1122</v>
      </c>
    </row>
    <row r="45" spans="1:22" x14ac:dyDescent="0.3">
      <c r="A45" s="60">
        <v>21</v>
      </c>
      <c r="B45" s="60">
        <v>5760</v>
      </c>
      <c r="C45" s="63">
        <v>21</v>
      </c>
      <c r="D45" s="60">
        <v>5770</v>
      </c>
      <c r="E45" s="63">
        <v>22</v>
      </c>
      <c r="F45" s="60">
        <v>5793</v>
      </c>
      <c r="G45" s="66">
        <v>23</v>
      </c>
      <c r="H45" s="66">
        <v>5801</v>
      </c>
      <c r="I45" s="42"/>
      <c r="J45" s="42"/>
      <c r="K45" s="52">
        <v>0</v>
      </c>
      <c r="L45">
        <v>2222</v>
      </c>
    </row>
    <row r="46" spans="1:22" x14ac:dyDescent="0.3">
      <c r="A46" s="60">
        <v>12</v>
      </c>
      <c r="B46" s="60">
        <v>5934</v>
      </c>
      <c r="C46" s="63">
        <v>23</v>
      </c>
      <c r="D46" s="60">
        <v>5951</v>
      </c>
      <c r="E46" s="63">
        <v>24</v>
      </c>
      <c r="F46" s="60">
        <v>5959</v>
      </c>
      <c r="G46" s="66">
        <v>23</v>
      </c>
      <c r="H46" s="66">
        <v>5966</v>
      </c>
      <c r="I46" s="42"/>
      <c r="J46" s="42"/>
      <c r="K46" s="52">
        <v>0</v>
      </c>
      <c r="L46">
        <v>1222</v>
      </c>
    </row>
    <row r="47" spans="1:22" x14ac:dyDescent="0.3">
      <c r="A47" s="60">
        <v>12</v>
      </c>
      <c r="B47" s="60">
        <v>6078</v>
      </c>
      <c r="C47" s="63">
        <v>14</v>
      </c>
      <c r="D47" s="60">
        <v>6090</v>
      </c>
      <c r="E47" s="63">
        <v>24</v>
      </c>
      <c r="F47" s="60">
        <v>6099</v>
      </c>
      <c r="G47" s="66">
        <v>14</v>
      </c>
      <c r="H47" s="66">
        <v>6114</v>
      </c>
      <c r="I47" s="42"/>
      <c r="J47" s="42"/>
      <c r="K47" s="52">
        <v>0</v>
      </c>
      <c r="L47">
        <v>1121</v>
      </c>
    </row>
    <row r="48" spans="1:22" x14ac:dyDescent="0.3">
      <c r="A48" s="60">
        <v>12</v>
      </c>
      <c r="B48" s="60">
        <v>6214</v>
      </c>
      <c r="C48" s="63">
        <v>14</v>
      </c>
      <c r="D48" s="60">
        <v>6229</v>
      </c>
      <c r="E48" s="63">
        <v>24</v>
      </c>
      <c r="F48" s="60">
        <v>6238</v>
      </c>
      <c r="G48" s="66">
        <v>23</v>
      </c>
      <c r="H48" s="66">
        <v>6246</v>
      </c>
      <c r="I48" s="42"/>
      <c r="J48" s="42"/>
      <c r="K48" s="52">
        <v>0</v>
      </c>
      <c r="L48">
        <v>1122</v>
      </c>
    </row>
    <row r="49" spans="1:12" x14ac:dyDescent="0.3">
      <c r="A49" s="60">
        <v>12</v>
      </c>
      <c r="B49" s="60">
        <v>6348</v>
      </c>
      <c r="C49" s="63">
        <v>23</v>
      </c>
      <c r="D49" s="60">
        <v>6355</v>
      </c>
      <c r="E49" s="63">
        <v>13</v>
      </c>
      <c r="F49" s="60">
        <v>6372</v>
      </c>
      <c r="G49" s="66">
        <v>14</v>
      </c>
      <c r="H49" s="66">
        <v>6415</v>
      </c>
      <c r="I49" s="42"/>
      <c r="J49" s="42"/>
      <c r="K49" s="52">
        <v>0</v>
      </c>
      <c r="L49">
        <v>1211</v>
      </c>
    </row>
    <row r="50" spans="1:12" x14ac:dyDescent="0.3">
      <c r="A50" s="60">
        <v>12</v>
      </c>
      <c r="B50" s="60">
        <v>6537</v>
      </c>
      <c r="C50" s="63">
        <v>14</v>
      </c>
      <c r="D50" s="60">
        <v>6551</v>
      </c>
      <c r="E50" s="63">
        <v>24</v>
      </c>
      <c r="F50" s="60">
        <v>6560</v>
      </c>
      <c r="G50" s="66">
        <v>23</v>
      </c>
      <c r="H50" s="66">
        <v>6570</v>
      </c>
      <c r="I50" s="42"/>
      <c r="J50" s="42"/>
      <c r="K50" s="52">
        <v>0</v>
      </c>
      <c r="L50">
        <v>1122</v>
      </c>
    </row>
    <row r="51" spans="1:12" x14ac:dyDescent="0.3">
      <c r="A51" s="60">
        <v>12</v>
      </c>
      <c r="B51" s="60">
        <v>6695</v>
      </c>
      <c r="C51" s="63">
        <v>23</v>
      </c>
      <c r="D51" s="60">
        <v>6704</v>
      </c>
      <c r="E51" s="63">
        <v>13</v>
      </c>
      <c r="F51" s="60">
        <v>6717</v>
      </c>
      <c r="G51" s="66">
        <v>23</v>
      </c>
      <c r="H51" s="66">
        <v>6724</v>
      </c>
      <c r="I51" s="42"/>
      <c r="J51" s="42"/>
      <c r="K51" s="52">
        <v>0</v>
      </c>
      <c r="L51">
        <v>1212</v>
      </c>
    </row>
    <row r="52" spans="1:12" x14ac:dyDescent="0.3">
      <c r="A52" s="60">
        <v>21</v>
      </c>
      <c r="B52" s="60">
        <v>6844</v>
      </c>
      <c r="C52" s="63">
        <v>21</v>
      </c>
      <c r="D52" s="60">
        <v>6863</v>
      </c>
      <c r="E52" s="63">
        <v>22</v>
      </c>
      <c r="F52" s="60">
        <v>6873</v>
      </c>
      <c r="G52" s="66">
        <v>23</v>
      </c>
      <c r="H52" s="66">
        <v>6881</v>
      </c>
      <c r="I52" s="42"/>
      <c r="J52" s="42"/>
      <c r="K52" s="52">
        <v>0</v>
      </c>
      <c r="L52">
        <v>2222</v>
      </c>
    </row>
    <row r="53" spans="1:12" x14ac:dyDescent="0.3">
      <c r="A53" s="60">
        <v>21</v>
      </c>
      <c r="B53" s="60">
        <v>6984</v>
      </c>
      <c r="C53" s="63">
        <v>12</v>
      </c>
      <c r="D53" s="60">
        <v>6992</v>
      </c>
      <c r="E53" s="63">
        <v>24</v>
      </c>
      <c r="F53" s="60">
        <v>7000</v>
      </c>
      <c r="G53" s="66">
        <v>14</v>
      </c>
      <c r="H53" s="66">
        <v>7011</v>
      </c>
      <c r="I53" s="42"/>
      <c r="J53" s="42"/>
      <c r="K53" s="52">
        <v>0</v>
      </c>
      <c r="L53">
        <v>2121</v>
      </c>
    </row>
    <row r="54" spans="1:12" x14ac:dyDescent="0.3">
      <c r="A54" s="60">
        <v>12</v>
      </c>
      <c r="B54" s="60">
        <v>7127</v>
      </c>
      <c r="C54" s="63">
        <v>23</v>
      </c>
      <c r="D54" s="60">
        <v>7134</v>
      </c>
      <c r="E54" s="63">
        <v>13</v>
      </c>
      <c r="F54" s="60">
        <v>7144</v>
      </c>
      <c r="G54" s="66">
        <v>23</v>
      </c>
      <c r="H54" s="66">
        <v>7155</v>
      </c>
      <c r="I54" s="42"/>
      <c r="J54" s="42"/>
      <c r="K54" s="52">
        <v>0</v>
      </c>
      <c r="L54">
        <v>1212</v>
      </c>
    </row>
    <row r="55" spans="1:12" x14ac:dyDescent="0.3">
      <c r="A55" s="60">
        <v>21</v>
      </c>
      <c r="B55" s="60">
        <v>7258</v>
      </c>
      <c r="C55" s="63">
        <v>12</v>
      </c>
      <c r="D55" s="60">
        <v>7267</v>
      </c>
      <c r="E55" s="63">
        <v>24</v>
      </c>
      <c r="F55" s="60">
        <v>7275</v>
      </c>
      <c r="G55" s="66">
        <v>14</v>
      </c>
      <c r="H55" s="66">
        <v>7286</v>
      </c>
      <c r="I55" s="42"/>
      <c r="J55" s="42"/>
      <c r="K55" s="52">
        <v>0</v>
      </c>
      <c r="L55">
        <v>2121</v>
      </c>
    </row>
    <row r="56" spans="1:12" x14ac:dyDescent="0.3">
      <c r="A56" s="60">
        <v>21</v>
      </c>
      <c r="B56" s="60">
        <v>7394</v>
      </c>
      <c r="C56" s="63">
        <v>12</v>
      </c>
      <c r="D56" s="60">
        <v>7402</v>
      </c>
      <c r="E56" s="63">
        <v>24</v>
      </c>
      <c r="F56" s="60">
        <v>7412</v>
      </c>
      <c r="G56" s="66">
        <v>23</v>
      </c>
      <c r="H56" s="66">
        <v>7423</v>
      </c>
      <c r="I56" s="42"/>
      <c r="J56" s="42"/>
      <c r="K56" s="52">
        <v>0</v>
      </c>
      <c r="L56">
        <v>2122</v>
      </c>
    </row>
    <row r="57" spans="1:12" x14ac:dyDescent="0.3">
      <c r="A57" s="60">
        <v>12</v>
      </c>
      <c r="B57" s="60">
        <v>7547</v>
      </c>
      <c r="C57" s="63">
        <v>23</v>
      </c>
      <c r="D57" s="60">
        <v>7555</v>
      </c>
      <c r="E57" s="63">
        <v>13</v>
      </c>
      <c r="F57" s="60">
        <v>7564</v>
      </c>
      <c r="G57" s="66">
        <v>23</v>
      </c>
      <c r="H57" s="66">
        <v>7572</v>
      </c>
      <c r="I57" s="42"/>
      <c r="J57" s="42"/>
      <c r="K57" s="52">
        <v>0</v>
      </c>
      <c r="L57">
        <v>1212</v>
      </c>
    </row>
    <row r="58" spans="1:12" x14ac:dyDescent="0.3">
      <c r="A58" s="60">
        <v>21</v>
      </c>
      <c r="B58" s="60">
        <v>7676</v>
      </c>
      <c r="C58" s="63">
        <v>12</v>
      </c>
      <c r="D58" s="60">
        <v>7687</v>
      </c>
      <c r="E58" s="63">
        <v>24</v>
      </c>
      <c r="F58" s="60">
        <v>7696</v>
      </c>
      <c r="G58" s="66">
        <v>14</v>
      </c>
      <c r="H58" s="66">
        <v>7707</v>
      </c>
      <c r="I58" s="42"/>
      <c r="J58" s="42"/>
      <c r="K58" s="52">
        <v>0</v>
      </c>
      <c r="L58">
        <v>2121</v>
      </c>
    </row>
    <row r="59" spans="1:12" x14ac:dyDescent="0.3">
      <c r="A59" s="60">
        <v>21</v>
      </c>
      <c r="B59" s="60">
        <v>7809</v>
      </c>
      <c r="C59" s="63">
        <v>12</v>
      </c>
      <c r="D59" s="60">
        <v>7820</v>
      </c>
      <c r="E59" s="63">
        <v>24</v>
      </c>
      <c r="F59" s="60">
        <v>7827</v>
      </c>
      <c r="G59" s="66">
        <v>23</v>
      </c>
      <c r="H59" s="66">
        <v>7837</v>
      </c>
      <c r="I59" s="42"/>
      <c r="J59" s="42"/>
      <c r="K59" s="52">
        <v>0</v>
      </c>
      <c r="L59">
        <v>2122</v>
      </c>
    </row>
    <row r="60" spans="1:12" x14ac:dyDescent="0.3">
      <c r="A60" s="60">
        <v>21</v>
      </c>
      <c r="B60" s="60">
        <v>7940</v>
      </c>
      <c r="C60" s="63">
        <v>12</v>
      </c>
      <c r="D60" s="60">
        <v>7962</v>
      </c>
      <c r="E60" s="63">
        <v>24</v>
      </c>
      <c r="F60" s="60">
        <v>7970</v>
      </c>
      <c r="G60" s="66">
        <v>23</v>
      </c>
      <c r="H60" s="66">
        <v>7985</v>
      </c>
      <c r="I60" s="42"/>
      <c r="J60" s="42"/>
      <c r="K60" s="52">
        <v>0</v>
      </c>
      <c r="L60">
        <v>2122</v>
      </c>
    </row>
    <row r="61" spans="1:12" x14ac:dyDescent="0.3">
      <c r="A61" s="59">
        <v>12</v>
      </c>
      <c r="B61" s="59">
        <v>8100</v>
      </c>
      <c r="C61" s="62">
        <v>23</v>
      </c>
      <c r="D61" s="59">
        <v>8108</v>
      </c>
      <c r="E61" s="62">
        <v>13</v>
      </c>
      <c r="F61" s="59">
        <v>8119</v>
      </c>
      <c r="G61" s="65">
        <v>23</v>
      </c>
      <c r="H61" s="65">
        <v>8128</v>
      </c>
      <c r="I61" s="43"/>
      <c r="J61" s="43"/>
      <c r="K61" s="44">
        <v>0</v>
      </c>
      <c r="L61">
        <v>1212</v>
      </c>
    </row>
    <row r="62" spans="1:12" x14ac:dyDescent="0.3">
      <c r="A62" s="59">
        <v>21</v>
      </c>
      <c r="B62" s="59">
        <v>8243</v>
      </c>
      <c r="C62" s="62">
        <v>21</v>
      </c>
      <c r="D62" s="59">
        <v>8281</v>
      </c>
      <c r="E62" s="62">
        <v>22</v>
      </c>
      <c r="F62" s="59">
        <v>8289</v>
      </c>
      <c r="G62" s="65">
        <v>23</v>
      </c>
      <c r="H62" s="65">
        <v>8300</v>
      </c>
      <c r="I62" s="43"/>
      <c r="J62" s="43"/>
      <c r="K62" s="44">
        <v>0</v>
      </c>
      <c r="L62">
        <v>2222</v>
      </c>
    </row>
    <row r="63" spans="1:12" x14ac:dyDescent="0.3">
      <c r="A63" s="59">
        <v>21</v>
      </c>
      <c r="B63" s="59">
        <v>8399</v>
      </c>
      <c r="C63" s="62">
        <v>21</v>
      </c>
      <c r="D63" s="59">
        <v>8408</v>
      </c>
      <c r="E63" s="62">
        <v>11</v>
      </c>
      <c r="F63" s="59">
        <v>8417</v>
      </c>
      <c r="G63" s="65">
        <v>21</v>
      </c>
      <c r="H63" s="65">
        <v>8424</v>
      </c>
      <c r="I63" s="43"/>
      <c r="J63" s="43"/>
      <c r="K63" s="44">
        <v>0</v>
      </c>
      <c r="L63">
        <v>2212</v>
      </c>
    </row>
    <row r="64" spans="1:12" x14ac:dyDescent="0.3">
      <c r="A64" s="59">
        <v>12</v>
      </c>
      <c r="B64" s="59">
        <v>8522</v>
      </c>
      <c r="C64" s="62">
        <v>14</v>
      </c>
      <c r="D64" s="59">
        <v>8532</v>
      </c>
      <c r="E64" s="62">
        <v>24</v>
      </c>
      <c r="F64" s="59">
        <v>8542</v>
      </c>
      <c r="G64" s="65">
        <v>14</v>
      </c>
      <c r="H64" s="65">
        <v>8556</v>
      </c>
      <c r="I64" s="43"/>
      <c r="J64" s="43"/>
      <c r="K64" s="44">
        <v>0</v>
      </c>
      <c r="L64">
        <v>1121</v>
      </c>
    </row>
    <row r="65" spans="1:12" x14ac:dyDescent="0.3">
      <c r="A65" s="59">
        <v>12</v>
      </c>
      <c r="B65" s="59">
        <v>8667</v>
      </c>
      <c r="C65" s="62">
        <v>23</v>
      </c>
      <c r="D65" s="59">
        <v>8675</v>
      </c>
      <c r="E65" s="62">
        <v>24</v>
      </c>
      <c r="F65" s="59">
        <v>8683</v>
      </c>
      <c r="G65" s="65">
        <v>23</v>
      </c>
      <c r="H65" s="65">
        <v>8691</v>
      </c>
      <c r="I65" s="43"/>
      <c r="J65" s="43"/>
      <c r="K65" s="44">
        <v>0</v>
      </c>
      <c r="L65">
        <v>1222</v>
      </c>
    </row>
    <row r="66" spans="1:12" x14ac:dyDescent="0.3">
      <c r="A66" s="59">
        <v>21</v>
      </c>
      <c r="B66" s="59">
        <v>8792</v>
      </c>
      <c r="C66" s="62">
        <v>12</v>
      </c>
      <c r="D66" s="59">
        <v>8805</v>
      </c>
      <c r="E66" s="62">
        <v>24</v>
      </c>
      <c r="F66" s="59">
        <v>8815</v>
      </c>
      <c r="G66" s="65">
        <v>23</v>
      </c>
      <c r="H66" s="65">
        <v>8827</v>
      </c>
      <c r="I66" s="43"/>
      <c r="J66" s="43"/>
      <c r="K66" s="44">
        <v>0</v>
      </c>
      <c r="L66">
        <v>2122</v>
      </c>
    </row>
    <row r="67" spans="1:12" x14ac:dyDescent="0.3">
      <c r="A67" s="59">
        <v>21</v>
      </c>
      <c r="B67" s="59">
        <v>8927</v>
      </c>
      <c r="C67" s="62">
        <v>12</v>
      </c>
      <c r="D67" s="59">
        <v>8937</v>
      </c>
      <c r="E67" s="62">
        <v>24</v>
      </c>
      <c r="F67" s="59">
        <v>8950</v>
      </c>
      <c r="G67" s="65">
        <v>23</v>
      </c>
      <c r="H67" s="65">
        <v>8967</v>
      </c>
      <c r="I67" s="43"/>
      <c r="J67" s="43"/>
      <c r="K67" s="44">
        <v>0</v>
      </c>
      <c r="L67">
        <v>2122</v>
      </c>
    </row>
    <row r="68" spans="1:12" x14ac:dyDescent="0.3">
      <c r="A68" s="59">
        <v>12</v>
      </c>
      <c r="B68" s="59">
        <v>9076</v>
      </c>
      <c r="C68" s="62">
        <v>23</v>
      </c>
      <c r="D68" s="59">
        <v>9084</v>
      </c>
      <c r="E68" s="62">
        <v>13</v>
      </c>
      <c r="F68" s="59">
        <v>9094</v>
      </c>
      <c r="G68" s="65">
        <v>23</v>
      </c>
      <c r="H68" s="65">
        <v>9102</v>
      </c>
      <c r="I68" s="43"/>
      <c r="J68" s="43"/>
      <c r="K68" s="44">
        <v>0</v>
      </c>
      <c r="L68">
        <v>1212</v>
      </c>
    </row>
    <row r="69" spans="1:12" x14ac:dyDescent="0.3">
      <c r="A69" s="59">
        <v>21</v>
      </c>
      <c r="B69" s="59">
        <v>9198</v>
      </c>
      <c r="C69" s="62">
        <v>12</v>
      </c>
      <c r="D69" s="59">
        <v>9223</v>
      </c>
      <c r="E69" s="62">
        <v>24</v>
      </c>
      <c r="F69" s="59">
        <v>9233</v>
      </c>
      <c r="G69" s="65">
        <v>23</v>
      </c>
      <c r="H69" s="65">
        <v>9249</v>
      </c>
      <c r="I69" s="43"/>
      <c r="J69" s="43"/>
      <c r="K69" s="44">
        <v>0</v>
      </c>
      <c r="L69">
        <v>2122</v>
      </c>
    </row>
    <row r="70" spans="1:12" x14ac:dyDescent="0.3">
      <c r="A70" s="59">
        <v>21</v>
      </c>
      <c r="B70" s="59">
        <v>9367</v>
      </c>
      <c r="C70" s="62">
        <v>21</v>
      </c>
      <c r="D70" s="59">
        <v>9382</v>
      </c>
      <c r="E70" s="62">
        <v>22</v>
      </c>
      <c r="F70" s="59">
        <v>9405</v>
      </c>
      <c r="G70" s="65">
        <v>23</v>
      </c>
      <c r="H70" s="65">
        <v>9414</v>
      </c>
      <c r="I70" s="43"/>
      <c r="J70" s="43"/>
      <c r="K70" s="44">
        <v>0</v>
      </c>
      <c r="L70">
        <v>2222</v>
      </c>
    </row>
    <row r="71" spans="1:12" x14ac:dyDescent="0.3">
      <c r="A71" s="59">
        <v>12</v>
      </c>
      <c r="B71" s="59">
        <v>9519</v>
      </c>
      <c r="C71" s="62">
        <v>23</v>
      </c>
      <c r="D71" s="59">
        <v>9527</v>
      </c>
      <c r="E71" s="62">
        <v>13</v>
      </c>
      <c r="F71" s="59">
        <v>9536</v>
      </c>
      <c r="G71" s="65">
        <v>23</v>
      </c>
      <c r="H71" s="65">
        <v>9546</v>
      </c>
      <c r="I71" s="43"/>
      <c r="J71" s="43"/>
      <c r="K71" s="44">
        <v>0</v>
      </c>
      <c r="L71">
        <v>1212</v>
      </c>
    </row>
    <row r="72" spans="1:12" x14ac:dyDescent="0.3">
      <c r="A72" s="59">
        <v>21</v>
      </c>
      <c r="B72" s="59">
        <v>9677</v>
      </c>
      <c r="C72" s="62">
        <v>12</v>
      </c>
      <c r="D72" s="59">
        <v>9688</v>
      </c>
      <c r="E72" s="62">
        <v>24</v>
      </c>
      <c r="F72" s="59">
        <v>9695</v>
      </c>
      <c r="G72" s="65">
        <v>23</v>
      </c>
      <c r="H72" s="65">
        <v>9705</v>
      </c>
      <c r="I72" s="43"/>
      <c r="J72" s="43"/>
      <c r="K72" s="44">
        <v>0</v>
      </c>
      <c r="L72">
        <v>2122</v>
      </c>
    </row>
    <row r="73" spans="1:12" x14ac:dyDescent="0.3">
      <c r="A73" s="59">
        <v>12</v>
      </c>
      <c r="B73" s="59">
        <v>9805</v>
      </c>
      <c r="C73" s="62">
        <v>23</v>
      </c>
      <c r="D73" s="59">
        <v>9813</v>
      </c>
      <c r="E73" s="62">
        <v>13</v>
      </c>
      <c r="F73" s="59">
        <v>9828</v>
      </c>
      <c r="G73" s="65">
        <v>23</v>
      </c>
      <c r="H73" s="65">
        <v>9843</v>
      </c>
      <c r="I73" s="43"/>
      <c r="J73" s="43"/>
      <c r="K73" s="44">
        <v>0</v>
      </c>
      <c r="L73">
        <v>1212</v>
      </c>
    </row>
    <row r="74" spans="1:12" x14ac:dyDescent="0.3">
      <c r="A74" s="59">
        <v>21</v>
      </c>
      <c r="B74" s="59">
        <v>9960</v>
      </c>
      <c r="C74" s="62">
        <v>12</v>
      </c>
      <c r="D74" s="59">
        <v>9970</v>
      </c>
      <c r="E74" s="62">
        <v>24</v>
      </c>
      <c r="F74" s="59">
        <v>9980</v>
      </c>
      <c r="G74" s="65">
        <v>23</v>
      </c>
      <c r="H74" s="65">
        <v>9990</v>
      </c>
      <c r="I74" s="43"/>
      <c r="J74" s="43"/>
      <c r="K74" s="44">
        <v>0</v>
      </c>
      <c r="L74">
        <v>2122</v>
      </c>
    </row>
    <row r="75" spans="1:12" x14ac:dyDescent="0.3">
      <c r="A75" s="59">
        <v>21</v>
      </c>
      <c r="B75" s="59">
        <v>10095</v>
      </c>
      <c r="C75" s="62">
        <v>21</v>
      </c>
      <c r="D75" s="59">
        <v>10105</v>
      </c>
      <c r="E75" s="62">
        <v>11</v>
      </c>
      <c r="F75" s="59">
        <v>10116</v>
      </c>
      <c r="G75" s="65">
        <v>21</v>
      </c>
      <c r="H75" s="65">
        <v>10124</v>
      </c>
      <c r="I75" s="43"/>
      <c r="J75" s="43"/>
      <c r="K75" s="44">
        <v>0</v>
      </c>
      <c r="L75">
        <v>2212</v>
      </c>
    </row>
    <row r="76" spans="1:12" x14ac:dyDescent="0.3">
      <c r="A76" s="59">
        <v>12</v>
      </c>
      <c r="B76" s="59">
        <v>10249</v>
      </c>
      <c r="C76" s="62">
        <v>23</v>
      </c>
      <c r="D76" s="59">
        <v>10257</v>
      </c>
      <c r="E76" s="62">
        <v>24</v>
      </c>
      <c r="F76" s="59">
        <v>10266</v>
      </c>
      <c r="G76" s="65">
        <v>23</v>
      </c>
      <c r="H76" s="65">
        <v>10277</v>
      </c>
      <c r="I76" s="43"/>
      <c r="J76" s="43"/>
      <c r="K76" s="44">
        <v>0</v>
      </c>
      <c r="L76">
        <v>1222</v>
      </c>
    </row>
    <row r="77" spans="1:12" x14ac:dyDescent="0.3">
      <c r="A77" s="59">
        <v>12</v>
      </c>
      <c r="B77" s="59">
        <v>10383</v>
      </c>
      <c r="C77" s="62">
        <v>23</v>
      </c>
      <c r="D77" s="59">
        <v>10391</v>
      </c>
      <c r="E77" s="62">
        <v>13</v>
      </c>
      <c r="F77" s="59">
        <v>10400</v>
      </c>
      <c r="G77" s="65">
        <v>23</v>
      </c>
      <c r="H77" s="65">
        <v>10415</v>
      </c>
      <c r="I77" s="43"/>
      <c r="J77" s="43"/>
      <c r="K77" s="44">
        <v>0</v>
      </c>
      <c r="L77">
        <v>1212</v>
      </c>
    </row>
    <row r="78" spans="1:12" x14ac:dyDescent="0.3">
      <c r="A78" s="59">
        <v>21</v>
      </c>
      <c r="B78" s="59">
        <v>10516</v>
      </c>
      <c r="C78" s="62">
        <v>12</v>
      </c>
      <c r="D78" s="59">
        <v>10524</v>
      </c>
      <c r="E78" s="62">
        <v>24</v>
      </c>
      <c r="F78" s="59">
        <v>10533</v>
      </c>
      <c r="G78" s="65">
        <v>14</v>
      </c>
      <c r="H78" s="65">
        <v>10554</v>
      </c>
      <c r="I78" s="43"/>
      <c r="J78" s="43"/>
      <c r="K78" s="44">
        <v>0</v>
      </c>
      <c r="L78">
        <v>2121</v>
      </c>
    </row>
    <row r="79" spans="1:12" x14ac:dyDescent="0.3">
      <c r="A79" s="59">
        <v>21</v>
      </c>
      <c r="B79" s="59">
        <v>10652</v>
      </c>
      <c r="C79" s="62">
        <v>12</v>
      </c>
      <c r="D79" s="59">
        <v>10663</v>
      </c>
      <c r="E79" s="62">
        <v>24</v>
      </c>
      <c r="F79" s="59">
        <v>10671</v>
      </c>
      <c r="G79" s="65">
        <v>23</v>
      </c>
      <c r="H79" s="65">
        <v>10682</v>
      </c>
      <c r="I79" s="43"/>
      <c r="J79" s="43"/>
      <c r="K79" s="44">
        <v>0</v>
      </c>
      <c r="L79">
        <v>2122</v>
      </c>
    </row>
    <row r="80" spans="1:12" x14ac:dyDescent="0.3">
      <c r="A80" s="59">
        <v>21</v>
      </c>
      <c r="B80" s="59">
        <v>10797</v>
      </c>
      <c r="C80" s="62">
        <v>12</v>
      </c>
      <c r="D80" s="59">
        <v>10808</v>
      </c>
      <c r="E80" s="62">
        <v>24</v>
      </c>
      <c r="F80" s="59">
        <v>10817</v>
      </c>
      <c r="G80" s="65">
        <v>23</v>
      </c>
      <c r="H80" s="65">
        <v>10827</v>
      </c>
      <c r="I80" s="43"/>
      <c r="J80" s="43"/>
      <c r="K80" s="44">
        <v>0</v>
      </c>
      <c r="L80">
        <v>2122</v>
      </c>
    </row>
    <row r="81" spans="1:12" x14ac:dyDescent="0.3">
      <c r="A81" s="59">
        <v>12</v>
      </c>
      <c r="B81" s="59">
        <v>10959</v>
      </c>
      <c r="C81" s="62">
        <v>23</v>
      </c>
      <c r="D81" s="59">
        <v>10967</v>
      </c>
      <c r="E81" s="62">
        <v>24</v>
      </c>
      <c r="F81" s="59">
        <v>10979</v>
      </c>
      <c r="G81" s="65">
        <v>23</v>
      </c>
      <c r="H81" s="65">
        <v>10988</v>
      </c>
      <c r="I81" s="43"/>
      <c r="J81" s="43"/>
      <c r="K81" s="44">
        <v>0</v>
      </c>
      <c r="L81">
        <v>1222</v>
      </c>
    </row>
    <row r="82" spans="1:12" x14ac:dyDescent="0.3">
      <c r="A82" s="59">
        <v>12</v>
      </c>
      <c r="B82" s="59">
        <v>11089</v>
      </c>
      <c r="C82" s="62">
        <v>23</v>
      </c>
      <c r="D82" s="59">
        <v>11098</v>
      </c>
      <c r="E82" s="62">
        <v>13</v>
      </c>
      <c r="F82" s="59">
        <v>11108</v>
      </c>
      <c r="G82" s="65">
        <v>23</v>
      </c>
      <c r="H82" s="65">
        <v>11116</v>
      </c>
      <c r="I82" s="43"/>
      <c r="J82" s="43"/>
      <c r="K82" s="44">
        <v>0</v>
      </c>
      <c r="L82">
        <v>1212</v>
      </c>
    </row>
    <row r="83" spans="1:12" x14ac:dyDescent="0.3">
      <c r="A83" s="59">
        <v>12</v>
      </c>
      <c r="B83" s="59">
        <v>11226</v>
      </c>
      <c r="C83" s="62">
        <v>23</v>
      </c>
      <c r="D83" s="59">
        <v>11238</v>
      </c>
      <c r="E83" s="62">
        <v>24</v>
      </c>
      <c r="F83" s="59">
        <v>11249</v>
      </c>
      <c r="G83" s="65">
        <v>23</v>
      </c>
      <c r="H83" s="65">
        <v>11260</v>
      </c>
      <c r="I83" s="43"/>
      <c r="J83" s="43"/>
      <c r="K83" s="44">
        <v>0</v>
      </c>
      <c r="L83">
        <v>1222</v>
      </c>
    </row>
    <row r="84" spans="1:12" x14ac:dyDescent="0.3">
      <c r="A84" s="59">
        <v>12</v>
      </c>
      <c r="B84" s="59">
        <v>11373</v>
      </c>
      <c r="C84" s="62">
        <v>23</v>
      </c>
      <c r="D84" s="59">
        <v>11381</v>
      </c>
      <c r="E84" s="62">
        <v>24</v>
      </c>
      <c r="F84" s="59">
        <v>11392</v>
      </c>
      <c r="G84" s="65">
        <v>14</v>
      </c>
      <c r="H84" s="65">
        <v>11403</v>
      </c>
      <c r="I84" s="43"/>
      <c r="J84" s="43"/>
      <c r="K84" s="44">
        <v>0</v>
      </c>
      <c r="L84">
        <v>1221</v>
      </c>
    </row>
    <row r="85" spans="1:12" x14ac:dyDescent="0.3">
      <c r="A85" s="59">
        <v>12</v>
      </c>
      <c r="B85" s="59">
        <v>11521</v>
      </c>
      <c r="C85" s="62">
        <v>23</v>
      </c>
      <c r="D85" s="59">
        <v>11531</v>
      </c>
      <c r="E85" s="62">
        <v>24</v>
      </c>
      <c r="F85" s="59">
        <v>11540</v>
      </c>
      <c r="G85" s="65">
        <v>23</v>
      </c>
      <c r="H85" s="65">
        <v>11551</v>
      </c>
      <c r="I85" s="43"/>
      <c r="J85" s="43"/>
      <c r="K85" s="44">
        <v>0</v>
      </c>
      <c r="L85">
        <v>1222</v>
      </c>
    </row>
    <row r="86" spans="1:12" x14ac:dyDescent="0.3">
      <c r="A86" s="59">
        <v>12</v>
      </c>
      <c r="B86" s="59">
        <v>11664</v>
      </c>
      <c r="C86" s="62">
        <v>23</v>
      </c>
      <c r="D86" s="59">
        <v>11673</v>
      </c>
      <c r="E86" s="62">
        <v>24</v>
      </c>
      <c r="F86" s="59">
        <v>11684</v>
      </c>
      <c r="G86" s="65">
        <v>23</v>
      </c>
      <c r="H86" s="65">
        <v>11698</v>
      </c>
      <c r="I86" s="43"/>
      <c r="J86" s="43"/>
      <c r="K86" s="44">
        <v>0</v>
      </c>
      <c r="L86">
        <v>1222</v>
      </c>
    </row>
    <row r="87" spans="1:12" x14ac:dyDescent="0.3">
      <c r="A87" s="59">
        <v>21</v>
      </c>
      <c r="B87" s="59">
        <v>11817</v>
      </c>
      <c r="C87" s="62">
        <v>21</v>
      </c>
      <c r="D87" s="59">
        <v>11837</v>
      </c>
      <c r="E87" s="62">
        <v>22</v>
      </c>
      <c r="F87" s="59">
        <v>11852</v>
      </c>
      <c r="G87" s="65">
        <v>14</v>
      </c>
      <c r="H87" s="65">
        <v>11870</v>
      </c>
      <c r="I87" s="43"/>
      <c r="J87" s="43"/>
      <c r="K87" s="44">
        <v>0</v>
      </c>
      <c r="L87">
        <v>2221</v>
      </c>
    </row>
    <row r="88" spans="1:12" x14ac:dyDescent="0.3">
      <c r="A88" s="59">
        <v>21</v>
      </c>
      <c r="B88" s="59">
        <v>11997</v>
      </c>
      <c r="C88" s="62">
        <v>21</v>
      </c>
      <c r="D88" s="59">
        <v>12004</v>
      </c>
      <c r="E88" s="62">
        <v>22</v>
      </c>
      <c r="F88" s="59">
        <v>12013</v>
      </c>
      <c r="G88" s="65">
        <v>23</v>
      </c>
      <c r="H88" s="65">
        <v>12056</v>
      </c>
      <c r="I88" s="43"/>
      <c r="J88" s="43"/>
      <c r="K88" s="44">
        <v>0</v>
      </c>
      <c r="L88">
        <v>2222</v>
      </c>
    </row>
    <row r="89" spans="1:12" x14ac:dyDescent="0.3">
      <c r="A89" s="60">
        <v>12</v>
      </c>
      <c r="B89" s="60">
        <v>12155</v>
      </c>
      <c r="C89" s="63">
        <v>23</v>
      </c>
      <c r="D89" s="60">
        <v>12167</v>
      </c>
      <c r="E89" s="63">
        <v>24</v>
      </c>
      <c r="F89" s="60">
        <v>12186</v>
      </c>
      <c r="G89" s="66">
        <v>23</v>
      </c>
      <c r="H89" s="66">
        <v>12195</v>
      </c>
      <c r="I89" s="42"/>
      <c r="J89" s="42"/>
      <c r="K89" s="52">
        <v>0</v>
      </c>
      <c r="L89">
        <v>1222</v>
      </c>
    </row>
    <row r="90" spans="1:12" x14ac:dyDescent="0.3">
      <c r="A90" s="60">
        <v>12</v>
      </c>
      <c r="B90" s="60">
        <v>12316</v>
      </c>
      <c r="C90" s="63">
        <v>14</v>
      </c>
      <c r="D90" s="60">
        <v>12331</v>
      </c>
      <c r="E90" s="63">
        <v>24</v>
      </c>
      <c r="F90" s="60">
        <v>12338</v>
      </c>
      <c r="G90" s="66">
        <v>23</v>
      </c>
      <c r="H90" s="66">
        <v>12346</v>
      </c>
      <c r="I90" s="42"/>
      <c r="J90" s="42"/>
      <c r="K90" s="52">
        <v>0</v>
      </c>
      <c r="L90">
        <v>1122</v>
      </c>
    </row>
    <row r="91" spans="1:12" x14ac:dyDescent="0.3">
      <c r="A91" s="60">
        <v>12</v>
      </c>
      <c r="B91" s="60">
        <v>12476</v>
      </c>
      <c r="C91" s="63">
        <v>23</v>
      </c>
      <c r="D91" s="60">
        <v>12484</v>
      </c>
      <c r="E91" s="63">
        <v>24</v>
      </c>
      <c r="F91" s="60">
        <v>12501</v>
      </c>
      <c r="G91" s="66">
        <v>23</v>
      </c>
      <c r="H91" s="66">
        <v>12508</v>
      </c>
      <c r="I91" s="42"/>
      <c r="J91" s="42"/>
      <c r="K91" s="52">
        <v>0</v>
      </c>
      <c r="L91">
        <v>1222</v>
      </c>
    </row>
    <row r="92" spans="1:12" x14ac:dyDescent="0.3">
      <c r="A92" s="60">
        <v>21</v>
      </c>
      <c r="B92" s="60">
        <v>12621</v>
      </c>
      <c r="C92" s="63">
        <v>12</v>
      </c>
      <c r="D92" s="60">
        <v>12630</v>
      </c>
      <c r="E92" s="63">
        <v>24</v>
      </c>
      <c r="F92" s="60">
        <v>12637</v>
      </c>
      <c r="G92" s="66">
        <v>23</v>
      </c>
      <c r="H92" s="66">
        <v>12645</v>
      </c>
      <c r="I92" s="42"/>
      <c r="J92" s="42"/>
      <c r="K92" s="52">
        <v>0</v>
      </c>
      <c r="L92">
        <v>2122</v>
      </c>
    </row>
    <row r="93" spans="1:12" x14ac:dyDescent="0.3">
      <c r="A93" s="60">
        <v>12</v>
      </c>
      <c r="B93" s="60">
        <v>12777</v>
      </c>
      <c r="C93" s="63">
        <v>23</v>
      </c>
      <c r="D93" s="60">
        <v>12787</v>
      </c>
      <c r="E93" s="63">
        <v>24</v>
      </c>
      <c r="F93" s="60">
        <v>12808</v>
      </c>
      <c r="G93" s="66">
        <v>23</v>
      </c>
      <c r="H93" s="66">
        <v>12818</v>
      </c>
      <c r="I93" s="42"/>
      <c r="J93" s="42"/>
      <c r="K93" s="52">
        <v>0</v>
      </c>
      <c r="L93">
        <v>1222</v>
      </c>
    </row>
    <row r="94" spans="1:12" x14ac:dyDescent="0.3">
      <c r="A94" s="60">
        <v>21</v>
      </c>
      <c r="B94" s="60">
        <v>12917</v>
      </c>
      <c r="C94" s="63">
        <v>12</v>
      </c>
      <c r="D94" s="60">
        <v>12925</v>
      </c>
      <c r="E94" s="63">
        <v>24</v>
      </c>
      <c r="F94" s="60">
        <v>12932</v>
      </c>
      <c r="G94" s="66">
        <v>14</v>
      </c>
      <c r="H94" s="66">
        <v>12944</v>
      </c>
      <c r="I94" s="42"/>
      <c r="J94" s="42"/>
      <c r="K94" s="52">
        <v>0</v>
      </c>
      <c r="L94">
        <v>2121</v>
      </c>
    </row>
    <row r="95" spans="1:12" x14ac:dyDescent="0.3">
      <c r="A95" s="60">
        <v>21</v>
      </c>
      <c r="B95" s="60">
        <v>13069</v>
      </c>
      <c r="C95" s="63">
        <v>12</v>
      </c>
      <c r="D95" s="60">
        <v>13085</v>
      </c>
      <c r="E95" s="63">
        <v>24</v>
      </c>
      <c r="F95" s="60">
        <v>13095</v>
      </c>
      <c r="G95" s="66">
        <v>23</v>
      </c>
      <c r="H95" s="66">
        <v>13104</v>
      </c>
      <c r="I95" s="42"/>
      <c r="J95" s="42"/>
      <c r="K95" s="52">
        <v>0</v>
      </c>
      <c r="L95">
        <v>2122</v>
      </c>
    </row>
    <row r="96" spans="1:12" x14ac:dyDescent="0.3">
      <c r="A96" s="60">
        <v>21</v>
      </c>
      <c r="B96" s="60">
        <v>13205</v>
      </c>
      <c r="C96" s="63">
        <v>12</v>
      </c>
      <c r="D96" s="60">
        <v>13213</v>
      </c>
      <c r="E96" s="63">
        <v>24</v>
      </c>
      <c r="F96" s="60">
        <v>13225</v>
      </c>
      <c r="G96" s="66">
        <v>14</v>
      </c>
      <c r="H96" s="66">
        <v>13234</v>
      </c>
      <c r="I96" s="42"/>
      <c r="J96" s="42"/>
      <c r="K96" s="52">
        <v>0</v>
      </c>
      <c r="L96">
        <v>2121</v>
      </c>
    </row>
    <row r="97" spans="1:12" x14ac:dyDescent="0.3">
      <c r="A97" s="60">
        <v>21</v>
      </c>
      <c r="B97" s="60">
        <v>13331</v>
      </c>
      <c r="C97" s="63">
        <v>21</v>
      </c>
      <c r="D97" s="60">
        <v>13355</v>
      </c>
      <c r="E97" s="63">
        <v>11</v>
      </c>
      <c r="F97" s="60">
        <v>13366</v>
      </c>
      <c r="G97" s="66">
        <v>21</v>
      </c>
      <c r="H97" s="66">
        <v>13374</v>
      </c>
      <c r="I97" s="42"/>
      <c r="J97" s="42"/>
      <c r="K97" s="52">
        <v>0</v>
      </c>
      <c r="L97">
        <v>2212</v>
      </c>
    </row>
    <row r="98" spans="1:12" x14ac:dyDescent="0.3">
      <c r="A98" s="60">
        <v>21</v>
      </c>
      <c r="B98" s="60">
        <v>13468</v>
      </c>
      <c r="C98" s="63">
        <v>12</v>
      </c>
      <c r="D98" s="60">
        <v>13477</v>
      </c>
      <c r="E98" s="63">
        <v>24</v>
      </c>
      <c r="F98" s="60">
        <v>13485</v>
      </c>
      <c r="G98" s="66">
        <v>23</v>
      </c>
      <c r="H98" s="66">
        <v>13494</v>
      </c>
      <c r="I98" s="42"/>
      <c r="J98" s="42"/>
      <c r="K98" s="52">
        <v>0</v>
      </c>
      <c r="L98">
        <v>2122</v>
      </c>
    </row>
    <row r="99" spans="1:12" x14ac:dyDescent="0.3">
      <c r="A99" s="60">
        <v>12</v>
      </c>
      <c r="B99" s="60">
        <v>13600</v>
      </c>
      <c r="C99" s="63">
        <v>23</v>
      </c>
      <c r="D99" s="60">
        <v>13608</v>
      </c>
      <c r="E99" s="63">
        <v>13</v>
      </c>
      <c r="F99" s="60">
        <v>13618</v>
      </c>
      <c r="G99" s="66">
        <v>23</v>
      </c>
      <c r="H99" s="66">
        <v>13626</v>
      </c>
      <c r="I99" s="42"/>
      <c r="J99" s="42"/>
      <c r="K99" s="52">
        <v>0</v>
      </c>
      <c r="L99">
        <v>1212</v>
      </c>
    </row>
    <row r="100" spans="1:12" x14ac:dyDescent="0.3">
      <c r="A100" s="60">
        <v>21</v>
      </c>
      <c r="B100" s="60">
        <v>13755</v>
      </c>
      <c r="C100" s="63">
        <v>12</v>
      </c>
      <c r="D100" s="60">
        <v>13782</v>
      </c>
      <c r="E100" s="63">
        <v>24</v>
      </c>
      <c r="F100" s="60">
        <v>13789</v>
      </c>
      <c r="G100" s="66">
        <v>23</v>
      </c>
      <c r="H100" s="66">
        <v>13796</v>
      </c>
      <c r="I100" s="42"/>
      <c r="J100" s="42"/>
      <c r="K100" s="52">
        <v>0</v>
      </c>
      <c r="L100">
        <v>2122</v>
      </c>
    </row>
    <row r="101" spans="1:12" x14ac:dyDescent="0.3">
      <c r="A101" s="60">
        <v>12</v>
      </c>
      <c r="B101" s="60">
        <v>13903</v>
      </c>
      <c r="C101" s="63">
        <v>23</v>
      </c>
      <c r="D101" s="60">
        <v>13917</v>
      </c>
      <c r="E101" s="63">
        <v>13</v>
      </c>
      <c r="F101" s="60">
        <v>13937</v>
      </c>
      <c r="G101" s="66">
        <v>23</v>
      </c>
      <c r="H101" s="66">
        <v>13947</v>
      </c>
      <c r="I101" s="42"/>
      <c r="J101" s="42"/>
      <c r="K101" s="52">
        <v>0</v>
      </c>
      <c r="L101">
        <v>1212</v>
      </c>
    </row>
    <row r="102" spans="1:12" x14ac:dyDescent="0.3">
      <c r="A102" s="60">
        <v>12</v>
      </c>
      <c r="B102" s="60">
        <v>14046</v>
      </c>
      <c r="C102" s="63">
        <v>23</v>
      </c>
      <c r="D102" s="60">
        <v>14056</v>
      </c>
      <c r="E102" s="63">
        <v>13</v>
      </c>
      <c r="F102" s="60">
        <v>14064</v>
      </c>
      <c r="G102" s="66">
        <v>23</v>
      </c>
      <c r="H102" s="66">
        <v>14072</v>
      </c>
      <c r="I102" s="42"/>
      <c r="J102" s="42"/>
      <c r="K102" s="52">
        <v>0</v>
      </c>
      <c r="L102">
        <v>1212</v>
      </c>
    </row>
    <row r="103" spans="1:12" x14ac:dyDescent="0.3">
      <c r="A103" s="60">
        <v>12</v>
      </c>
      <c r="B103" s="60">
        <v>14193</v>
      </c>
      <c r="C103" s="63">
        <v>23</v>
      </c>
      <c r="D103" s="60">
        <v>14200</v>
      </c>
      <c r="E103" s="63">
        <v>24</v>
      </c>
      <c r="F103" s="60">
        <v>14211</v>
      </c>
      <c r="G103" s="66">
        <v>23</v>
      </c>
      <c r="H103" s="66">
        <v>14218</v>
      </c>
      <c r="I103" s="42"/>
      <c r="J103" s="42"/>
      <c r="K103" s="52">
        <v>0</v>
      </c>
      <c r="L103">
        <v>1222</v>
      </c>
    </row>
    <row r="104" spans="1:12" x14ac:dyDescent="0.3">
      <c r="A104" s="60">
        <v>21</v>
      </c>
      <c r="B104" s="60">
        <v>14326</v>
      </c>
      <c r="C104" s="63">
        <v>12</v>
      </c>
      <c r="D104" s="60">
        <v>14335</v>
      </c>
      <c r="E104" s="63">
        <v>24</v>
      </c>
      <c r="F104" s="60">
        <v>14342</v>
      </c>
      <c r="G104" s="66">
        <v>23</v>
      </c>
      <c r="H104" s="66">
        <v>14351</v>
      </c>
      <c r="I104" s="42"/>
      <c r="J104" s="42"/>
      <c r="K104" s="52">
        <v>0</v>
      </c>
      <c r="L104">
        <v>2122</v>
      </c>
    </row>
    <row r="105" spans="1:12" x14ac:dyDescent="0.3">
      <c r="A105" s="60">
        <v>21</v>
      </c>
      <c r="B105" s="60">
        <v>14452</v>
      </c>
      <c r="C105" s="63">
        <v>12</v>
      </c>
      <c r="D105" s="60">
        <v>14463</v>
      </c>
      <c r="E105" s="63">
        <v>24</v>
      </c>
      <c r="F105" s="60">
        <v>14470</v>
      </c>
      <c r="G105" s="66">
        <v>23</v>
      </c>
      <c r="H105" s="66">
        <v>14481</v>
      </c>
      <c r="I105" s="42"/>
      <c r="J105" s="42"/>
      <c r="K105" s="52">
        <v>0</v>
      </c>
      <c r="L105">
        <v>2122</v>
      </c>
    </row>
    <row r="106" spans="1:12" x14ac:dyDescent="0.3">
      <c r="A106" s="60">
        <v>21</v>
      </c>
      <c r="B106" s="60">
        <v>14583</v>
      </c>
      <c r="C106" s="63">
        <v>12</v>
      </c>
      <c r="D106" s="60">
        <v>14598</v>
      </c>
      <c r="E106" s="63">
        <v>24</v>
      </c>
      <c r="F106" s="60">
        <v>14605</v>
      </c>
      <c r="G106" s="66">
        <v>14</v>
      </c>
      <c r="H106" s="66">
        <v>14616</v>
      </c>
      <c r="I106" s="42"/>
      <c r="J106" s="42"/>
      <c r="K106" s="52">
        <v>0</v>
      </c>
      <c r="L106">
        <v>2121</v>
      </c>
    </row>
    <row r="107" spans="1:12" x14ac:dyDescent="0.3">
      <c r="A107" s="60">
        <v>21</v>
      </c>
      <c r="B107" s="60">
        <v>14720</v>
      </c>
      <c r="C107" s="63">
        <v>21</v>
      </c>
      <c r="D107" s="60">
        <v>14735</v>
      </c>
      <c r="E107" s="63">
        <v>22</v>
      </c>
      <c r="F107" s="60">
        <v>14753</v>
      </c>
      <c r="G107" s="66">
        <v>23</v>
      </c>
      <c r="H107" s="66">
        <v>14760</v>
      </c>
      <c r="I107" s="42"/>
      <c r="J107" s="42"/>
      <c r="K107" s="52">
        <v>0</v>
      </c>
      <c r="L107">
        <v>2222</v>
      </c>
    </row>
    <row r="108" spans="1:12" x14ac:dyDescent="0.3">
      <c r="A108" s="60">
        <v>12</v>
      </c>
      <c r="B108" s="60">
        <v>14871</v>
      </c>
      <c r="C108" s="63">
        <v>23</v>
      </c>
      <c r="D108" s="60">
        <v>14879</v>
      </c>
      <c r="E108" s="63">
        <v>13</v>
      </c>
      <c r="F108" s="60">
        <v>14895</v>
      </c>
      <c r="G108" s="66">
        <v>23</v>
      </c>
      <c r="H108" s="66">
        <v>14903</v>
      </c>
      <c r="I108" s="42"/>
      <c r="J108" s="42"/>
      <c r="K108" s="52">
        <v>0</v>
      </c>
      <c r="L108">
        <v>1212</v>
      </c>
    </row>
    <row r="109" spans="1:12" x14ac:dyDescent="0.3">
      <c r="A109" s="60">
        <v>12</v>
      </c>
      <c r="B109" s="60">
        <v>15007</v>
      </c>
      <c r="C109" s="63">
        <v>23</v>
      </c>
      <c r="D109" s="60">
        <v>15018</v>
      </c>
      <c r="E109" s="63">
        <v>24</v>
      </c>
      <c r="F109" s="60">
        <v>15031</v>
      </c>
      <c r="G109" s="66">
        <v>23</v>
      </c>
      <c r="H109" s="66">
        <v>15042</v>
      </c>
      <c r="I109" s="42"/>
      <c r="J109" s="42"/>
      <c r="K109" s="52">
        <v>0</v>
      </c>
      <c r="L109">
        <v>1222</v>
      </c>
    </row>
    <row r="110" spans="1:12" x14ac:dyDescent="0.3">
      <c r="A110" s="60">
        <v>21</v>
      </c>
      <c r="B110" s="60">
        <v>15178</v>
      </c>
      <c r="C110" s="63">
        <v>21</v>
      </c>
      <c r="D110" s="60">
        <v>15186</v>
      </c>
      <c r="E110" s="63">
        <v>22</v>
      </c>
      <c r="F110" s="60">
        <v>15196</v>
      </c>
      <c r="G110" s="66">
        <v>14</v>
      </c>
      <c r="H110" s="66">
        <v>15210</v>
      </c>
      <c r="I110" s="42"/>
      <c r="J110" s="42"/>
      <c r="K110" s="52">
        <v>0</v>
      </c>
      <c r="L110">
        <v>2221</v>
      </c>
    </row>
    <row r="111" spans="1:12" x14ac:dyDescent="0.3">
      <c r="A111" s="60">
        <v>21</v>
      </c>
      <c r="B111" s="60">
        <v>15314</v>
      </c>
      <c r="C111" s="63">
        <v>21</v>
      </c>
      <c r="D111" s="60">
        <v>15322</v>
      </c>
      <c r="E111" s="63">
        <v>22</v>
      </c>
      <c r="F111" s="60">
        <v>15334</v>
      </c>
      <c r="G111" s="66">
        <v>23</v>
      </c>
      <c r="H111" s="66">
        <v>15341</v>
      </c>
      <c r="I111" s="42"/>
      <c r="J111" s="42"/>
      <c r="K111" s="52">
        <v>0</v>
      </c>
      <c r="L111">
        <v>2222</v>
      </c>
    </row>
    <row r="112" spans="1:12" x14ac:dyDescent="0.3">
      <c r="A112" s="60">
        <v>12</v>
      </c>
      <c r="B112" s="60">
        <v>15462</v>
      </c>
      <c r="C112" s="63">
        <v>23</v>
      </c>
      <c r="D112" s="60">
        <v>15477</v>
      </c>
      <c r="E112" s="63">
        <v>13</v>
      </c>
      <c r="F112" s="60">
        <v>15487</v>
      </c>
      <c r="G112" s="66">
        <v>23</v>
      </c>
      <c r="H112" s="66">
        <v>15502</v>
      </c>
      <c r="I112" s="42"/>
      <c r="J112" s="42"/>
      <c r="K112" s="52">
        <v>0</v>
      </c>
      <c r="L112">
        <v>1212</v>
      </c>
    </row>
    <row r="113" spans="1:12" x14ac:dyDescent="0.3">
      <c r="A113" s="60">
        <v>21</v>
      </c>
      <c r="B113" s="60">
        <v>15641</v>
      </c>
      <c r="C113" s="63">
        <v>12</v>
      </c>
      <c r="D113" s="60">
        <v>15651</v>
      </c>
      <c r="E113" s="63">
        <v>24</v>
      </c>
      <c r="F113" s="60">
        <v>15659</v>
      </c>
      <c r="G113" s="66">
        <v>23</v>
      </c>
      <c r="H113" s="66">
        <v>15667</v>
      </c>
      <c r="I113" s="42"/>
      <c r="J113" s="42"/>
      <c r="K113" s="52">
        <v>0</v>
      </c>
      <c r="L113">
        <v>2122</v>
      </c>
    </row>
    <row r="114" spans="1:12" x14ac:dyDescent="0.3">
      <c r="A114" s="60">
        <v>21</v>
      </c>
      <c r="B114" s="60">
        <v>15786</v>
      </c>
      <c r="C114" s="63">
        <v>21</v>
      </c>
      <c r="D114" s="60">
        <v>15804</v>
      </c>
      <c r="E114" s="63">
        <v>22</v>
      </c>
      <c r="F114" s="60">
        <v>15814</v>
      </c>
      <c r="G114" s="66">
        <v>23</v>
      </c>
      <c r="H114" s="66">
        <v>15825</v>
      </c>
      <c r="I114" s="42"/>
      <c r="J114" s="42"/>
      <c r="K114" s="52">
        <v>0</v>
      </c>
      <c r="L114">
        <v>2222</v>
      </c>
    </row>
    <row r="115" spans="1:12" x14ac:dyDescent="0.3">
      <c r="A115" s="60">
        <v>21</v>
      </c>
      <c r="B115" s="60">
        <v>15977</v>
      </c>
      <c r="C115" s="63">
        <v>21</v>
      </c>
      <c r="D115" s="60">
        <v>15989</v>
      </c>
      <c r="E115" s="63">
        <v>22</v>
      </c>
      <c r="F115" s="60">
        <v>16004</v>
      </c>
      <c r="G115" s="66">
        <v>23</v>
      </c>
      <c r="H115" s="66">
        <v>16014</v>
      </c>
      <c r="I115" s="42"/>
      <c r="J115" s="42"/>
      <c r="K115" s="52">
        <v>0</v>
      </c>
      <c r="L115">
        <v>2222</v>
      </c>
    </row>
    <row r="116" spans="1:12" x14ac:dyDescent="0.3">
      <c r="A116" s="59">
        <v>21</v>
      </c>
      <c r="B116" s="59">
        <v>16128</v>
      </c>
      <c r="C116" s="62">
        <v>12</v>
      </c>
      <c r="D116" s="59">
        <v>16136</v>
      </c>
      <c r="E116" s="62">
        <v>24</v>
      </c>
      <c r="F116" s="59">
        <v>16144</v>
      </c>
      <c r="G116" s="65">
        <v>23</v>
      </c>
      <c r="H116" s="65">
        <v>16154</v>
      </c>
      <c r="I116" s="43"/>
      <c r="J116" s="43"/>
      <c r="K116" s="44">
        <v>0</v>
      </c>
      <c r="L116">
        <v>2122</v>
      </c>
    </row>
    <row r="117" spans="1:12" x14ac:dyDescent="0.3">
      <c r="A117" s="59">
        <v>21</v>
      </c>
      <c r="B117" s="59">
        <v>16267</v>
      </c>
      <c r="C117" s="62">
        <v>21</v>
      </c>
      <c r="D117" s="59">
        <v>16288</v>
      </c>
      <c r="E117" s="62">
        <v>11</v>
      </c>
      <c r="F117" s="59">
        <v>16299</v>
      </c>
      <c r="G117" s="65">
        <v>21</v>
      </c>
      <c r="H117" s="65">
        <v>16308</v>
      </c>
      <c r="I117" s="43"/>
      <c r="J117" s="43"/>
      <c r="K117" s="44">
        <v>0</v>
      </c>
      <c r="L117">
        <v>2212</v>
      </c>
    </row>
    <row r="118" spans="1:12" x14ac:dyDescent="0.3">
      <c r="A118" s="59">
        <v>12</v>
      </c>
      <c r="B118" s="59">
        <v>16447</v>
      </c>
      <c r="C118" s="62">
        <v>23</v>
      </c>
      <c r="D118" s="59">
        <v>16456</v>
      </c>
      <c r="E118" s="62">
        <v>24</v>
      </c>
      <c r="F118" s="59">
        <v>16473</v>
      </c>
      <c r="G118" s="65">
        <v>23</v>
      </c>
      <c r="H118" s="65">
        <v>16481</v>
      </c>
      <c r="I118" s="43"/>
      <c r="J118" s="43"/>
      <c r="K118" s="44">
        <v>0</v>
      </c>
      <c r="L118">
        <v>1222</v>
      </c>
    </row>
    <row r="119" spans="1:12" x14ac:dyDescent="0.3">
      <c r="A119" s="59">
        <v>12</v>
      </c>
      <c r="B119" s="59">
        <v>16593</v>
      </c>
      <c r="C119" s="62">
        <v>23</v>
      </c>
      <c r="D119" s="59">
        <v>16601</v>
      </c>
      <c r="E119" s="62">
        <v>24</v>
      </c>
      <c r="F119" s="59">
        <v>16612</v>
      </c>
      <c r="G119" s="65">
        <v>23</v>
      </c>
      <c r="H119" s="65">
        <v>16625</v>
      </c>
      <c r="I119" s="43"/>
      <c r="J119" s="43"/>
      <c r="K119" s="44">
        <v>0</v>
      </c>
      <c r="L119">
        <v>1222</v>
      </c>
    </row>
    <row r="120" spans="1:12" x14ac:dyDescent="0.3">
      <c r="A120" s="59">
        <v>21</v>
      </c>
      <c r="B120" s="59">
        <v>16748</v>
      </c>
      <c r="C120" s="62">
        <v>12</v>
      </c>
      <c r="D120" s="59">
        <v>16757</v>
      </c>
      <c r="E120" s="62">
        <v>24</v>
      </c>
      <c r="F120" s="59">
        <v>16766</v>
      </c>
      <c r="G120" s="65">
        <v>14</v>
      </c>
      <c r="H120" s="65">
        <v>16777</v>
      </c>
      <c r="I120" s="43"/>
      <c r="J120" s="43"/>
      <c r="K120" s="44">
        <v>0</v>
      </c>
      <c r="L120">
        <v>2121</v>
      </c>
    </row>
    <row r="121" spans="1:12" x14ac:dyDescent="0.3">
      <c r="A121" s="59">
        <v>12</v>
      </c>
      <c r="B121" s="59">
        <v>16910</v>
      </c>
      <c r="C121" s="62">
        <v>23</v>
      </c>
      <c r="D121" s="59">
        <v>16917</v>
      </c>
      <c r="E121" s="62">
        <v>24</v>
      </c>
      <c r="F121" s="59">
        <v>16940</v>
      </c>
      <c r="G121" s="65">
        <v>23</v>
      </c>
      <c r="H121" s="65">
        <v>16948</v>
      </c>
      <c r="I121" s="43"/>
      <c r="J121" s="43"/>
      <c r="K121" s="44">
        <v>0</v>
      </c>
      <c r="L121">
        <v>1222</v>
      </c>
    </row>
    <row r="122" spans="1:12" x14ac:dyDescent="0.3">
      <c r="A122" s="59">
        <v>21</v>
      </c>
      <c r="B122" s="59">
        <v>17062</v>
      </c>
      <c r="C122" s="62">
        <v>12</v>
      </c>
      <c r="D122" s="59">
        <v>17073</v>
      </c>
      <c r="E122" s="62">
        <v>24</v>
      </c>
      <c r="F122" s="59">
        <v>17081</v>
      </c>
      <c r="G122" s="65">
        <v>23</v>
      </c>
      <c r="H122" s="65">
        <v>17103</v>
      </c>
      <c r="I122" s="43"/>
      <c r="J122" s="43"/>
      <c r="K122" s="44">
        <v>0</v>
      </c>
      <c r="L122">
        <v>2122</v>
      </c>
    </row>
    <row r="123" spans="1:12" x14ac:dyDescent="0.3">
      <c r="A123" s="59">
        <v>12</v>
      </c>
      <c r="B123" s="59">
        <v>17222</v>
      </c>
      <c r="C123" s="62">
        <v>14</v>
      </c>
      <c r="D123" s="59">
        <v>17236</v>
      </c>
      <c r="E123" s="62">
        <v>24</v>
      </c>
      <c r="F123" s="59">
        <v>17243</v>
      </c>
      <c r="G123" s="65">
        <v>14</v>
      </c>
      <c r="H123" s="65">
        <v>17256</v>
      </c>
      <c r="I123" s="43"/>
      <c r="J123" s="43"/>
      <c r="K123" s="44">
        <v>0</v>
      </c>
      <c r="L123">
        <v>1121</v>
      </c>
    </row>
    <row r="124" spans="1:12" x14ac:dyDescent="0.3">
      <c r="A124" s="59">
        <v>12</v>
      </c>
      <c r="B124" s="59">
        <v>17364</v>
      </c>
      <c r="C124" s="62">
        <v>23</v>
      </c>
      <c r="D124" s="59">
        <v>17378</v>
      </c>
      <c r="E124" s="62">
        <v>13</v>
      </c>
      <c r="F124" s="59">
        <v>17388</v>
      </c>
      <c r="G124" s="65">
        <v>23</v>
      </c>
      <c r="H124" s="65">
        <v>17397</v>
      </c>
      <c r="I124" s="43"/>
      <c r="J124" s="43"/>
      <c r="K124" s="44">
        <v>0</v>
      </c>
      <c r="L124">
        <v>1212</v>
      </c>
    </row>
    <row r="125" spans="1:12" x14ac:dyDescent="0.3">
      <c r="A125" s="59">
        <v>12</v>
      </c>
      <c r="B125" s="59">
        <v>17512</v>
      </c>
      <c r="C125" s="62">
        <v>23</v>
      </c>
      <c r="D125" s="59">
        <v>17520</v>
      </c>
      <c r="E125" s="62">
        <v>24</v>
      </c>
      <c r="F125" s="59">
        <v>17534</v>
      </c>
      <c r="G125" s="65">
        <v>23</v>
      </c>
      <c r="H125" s="65">
        <v>17546</v>
      </c>
      <c r="I125" s="43"/>
      <c r="J125" s="43"/>
      <c r="K125" s="44">
        <v>0</v>
      </c>
      <c r="L125">
        <v>1222</v>
      </c>
    </row>
    <row r="126" spans="1:12" x14ac:dyDescent="0.3">
      <c r="A126" s="59">
        <v>12</v>
      </c>
      <c r="B126" s="59">
        <v>17673</v>
      </c>
      <c r="C126" s="62">
        <v>23</v>
      </c>
      <c r="D126" s="59">
        <v>17680</v>
      </c>
      <c r="E126" s="62">
        <v>24</v>
      </c>
      <c r="F126" s="59">
        <v>17688</v>
      </c>
      <c r="G126" s="65">
        <v>23</v>
      </c>
      <c r="H126" s="65">
        <v>17698</v>
      </c>
      <c r="I126" s="43"/>
      <c r="J126" s="43"/>
      <c r="K126" s="44">
        <v>0</v>
      </c>
      <c r="L126">
        <v>1222</v>
      </c>
    </row>
    <row r="127" spans="1:12" x14ac:dyDescent="0.3">
      <c r="A127" s="59">
        <v>12</v>
      </c>
      <c r="B127" s="59">
        <v>17805</v>
      </c>
      <c r="C127" s="62">
        <v>23</v>
      </c>
      <c r="D127" s="59">
        <v>17819</v>
      </c>
      <c r="E127" s="62">
        <v>13</v>
      </c>
      <c r="F127" s="59">
        <v>17829</v>
      </c>
      <c r="G127" s="65">
        <v>23</v>
      </c>
      <c r="H127" s="65">
        <v>17838</v>
      </c>
      <c r="I127" s="43"/>
      <c r="J127" s="43"/>
      <c r="K127" s="44">
        <v>0</v>
      </c>
      <c r="L127">
        <v>1212</v>
      </c>
    </row>
    <row r="128" spans="1:12" x14ac:dyDescent="0.3">
      <c r="A128" s="59">
        <v>21</v>
      </c>
      <c r="B128" s="59">
        <v>17964</v>
      </c>
      <c r="C128" s="62">
        <v>21</v>
      </c>
      <c r="D128" s="59">
        <v>17974</v>
      </c>
      <c r="E128" s="62">
        <v>22</v>
      </c>
      <c r="F128" s="59">
        <v>17984</v>
      </c>
      <c r="G128" s="65">
        <v>23</v>
      </c>
      <c r="H128" s="65">
        <v>17995</v>
      </c>
      <c r="I128" s="43"/>
      <c r="J128" s="43"/>
      <c r="K128" s="44">
        <v>0</v>
      </c>
      <c r="L128">
        <v>2222</v>
      </c>
    </row>
    <row r="129" spans="1:12" x14ac:dyDescent="0.3">
      <c r="A129" s="59">
        <v>21</v>
      </c>
      <c r="B129" s="59">
        <v>18092</v>
      </c>
      <c r="C129" s="62">
        <v>21</v>
      </c>
      <c r="D129" s="59">
        <v>18107</v>
      </c>
      <c r="E129" s="62">
        <v>22</v>
      </c>
      <c r="F129" s="59">
        <v>18118</v>
      </c>
      <c r="G129" s="65">
        <v>23</v>
      </c>
      <c r="H129" s="65">
        <v>18129</v>
      </c>
      <c r="I129" s="43"/>
      <c r="J129" s="43"/>
      <c r="K129" s="44">
        <v>0</v>
      </c>
      <c r="L129">
        <v>2222</v>
      </c>
    </row>
    <row r="130" spans="1:12" x14ac:dyDescent="0.3">
      <c r="A130" s="59">
        <v>21</v>
      </c>
      <c r="B130" s="59">
        <v>18252</v>
      </c>
      <c r="C130" s="62">
        <v>12</v>
      </c>
      <c r="D130" s="59">
        <v>18265</v>
      </c>
      <c r="E130" s="62">
        <v>24</v>
      </c>
      <c r="F130" s="59">
        <v>18272</v>
      </c>
      <c r="G130" s="65">
        <v>23</v>
      </c>
      <c r="H130" s="65">
        <v>18280</v>
      </c>
      <c r="I130" s="43"/>
      <c r="J130" s="43"/>
      <c r="K130" s="44">
        <v>0</v>
      </c>
      <c r="L130">
        <v>2122</v>
      </c>
    </row>
    <row r="131" spans="1:12" x14ac:dyDescent="0.3">
      <c r="A131" s="59">
        <v>12</v>
      </c>
      <c r="B131" s="59">
        <v>18379</v>
      </c>
      <c r="C131" s="62">
        <v>23</v>
      </c>
      <c r="D131" s="59">
        <v>18388</v>
      </c>
      <c r="E131" s="62">
        <v>24</v>
      </c>
      <c r="F131" s="59">
        <v>18399</v>
      </c>
      <c r="G131" s="65">
        <v>23</v>
      </c>
      <c r="H131" s="65">
        <v>18413</v>
      </c>
      <c r="I131" s="43"/>
      <c r="J131" s="43"/>
      <c r="K131" s="44">
        <v>0</v>
      </c>
      <c r="L131">
        <v>1222</v>
      </c>
    </row>
    <row r="132" spans="1:12" x14ac:dyDescent="0.3">
      <c r="A132" s="59">
        <v>12</v>
      </c>
      <c r="B132" s="59">
        <v>18524</v>
      </c>
      <c r="C132" s="62">
        <v>23</v>
      </c>
      <c r="D132" s="59">
        <v>18545</v>
      </c>
      <c r="E132" s="62">
        <v>13</v>
      </c>
      <c r="F132" s="59">
        <v>18558</v>
      </c>
      <c r="G132" s="65">
        <v>23</v>
      </c>
      <c r="H132" s="65">
        <v>18566</v>
      </c>
      <c r="I132" s="43"/>
      <c r="J132" s="43"/>
      <c r="K132" s="44">
        <v>0</v>
      </c>
      <c r="L132">
        <v>1212</v>
      </c>
    </row>
    <row r="133" spans="1:12" x14ac:dyDescent="0.3">
      <c r="A133" s="59">
        <v>21</v>
      </c>
      <c r="B133" s="59">
        <v>18677</v>
      </c>
      <c r="C133" s="62">
        <v>12</v>
      </c>
      <c r="D133" s="59">
        <v>18685</v>
      </c>
      <c r="E133" s="62">
        <v>24</v>
      </c>
      <c r="F133" s="59">
        <v>18693</v>
      </c>
      <c r="G133" s="65">
        <v>23</v>
      </c>
      <c r="H133" s="65">
        <v>18705</v>
      </c>
      <c r="I133" s="43"/>
      <c r="J133" s="43"/>
      <c r="K133" s="44">
        <v>0</v>
      </c>
      <c r="L133">
        <v>2122</v>
      </c>
    </row>
    <row r="134" spans="1:12" x14ac:dyDescent="0.3">
      <c r="A134" s="59">
        <v>21</v>
      </c>
      <c r="B134" s="59">
        <v>18806</v>
      </c>
      <c r="C134" s="62">
        <v>21</v>
      </c>
      <c r="D134" s="59">
        <v>18823</v>
      </c>
      <c r="E134" s="62">
        <v>22</v>
      </c>
      <c r="F134" s="59">
        <v>18834</v>
      </c>
      <c r="G134" s="65">
        <v>23</v>
      </c>
      <c r="H134" s="65">
        <v>18851</v>
      </c>
      <c r="I134" s="43"/>
      <c r="J134" s="43"/>
      <c r="K134" s="44">
        <v>0</v>
      </c>
      <c r="L134">
        <v>2222</v>
      </c>
    </row>
    <row r="135" spans="1:12" x14ac:dyDescent="0.3">
      <c r="A135" s="59">
        <v>21</v>
      </c>
      <c r="B135" s="59">
        <v>18993</v>
      </c>
      <c r="C135" s="62">
        <v>21</v>
      </c>
      <c r="D135" s="59">
        <v>19008</v>
      </c>
      <c r="E135" s="62">
        <v>22</v>
      </c>
      <c r="F135" s="59">
        <v>19016</v>
      </c>
      <c r="G135" s="65">
        <v>23</v>
      </c>
      <c r="H135" s="65">
        <v>19025</v>
      </c>
      <c r="I135" s="43"/>
      <c r="J135" s="43"/>
      <c r="K135" s="44">
        <v>0</v>
      </c>
      <c r="L135">
        <v>2222</v>
      </c>
    </row>
    <row r="136" spans="1:12" x14ac:dyDescent="0.3">
      <c r="A136" s="59">
        <v>12</v>
      </c>
      <c r="B136" s="59">
        <v>19138</v>
      </c>
      <c r="C136" s="62">
        <v>23</v>
      </c>
      <c r="D136" s="59">
        <v>19148</v>
      </c>
      <c r="E136" s="62">
        <v>24</v>
      </c>
      <c r="F136" s="59">
        <v>19159</v>
      </c>
      <c r="G136" s="65">
        <v>23</v>
      </c>
      <c r="H136" s="65">
        <v>19174</v>
      </c>
      <c r="I136" s="43"/>
      <c r="J136" s="43"/>
      <c r="K136" s="44">
        <v>0</v>
      </c>
      <c r="L136">
        <v>1222</v>
      </c>
    </row>
    <row r="137" spans="1:12" x14ac:dyDescent="0.3">
      <c r="A137" s="59">
        <v>12</v>
      </c>
      <c r="B137" s="59">
        <v>19289</v>
      </c>
      <c r="C137" s="62">
        <v>23</v>
      </c>
      <c r="D137" s="59">
        <v>19298</v>
      </c>
      <c r="E137" s="62">
        <v>13</v>
      </c>
      <c r="F137" s="59">
        <v>19308</v>
      </c>
      <c r="G137" s="65">
        <v>23</v>
      </c>
      <c r="H137" s="65">
        <v>19316</v>
      </c>
      <c r="I137" s="43"/>
      <c r="J137" s="43"/>
      <c r="K137" s="44">
        <v>0</v>
      </c>
      <c r="L137">
        <v>1212</v>
      </c>
    </row>
    <row r="138" spans="1:12" x14ac:dyDescent="0.3">
      <c r="A138" s="59">
        <v>21</v>
      </c>
      <c r="B138" s="59">
        <v>19418</v>
      </c>
      <c r="C138" s="62">
        <v>21</v>
      </c>
      <c r="D138" s="59">
        <v>19432</v>
      </c>
      <c r="E138" s="62">
        <v>22</v>
      </c>
      <c r="F138" s="59">
        <v>19444</v>
      </c>
      <c r="G138" s="65">
        <v>23</v>
      </c>
      <c r="H138" s="65">
        <v>19451</v>
      </c>
      <c r="I138" s="43"/>
      <c r="J138" s="43"/>
      <c r="K138" s="44">
        <v>0</v>
      </c>
      <c r="L138">
        <v>2222</v>
      </c>
    </row>
    <row r="139" spans="1:12" x14ac:dyDescent="0.3">
      <c r="A139" s="59">
        <v>21</v>
      </c>
      <c r="B139" s="59">
        <v>19559</v>
      </c>
      <c r="C139" s="62">
        <v>12</v>
      </c>
      <c r="D139" s="59">
        <v>19566</v>
      </c>
      <c r="E139" s="62">
        <v>24</v>
      </c>
      <c r="F139" s="59">
        <v>19577</v>
      </c>
      <c r="G139" s="65">
        <v>14</v>
      </c>
      <c r="H139" s="65">
        <v>19586</v>
      </c>
      <c r="I139" s="43"/>
      <c r="J139" s="43"/>
      <c r="K139" s="44">
        <v>0</v>
      </c>
      <c r="L139">
        <v>2121</v>
      </c>
    </row>
    <row r="140" spans="1:12" x14ac:dyDescent="0.3">
      <c r="A140" s="59">
        <v>21</v>
      </c>
      <c r="B140" s="59">
        <v>19711</v>
      </c>
      <c r="C140" s="62">
        <v>12</v>
      </c>
      <c r="D140" s="59">
        <v>19721</v>
      </c>
      <c r="E140" s="62">
        <v>24</v>
      </c>
      <c r="F140" s="59">
        <v>19728</v>
      </c>
      <c r="G140" s="65">
        <v>23</v>
      </c>
      <c r="H140" s="65">
        <v>19738</v>
      </c>
      <c r="I140" s="43"/>
      <c r="J140" s="43"/>
      <c r="K140" s="44">
        <v>0</v>
      </c>
      <c r="L140">
        <v>2122</v>
      </c>
    </row>
    <row r="141" spans="1:12" x14ac:dyDescent="0.3">
      <c r="A141" s="59">
        <v>21</v>
      </c>
      <c r="B141" s="59">
        <v>19851</v>
      </c>
      <c r="C141" s="62">
        <v>12</v>
      </c>
      <c r="D141" s="59">
        <v>19860</v>
      </c>
      <c r="E141" s="62">
        <v>24</v>
      </c>
      <c r="F141" s="59">
        <v>19868</v>
      </c>
      <c r="G141" s="65">
        <v>23</v>
      </c>
      <c r="H141" s="65">
        <v>19879</v>
      </c>
      <c r="I141" s="43"/>
      <c r="J141" s="43"/>
      <c r="K141" s="44">
        <v>0</v>
      </c>
      <c r="L141">
        <v>2122</v>
      </c>
    </row>
    <row r="142" spans="1:12" x14ac:dyDescent="0.3">
      <c r="A142" s="59">
        <v>21</v>
      </c>
      <c r="B142" s="59">
        <v>19997</v>
      </c>
      <c r="C142" s="62">
        <v>12</v>
      </c>
      <c r="D142" s="59">
        <v>20005</v>
      </c>
      <c r="E142" s="62">
        <v>24</v>
      </c>
      <c r="F142" s="59">
        <v>20012</v>
      </c>
      <c r="G142" s="65">
        <v>23</v>
      </c>
      <c r="H142" s="65">
        <v>20020</v>
      </c>
      <c r="I142" s="43"/>
      <c r="J142" s="43"/>
      <c r="K142" s="44">
        <v>0</v>
      </c>
      <c r="L142">
        <v>2122</v>
      </c>
    </row>
    <row r="143" spans="1:12" x14ac:dyDescent="0.3">
      <c r="A143" s="60">
        <v>21</v>
      </c>
      <c r="B143" s="60">
        <v>20217</v>
      </c>
      <c r="C143" s="63">
        <v>12</v>
      </c>
      <c r="D143" s="60">
        <v>20227</v>
      </c>
      <c r="E143" s="63">
        <v>24</v>
      </c>
      <c r="F143" s="60">
        <v>20235</v>
      </c>
      <c r="G143" s="66">
        <v>14</v>
      </c>
      <c r="H143" s="66">
        <v>20255</v>
      </c>
      <c r="I143" s="42"/>
      <c r="J143" s="42"/>
      <c r="K143" s="52">
        <v>0</v>
      </c>
      <c r="L143">
        <v>2121</v>
      </c>
    </row>
    <row r="144" spans="1:12" x14ac:dyDescent="0.3">
      <c r="A144" s="60">
        <v>12</v>
      </c>
      <c r="B144" s="60">
        <v>20354</v>
      </c>
      <c r="C144" s="63">
        <v>23</v>
      </c>
      <c r="D144" s="60">
        <v>20364</v>
      </c>
      <c r="E144" s="63">
        <v>13</v>
      </c>
      <c r="F144" s="60">
        <v>20372</v>
      </c>
      <c r="G144" s="66">
        <v>23</v>
      </c>
      <c r="H144" s="66">
        <v>20380</v>
      </c>
      <c r="I144" s="42"/>
      <c r="J144" s="42"/>
      <c r="K144" s="52">
        <v>0</v>
      </c>
      <c r="L144">
        <v>1212</v>
      </c>
    </row>
    <row r="145" spans="1:12" x14ac:dyDescent="0.3">
      <c r="A145" s="60">
        <v>21</v>
      </c>
      <c r="B145" s="60">
        <v>20481</v>
      </c>
      <c r="C145" s="63">
        <v>21</v>
      </c>
      <c r="D145" s="60">
        <v>20498</v>
      </c>
      <c r="E145" s="63">
        <v>11</v>
      </c>
      <c r="F145" s="60">
        <v>20506</v>
      </c>
      <c r="G145" s="66">
        <v>21</v>
      </c>
      <c r="H145" s="66">
        <v>20513</v>
      </c>
      <c r="I145" s="42"/>
      <c r="J145" s="42"/>
      <c r="K145" s="52">
        <v>0</v>
      </c>
      <c r="L145">
        <v>2212</v>
      </c>
    </row>
    <row r="146" spans="1:12" x14ac:dyDescent="0.3">
      <c r="A146" s="60">
        <v>21</v>
      </c>
      <c r="B146" s="60">
        <v>20636</v>
      </c>
      <c r="C146" s="63">
        <v>21</v>
      </c>
      <c r="D146" s="60">
        <v>20649</v>
      </c>
      <c r="E146" s="63">
        <v>22</v>
      </c>
      <c r="F146" s="60">
        <v>20662</v>
      </c>
      <c r="G146" s="66">
        <v>14</v>
      </c>
      <c r="H146" s="66">
        <v>20679</v>
      </c>
      <c r="I146" s="42"/>
      <c r="J146" s="42"/>
      <c r="K146" s="52">
        <v>0</v>
      </c>
      <c r="L146">
        <v>2221</v>
      </c>
    </row>
    <row r="147" spans="1:12" x14ac:dyDescent="0.3">
      <c r="A147" s="60">
        <v>12</v>
      </c>
      <c r="B147" s="60">
        <v>20783</v>
      </c>
      <c r="C147" s="63">
        <v>23</v>
      </c>
      <c r="D147" s="60">
        <v>20791</v>
      </c>
      <c r="E147" s="63">
        <v>24</v>
      </c>
      <c r="F147" s="60">
        <v>20804</v>
      </c>
      <c r="G147" s="66">
        <v>14</v>
      </c>
      <c r="H147" s="66">
        <v>20819</v>
      </c>
      <c r="I147" s="42"/>
      <c r="J147" s="42"/>
      <c r="K147" s="52">
        <v>0</v>
      </c>
      <c r="L147">
        <v>1221</v>
      </c>
    </row>
    <row r="148" spans="1:12" x14ac:dyDescent="0.3">
      <c r="A148" s="60">
        <v>12</v>
      </c>
      <c r="B148" s="60">
        <v>20919</v>
      </c>
      <c r="C148" s="63">
        <v>23</v>
      </c>
      <c r="D148" s="60">
        <v>20928</v>
      </c>
      <c r="E148" s="63">
        <v>13</v>
      </c>
      <c r="F148" s="60">
        <v>20937</v>
      </c>
      <c r="G148" s="66">
        <v>23</v>
      </c>
      <c r="H148" s="66">
        <v>20944</v>
      </c>
      <c r="I148" s="42"/>
      <c r="J148" s="42"/>
      <c r="K148" s="52">
        <v>0</v>
      </c>
      <c r="L148">
        <v>1212</v>
      </c>
    </row>
    <row r="149" spans="1:12" x14ac:dyDescent="0.3">
      <c r="A149" s="60">
        <v>12</v>
      </c>
      <c r="B149" s="60">
        <v>21060</v>
      </c>
      <c r="C149" s="63">
        <v>14</v>
      </c>
      <c r="D149" s="60">
        <v>21079</v>
      </c>
      <c r="E149" s="63">
        <v>24</v>
      </c>
      <c r="F149" s="60">
        <v>21087</v>
      </c>
      <c r="G149" s="66">
        <v>14</v>
      </c>
      <c r="H149" s="66">
        <v>21099</v>
      </c>
      <c r="I149" s="42"/>
      <c r="J149" s="42"/>
      <c r="K149" s="52">
        <v>0</v>
      </c>
      <c r="L149">
        <v>1121</v>
      </c>
    </row>
    <row r="150" spans="1:12" x14ac:dyDescent="0.3">
      <c r="A150" s="60">
        <v>12</v>
      </c>
      <c r="B150" s="60">
        <v>21197</v>
      </c>
      <c r="C150" s="63">
        <v>14</v>
      </c>
      <c r="D150" s="60">
        <v>21214</v>
      </c>
      <c r="E150" s="63">
        <v>24</v>
      </c>
      <c r="F150" s="60">
        <v>21228</v>
      </c>
      <c r="G150" s="66">
        <v>23</v>
      </c>
      <c r="H150" s="66">
        <v>21246</v>
      </c>
      <c r="I150" s="42"/>
      <c r="J150" s="42"/>
      <c r="K150" s="52">
        <v>0</v>
      </c>
      <c r="L150">
        <v>1122</v>
      </c>
    </row>
    <row r="151" spans="1:12" x14ac:dyDescent="0.3">
      <c r="A151" s="60">
        <v>12</v>
      </c>
      <c r="B151" s="60">
        <v>21346</v>
      </c>
      <c r="C151" s="63">
        <v>23</v>
      </c>
      <c r="D151" s="60">
        <v>21354</v>
      </c>
      <c r="E151" s="63">
        <v>13</v>
      </c>
      <c r="F151" s="60">
        <v>21362</v>
      </c>
      <c r="G151" s="66">
        <v>23</v>
      </c>
      <c r="H151" s="66">
        <v>21370</v>
      </c>
      <c r="I151" s="42"/>
      <c r="J151" s="42"/>
      <c r="K151" s="52">
        <v>0</v>
      </c>
      <c r="L151">
        <v>1212</v>
      </c>
    </row>
    <row r="152" spans="1:12" x14ac:dyDescent="0.3">
      <c r="A152" s="60">
        <v>21</v>
      </c>
      <c r="B152" s="60">
        <v>21488</v>
      </c>
      <c r="C152" s="63">
        <v>21</v>
      </c>
      <c r="D152" s="60">
        <v>21503</v>
      </c>
      <c r="E152" s="63">
        <v>22</v>
      </c>
      <c r="F152" s="60">
        <v>21514</v>
      </c>
      <c r="G152" s="66">
        <v>23</v>
      </c>
      <c r="H152" s="66">
        <v>21523</v>
      </c>
      <c r="I152" s="42"/>
      <c r="J152" s="42"/>
      <c r="K152" s="52">
        <v>0</v>
      </c>
      <c r="L152">
        <v>2222</v>
      </c>
    </row>
    <row r="153" spans="1:12" x14ac:dyDescent="0.3">
      <c r="A153" s="60">
        <v>21</v>
      </c>
      <c r="B153" s="60">
        <v>21642</v>
      </c>
      <c r="C153" s="63">
        <v>12</v>
      </c>
      <c r="D153" s="60">
        <v>21651</v>
      </c>
      <c r="E153" s="63">
        <v>24</v>
      </c>
      <c r="F153" s="60">
        <v>21659</v>
      </c>
      <c r="G153" s="66">
        <v>14</v>
      </c>
      <c r="H153" s="66">
        <v>21671</v>
      </c>
      <c r="I153" s="42"/>
      <c r="J153" s="42"/>
      <c r="K153" s="52">
        <v>0</v>
      </c>
      <c r="L153">
        <v>2121</v>
      </c>
    </row>
    <row r="154" spans="1:12" x14ac:dyDescent="0.3">
      <c r="A154" s="60">
        <v>21</v>
      </c>
      <c r="B154" s="60">
        <v>21797</v>
      </c>
      <c r="C154" s="63">
        <v>12</v>
      </c>
      <c r="D154" s="60">
        <v>21805</v>
      </c>
      <c r="E154" s="63">
        <v>24</v>
      </c>
      <c r="F154" s="60">
        <v>21815</v>
      </c>
      <c r="G154" s="66">
        <v>23</v>
      </c>
      <c r="H154" s="66">
        <v>21822</v>
      </c>
      <c r="I154" s="42"/>
      <c r="J154" s="42"/>
      <c r="K154" s="52">
        <v>0</v>
      </c>
      <c r="L154">
        <v>2122</v>
      </c>
    </row>
    <row r="155" spans="1:12" x14ac:dyDescent="0.3">
      <c r="A155" s="60">
        <v>21</v>
      </c>
      <c r="B155" s="60">
        <v>21929</v>
      </c>
      <c r="C155" s="63">
        <v>21</v>
      </c>
      <c r="D155" s="60">
        <v>21946</v>
      </c>
      <c r="E155" s="63">
        <v>11</v>
      </c>
      <c r="F155" s="60">
        <v>21955</v>
      </c>
      <c r="G155" s="66">
        <v>21</v>
      </c>
      <c r="H155" s="66">
        <v>21964</v>
      </c>
      <c r="I155" s="42"/>
      <c r="J155" s="42"/>
      <c r="K155" s="52">
        <v>0</v>
      </c>
      <c r="L155">
        <v>2212</v>
      </c>
    </row>
    <row r="156" spans="1:12" x14ac:dyDescent="0.3">
      <c r="A156" s="60">
        <v>21</v>
      </c>
      <c r="B156" s="60">
        <v>22064</v>
      </c>
      <c r="C156" s="63">
        <v>21</v>
      </c>
      <c r="D156" s="60">
        <v>22078</v>
      </c>
      <c r="E156" s="63">
        <v>11</v>
      </c>
      <c r="F156" s="60">
        <v>22089</v>
      </c>
      <c r="G156" s="66">
        <v>21</v>
      </c>
      <c r="H156" s="66">
        <v>22097</v>
      </c>
      <c r="I156" s="42"/>
      <c r="J156" s="42"/>
      <c r="K156" s="52">
        <v>0</v>
      </c>
      <c r="L156">
        <v>2212</v>
      </c>
    </row>
    <row r="157" spans="1:12" x14ac:dyDescent="0.3">
      <c r="A157" s="60">
        <v>12</v>
      </c>
      <c r="B157" s="60">
        <v>22221</v>
      </c>
      <c r="C157" s="63">
        <v>23</v>
      </c>
      <c r="D157" s="60">
        <v>22228</v>
      </c>
      <c r="E157" s="63">
        <v>13</v>
      </c>
      <c r="F157" s="60">
        <v>22244</v>
      </c>
      <c r="G157" s="66">
        <v>23</v>
      </c>
      <c r="H157" s="66">
        <v>22252</v>
      </c>
      <c r="I157" s="42"/>
      <c r="J157" s="42"/>
      <c r="K157" s="52">
        <v>0</v>
      </c>
      <c r="L157">
        <v>1212</v>
      </c>
    </row>
    <row r="158" spans="1:12" x14ac:dyDescent="0.3">
      <c r="A158" s="60">
        <v>21</v>
      </c>
      <c r="B158" s="60">
        <v>22364</v>
      </c>
      <c r="C158" s="63">
        <v>12</v>
      </c>
      <c r="D158" s="60">
        <v>22376</v>
      </c>
      <c r="E158" s="63">
        <v>24</v>
      </c>
      <c r="F158" s="60">
        <v>22384</v>
      </c>
      <c r="G158" s="66">
        <v>23</v>
      </c>
      <c r="H158" s="66">
        <v>22397</v>
      </c>
      <c r="I158" s="42"/>
      <c r="J158" s="42"/>
      <c r="K158" s="52">
        <v>0</v>
      </c>
      <c r="L158">
        <v>2122</v>
      </c>
    </row>
    <row r="159" spans="1:12" x14ac:dyDescent="0.3">
      <c r="A159" s="60">
        <v>12</v>
      </c>
      <c r="B159" s="60">
        <v>22506</v>
      </c>
      <c r="C159" s="63">
        <v>23</v>
      </c>
      <c r="D159" s="60">
        <v>22515</v>
      </c>
      <c r="E159" s="63">
        <v>13</v>
      </c>
      <c r="F159" s="60">
        <v>22526</v>
      </c>
      <c r="G159" s="66">
        <v>23</v>
      </c>
      <c r="H159" s="66">
        <v>22534</v>
      </c>
      <c r="I159" s="42"/>
      <c r="J159" s="42"/>
      <c r="K159" s="52">
        <v>0</v>
      </c>
      <c r="L159">
        <v>1212</v>
      </c>
    </row>
    <row r="160" spans="1:12" x14ac:dyDescent="0.3">
      <c r="A160" s="60">
        <v>21</v>
      </c>
      <c r="B160" s="60">
        <v>22633</v>
      </c>
      <c r="C160" s="63">
        <v>12</v>
      </c>
      <c r="D160" s="60">
        <v>22641</v>
      </c>
      <c r="E160" s="63">
        <v>24</v>
      </c>
      <c r="F160" s="60">
        <v>22651</v>
      </c>
      <c r="G160" s="66">
        <v>23</v>
      </c>
      <c r="H160" s="66">
        <v>22663</v>
      </c>
      <c r="I160" s="42"/>
      <c r="J160" s="42"/>
      <c r="K160" s="52">
        <v>0</v>
      </c>
      <c r="L160">
        <v>2122</v>
      </c>
    </row>
    <row r="161" spans="1:12" x14ac:dyDescent="0.3">
      <c r="A161" s="60">
        <v>21</v>
      </c>
      <c r="B161" s="60">
        <v>22788</v>
      </c>
      <c r="C161" s="63">
        <v>12</v>
      </c>
      <c r="D161" s="60">
        <v>22800</v>
      </c>
      <c r="E161" s="63">
        <v>24</v>
      </c>
      <c r="F161" s="60">
        <v>22807</v>
      </c>
      <c r="G161" s="66">
        <v>23</v>
      </c>
      <c r="H161" s="66">
        <v>22831</v>
      </c>
      <c r="I161" s="42"/>
      <c r="J161" s="42"/>
      <c r="K161" s="52">
        <v>0</v>
      </c>
      <c r="L161">
        <v>2122</v>
      </c>
    </row>
    <row r="162" spans="1:12" x14ac:dyDescent="0.3">
      <c r="A162" s="60">
        <v>21</v>
      </c>
      <c r="B162" s="60">
        <v>22955</v>
      </c>
      <c r="C162" s="63">
        <v>12</v>
      </c>
      <c r="D162" s="60">
        <v>22966</v>
      </c>
      <c r="E162" s="63">
        <v>24</v>
      </c>
      <c r="F162" s="60">
        <v>22973</v>
      </c>
      <c r="G162" s="66">
        <v>23</v>
      </c>
      <c r="H162" s="66">
        <v>22993</v>
      </c>
      <c r="I162" s="42"/>
      <c r="J162" s="42"/>
      <c r="K162" s="52">
        <v>0</v>
      </c>
      <c r="L162">
        <v>2122</v>
      </c>
    </row>
    <row r="163" spans="1:12" x14ac:dyDescent="0.3">
      <c r="A163" s="60">
        <v>12</v>
      </c>
      <c r="B163" s="60">
        <v>23092</v>
      </c>
      <c r="C163" s="63">
        <v>23</v>
      </c>
      <c r="D163" s="60">
        <v>23100</v>
      </c>
      <c r="E163" s="63">
        <v>24</v>
      </c>
      <c r="F163" s="60">
        <v>23111</v>
      </c>
      <c r="G163" s="66">
        <v>23</v>
      </c>
      <c r="H163" s="66">
        <v>23126</v>
      </c>
      <c r="I163" s="42"/>
      <c r="J163" s="42"/>
      <c r="K163" s="52">
        <v>0</v>
      </c>
      <c r="L163">
        <v>1222</v>
      </c>
    </row>
    <row r="164" spans="1:12" x14ac:dyDescent="0.3">
      <c r="A164" s="60">
        <v>21</v>
      </c>
      <c r="B164" s="60">
        <v>23259</v>
      </c>
      <c r="C164" s="63">
        <v>12</v>
      </c>
      <c r="D164" s="60">
        <v>23267</v>
      </c>
      <c r="E164" s="63">
        <v>24</v>
      </c>
      <c r="F164" s="60">
        <v>23275</v>
      </c>
      <c r="G164" s="66">
        <v>23</v>
      </c>
      <c r="H164" s="66">
        <v>23287</v>
      </c>
      <c r="I164" s="42"/>
      <c r="J164" s="42"/>
      <c r="K164" s="52">
        <v>0</v>
      </c>
      <c r="L164">
        <v>2122</v>
      </c>
    </row>
    <row r="165" spans="1:12" x14ac:dyDescent="0.3">
      <c r="A165" s="60">
        <v>21</v>
      </c>
      <c r="B165" s="60">
        <v>23390</v>
      </c>
      <c r="C165" s="63">
        <v>21</v>
      </c>
      <c r="D165" s="60">
        <v>23400</v>
      </c>
      <c r="E165" s="63">
        <v>22</v>
      </c>
      <c r="F165" s="60">
        <v>23420</v>
      </c>
      <c r="G165" s="66">
        <v>14</v>
      </c>
      <c r="H165" s="66">
        <v>23437</v>
      </c>
      <c r="I165" s="42"/>
      <c r="J165" s="42"/>
      <c r="K165" s="52">
        <v>0</v>
      </c>
      <c r="L165">
        <v>2221</v>
      </c>
    </row>
    <row r="166" spans="1:12" x14ac:dyDescent="0.3">
      <c r="A166" s="60">
        <v>21</v>
      </c>
      <c r="B166" s="60">
        <v>23538</v>
      </c>
      <c r="C166" s="63">
        <v>21</v>
      </c>
      <c r="D166" s="60">
        <v>23550</v>
      </c>
      <c r="E166" s="63">
        <v>11</v>
      </c>
      <c r="F166" s="60">
        <v>23558</v>
      </c>
      <c r="G166" s="66">
        <v>21</v>
      </c>
      <c r="H166" s="66">
        <v>23568</v>
      </c>
      <c r="I166" s="42"/>
      <c r="J166" s="42"/>
      <c r="K166" s="52">
        <v>0</v>
      </c>
      <c r="L166">
        <v>2212</v>
      </c>
    </row>
    <row r="167" spans="1:12" x14ac:dyDescent="0.3">
      <c r="A167" s="60">
        <v>12</v>
      </c>
      <c r="B167" s="60">
        <v>23671</v>
      </c>
      <c r="C167" s="63">
        <v>23</v>
      </c>
      <c r="D167" s="60">
        <v>23678</v>
      </c>
      <c r="E167" s="63">
        <v>24</v>
      </c>
      <c r="F167" s="60">
        <v>23689</v>
      </c>
      <c r="G167" s="66">
        <v>23</v>
      </c>
      <c r="H167" s="66">
        <v>23700</v>
      </c>
      <c r="I167" s="42"/>
      <c r="J167" s="42"/>
      <c r="K167" s="52">
        <v>0</v>
      </c>
      <c r="L167">
        <v>1222</v>
      </c>
    </row>
    <row r="168" spans="1:12" x14ac:dyDescent="0.3">
      <c r="A168" s="60">
        <v>21</v>
      </c>
      <c r="B168" s="60">
        <v>23833</v>
      </c>
      <c r="C168" s="63">
        <v>21</v>
      </c>
      <c r="D168" s="60">
        <v>23846</v>
      </c>
      <c r="E168" s="63">
        <v>22</v>
      </c>
      <c r="F168" s="60">
        <v>23863</v>
      </c>
      <c r="G168" s="66">
        <v>23</v>
      </c>
      <c r="H168" s="66">
        <v>23887</v>
      </c>
      <c r="I168" s="42"/>
      <c r="J168" s="42"/>
      <c r="K168" s="52">
        <v>0</v>
      </c>
      <c r="L168">
        <v>2222</v>
      </c>
    </row>
    <row r="169" spans="1:12" x14ac:dyDescent="0.3">
      <c r="A169" s="60">
        <v>21</v>
      </c>
      <c r="B169" s="60">
        <v>23995</v>
      </c>
      <c r="C169" s="63"/>
      <c r="D169" s="60"/>
      <c r="E169" s="63"/>
      <c r="F169" s="60"/>
      <c r="G169" s="66"/>
      <c r="H169" s="66"/>
      <c r="I169" s="42"/>
      <c r="J169" s="42"/>
      <c r="K169" s="52"/>
      <c r="L169">
        <v>2</v>
      </c>
    </row>
    <row r="170" spans="1:12" x14ac:dyDescent="0.3">
      <c r="A170" s="17"/>
      <c r="B170" s="17"/>
      <c r="C170" s="17"/>
      <c r="D170" s="17"/>
      <c r="E170" s="17"/>
      <c r="F170" s="17"/>
      <c r="G170" s="17"/>
      <c r="H17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0</v>
      </c>
      <c r="B2" s="35">
        <v>40730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145</v>
      </c>
      <c r="V3" s="26" t="s">
        <v>115</v>
      </c>
      <c r="W3">
        <f>COUNTA(L7:L30)</f>
        <v>24</v>
      </c>
      <c r="AA3" s="26" t="s">
        <v>115</v>
      </c>
      <c r="AB3">
        <f>COUNTA(L31:L54)</f>
        <v>24</v>
      </c>
      <c r="AF3" s="26" t="s">
        <v>115</v>
      </c>
      <c r="AG3">
        <f>COUNTA(L55:L79)</f>
        <v>25</v>
      </c>
      <c r="AK3" s="26" t="s">
        <v>115</v>
      </c>
      <c r="AL3">
        <f>COUNTA(L80:L103)</f>
        <v>24</v>
      </c>
      <c r="AP3" s="26" t="s">
        <v>115</v>
      </c>
      <c r="AQ3">
        <f>COUNTA(L104:L127)</f>
        <v>24</v>
      </c>
      <c r="AU3" s="26" t="s">
        <v>115</v>
      </c>
      <c r="AV3">
        <f>COUNTA(L128:L151)</f>
        <v>24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145</v>
      </c>
      <c r="V4" s="26" t="s">
        <v>116</v>
      </c>
      <c r="W4">
        <f>SUM(U7:U22)</f>
        <v>24</v>
      </c>
      <c r="AA4" s="26" t="s">
        <v>116</v>
      </c>
      <c r="AB4">
        <f>SUM(Z7:Z22)</f>
        <v>24</v>
      </c>
      <c r="AF4" s="26" t="s">
        <v>116</v>
      </c>
      <c r="AG4">
        <f>SUM(AE7:AE22)</f>
        <v>25</v>
      </c>
      <c r="AK4" s="26" t="s">
        <v>116</v>
      </c>
      <c r="AL4">
        <f>SUM(AJ7:AJ22)</f>
        <v>24</v>
      </c>
      <c r="AP4" s="26" t="s">
        <v>116</v>
      </c>
      <c r="AQ4">
        <f>SUM(AO7:AO22)</f>
        <v>24</v>
      </c>
      <c r="AU4" s="26" t="s">
        <v>116</v>
      </c>
      <c r="AV4">
        <f>SUM(AT7:AT22)</f>
        <v>24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8</v>
      </c>
      <c r="C7" s="61">
        <v>23</v>
      </c>
      <c r="D7" s="58">
        <v>37</v>
      </c>
      <c r="E7" s="61">
        <v>13</v>
      </c>
      <c r="F7" s="58">
        <v>52</v>
      </c>
      <c r="G7" s="64">
        <v>23</v>
      </c>
      <c r="H7" s="64">
        <v>64</v>
      </c>
      <c r="I7" s="43"/>
      <c r="J7" s="43"/>
      <c r="K7" s="44">
        <v>0</v>
      </c>
      <c r="L7">
        <v>1212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COUNTIF(L7:L30,T7)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COUNTIF(L31:L54,Y7)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COUNTIF(L55:L79,AD7)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COUNTIF(L80:L103,AI7)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COUNTIF(L104:L127,AN7)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COUNTIF(L128:L151,AS7)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204</v>
      </c>
      <c r="C8" s="62">
        <v>21</v>
      </c>
      <c r="D8" s="59">
        <v>212</v>
      </c>
      <c r="E8" s="62">
        <v>22</v>
      </c>
      <c r="F8" s="59">
        <v>229</v>
      </c>
      <c r="G8" s="65">
        <v>23</v>
      </c>
      <c r="H8" s="65">
        <v>252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2</v>
      </c>
      <c r="P8" s="37">
        <f>O8/$Q$4</f>
        <v>1.3793103448275862E-2</v>
      </c>
      <c r="Q8" s="37">
        <f>IF(P8=0,0,(P8*((LOG(P8))/LOG(2))))</f>
        <v>-8.5240125379516335E-2</v>
      </c>
      <c r="T8" s="37">
        <f>N8</f>
        <v>1112</v>
      </c>
      <c r="U8" s="37">
        <f>COUNTIF(L7:L30,T8)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COUNTIF(L31:L54,Y8)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COUNTIF(L55:L79,AD8)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COUNTIF(L80:L103,AI8)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COUNTIF(L104:L127,AN8)</f>
        <v>2</v>
      </c>
      <c r="AP8" s="37">
        <f>AO8/(AQ4-AO20)</f>
        <v>8.6956521739130432E-2</v>
      </c>
      <c r="AQ8" s="37">
        <f>IF(AP8=0,0,(AP8*((LOG(AP8))/LOG(2))))</f>
        <v>-0.30639669183104457</v>
      </c>
      <c r="AS8" s="37">
        <f>N8</f>
        <v>1112</v>
      </c>
      <c r="AT8" s="37">
        <f>COUNTIF(L128:L151,AS8)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488</v>
      </c>
      <c r="C9" s="62">
        <v>21</v>
      </c>
      <c r="D9" s="59">
        <v>516</v>
      </c>
      <c r="E9" s="62">
        <v>22</v>
      </c>
      <c r="F9" s="59">
        <v>535</v>
      </c>
      <c r="G9" s="65">
        <v>23</v>
      </c>
      <c r="H9" s="65">
        <v>554</v>
      </c>
      <c r="I9" s="43"/>
      <c r="J9" s="43"/>
      <c r="K9" s="44">
        <v>0</v>
      </c>
      <c r="L9">
        <v>2222</v>
      </c>
      <c r="N9" s="37">
        <v>1121</v>
      </c>
      <c r="O9" s="37">
        <f>COUNTIF($L$7:$L$500,N9)</f>
        <v>4</v>
      </c>
      <c r="P9" s="37">
        <f>O9/$Q$4</f>
        <v>2.7586206896551724E-2</v>
      </c>
      <c r="Q9" s="37">
        <f>IF(P9=0,0,(P9*((LOG(P9))/LOG(2))))</f>
        <v>-0.14289404386248095</v>
      </c>
      <c r="T9" s="37">
        <f>N9</f>
        <v>1121</v>
      </c>
      <c r="U9" s="37">
        <f>COUNTIF(L7:L30,T9)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COUNTIF(L31:L54,Y9)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COUNTIF(L55:L79,AD9)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COUNTIF(L80:L103,AI9)</f>
        <v>1</v>
      </c>
      <c r="AK9" s="37">
        <f>AJ9/(AL4-AJ20)</f>
        <v>4.7619047619047616E-2</v>
      </c>
      <c r="AL9" s="37">
        <f>IF(AK9=0,0,(AK9*((LOG(AK9))/LOG(2))))</f>
        <v>-0.20915797251327431</v>
      </c>
      <c r="AN9" s="37">
        <f>N9</f>
        <v>1121</v>
      </c>
      <c r="AO9" s="37">
        <f>COUNTIF(L104:L127,AN9)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COUNTIF(L128:L151,AS9)</f>
        <v>3</v>
      </c>
      <c r="AU9" s="37">
        <f>AT9/(AV4-AT20)</f>
        <v>0.14285714285714285</v>
      </c>
      <c r="AV9" s="37">
        <f>IF(AU9=0,0,(AU9*((LOG(AU9))/LOG(2))))</f>
        <v>-0.40105070315108626</v>
      </c>
    </row>
    <row r="10" spans="1:48" x14ac:dyDescent="0.3">
      <c r="A10" s="59">
        <v>21</v>
      </c>
      <c r="B10" s="59">
        <v>688</v>
      </c>
      <c r="C10" s="62">
        <v>12</v>
      </c>
      <c r="D10" s="59">
        <v>702</v>
      </c>
      <c r="E10" s="62">
        <v>24</v>
      </c>
      <c r="F10" s="59">
        <v>713</v>
      </c>
      <c r="G10" s="65">
        <v>23</v>
      </c>
      <c r="H10" s="65">
        <v>739</v>
      </c>
      <c r="I10" s="43"/>
      <c r="J10" s="43"/>
      <c r="K10" s="44">
        <v>0</v>
      </c>
      <c r="L10">
        <v>2122</v>
      </c>
      <c r="N10" s="37">
        <v>1122</v>
      </c>
      <c r="O10" s="37">
        <f>COUNTIF($L$7:$L$500,N10)</f>
        <v>5</v>
      </c>
      <c r="P10" s="37">
        <f>O10/$Q$4</f>
        <v>3.4482758620689655E-2</v>
      </c>
      <c r="Q10" s="37">
        <f>IF(P10=0,0,(P10*((LOG(P10))/LOG(2))))</f>
        <v>-0.16751658603888178</v>
      </c>
      <c r="T10" s="37">
        <f>N10</f>
        <v>1122</v>
      </c>
      <c r="U10" s="37">
        <f>COUNTIF(L7:L30,T10)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COUNTIF(L31:L54,Y10)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COUNTIF(L55:L79,AD10)</f>
        <v>1</v>
      </c>
      <c r="AF10" s="37">
        <f>AE10/(AG4-AE20)</f>
        <v>4.5454545454545456E-2</v>
      </c>
      <c r="AG10" s="37">
        <f>IF(AF10=0,0,(AF10*((LOG(AF10))/LOG(2))))</f>
        <v>-0.20270143721078623</v>
      </c>
      <c r="AI10" s="37">
        <f>N10</f>
        <v>1122</v>
      </c>
      <c r="AJ10" s="37">
        <f>COUNTIF(L80:L103,AI10)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COUNTIF(L104:L127,AN10)</f>
        <v>3</v>
      </c>
      <c r="AP10" s="37">
        <f>AO10/(AQ4-AO20)</f>
        <v>0.13043478260869565</v>
      </c>
      <c r="AQ10" s="37">
        <f>IF(AP10=0,0,(AP10*((LOG(AP10))/LOG(2))))</f>
        <v>-0.3832955811307639</v>
      </c>
      <c r="AS10" s="37">
        <f>N10</f>
        <v>1122</v>
      </c>
      <c r="AT10" s="37">
        <f>COUNTIF(L128:L151,AS10)</f>
        <v>1</v>
      </c>
      <c r="AU10" s="37">
        <f>AT10/(AV4-AT20)</f>
        <v>4.7619047619047616E-2</v>
      </c>
      <c r="AV10" s="37">
        <f>IF(AU10=0,0,(AU10*((LOG(AU10))/LOG(2))))</f>
        <v>-0.20915797251327431</v>
      </c>
    </row>
    <row r="11" spans="1:48" x14ac:dyDescent="0.3">
      <c r="A11" s="59">
        <v>21</v>
      </c>
      <c r="B11" s="59">
        <v>855</v>
      </c>
      <c r="C11" s="62">
        <v>21</v>
      </c>
      <c r="D11" s="59">
        <v>870</v>
      </c>
      <c r="E11" s="62">
        <v>22</v>
      </c>
      <c r="F11" s="59">
        <v>884</v>
      </c>
      <c r="G11" s="65">
        <v>23</v>
      </c>
      <c r="H11" s="65">
        <v>897</v>
      </c>
      <c r="I11" s="43"/>
      <c r="J11" s="43"/>
      <c r="K11" s="44">
        <v>0</v>
      </c>
      <c r="L11">
        <v>2222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COUNTIF(L7:L30,T11)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COUNTIF(L31:L54,Y11)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COUNTIF(L55:L79,AD11)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COUNTIF(L80:L103,AI11)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COUNTIF(L104:L127,AN11)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COUNTIF(L128:L151,AS11)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1000</v>
      </c>
      <c r="C12" s="62">
        <v>12</v>
      </c>
      <c r="D12" s="59">
        <v>1029</v>
      </c>
      <c r="E12" s="62">
        <v>24</v>
      </c>
      <c r="F12" s="59">
        <v>1037</v>
      </c>
      <c r="G12" s="65">
        <v>14</v>
      </c>
      <c r="H12" s="65">
        <v>1051</v>
      </c>
      <c r="I12" s="43"/>
      <c r="J12" s="43"/>
      <c r="K12" s="44">
        <v>0</v>
      </c>
      <c r="L12">
        <v>2121</v>
      </c>
      <c r="N12" s="37">
        <v>1212</v>
      </c>
      <c r="O12" s="37">
        <f>COUNTIF($L$7:$L$500,N12)</f>
        <v>19</v>
      </c>
      <c r="P12" s="37">
        <f>O12/$Q$4</f>
        <v>0.1310344827586207</v>
      </c>
      <c r="Q12" s="37">
        <f>IF(P12=0,0,(P12*((LOG(P12))/LOG(2))))</f>
        <v>-0.38419068934383194</v>
      </c>
      <c r="T12" s="37">
        <f>N12</f>
        <v>1212</v>
      </c>
      <c r="U12" s="37">
        <f>COUNTIF(L7:L30,T12)</f>
        <v>3</v>
      </c>
      <c r="V12" s="37">
        <f>U12/(W4-U20)</f>
        <v>0.125</v>
      </c>
      <c r="W12" s="37">
        <f>IF(V12=0,0,(V12*((LOG(V12))/LOG(2))))</f>
        <v>-0.375</v>
      </c>
      <c r="Y12" s="37">
        <f>N12</f>
        <v>1212</v>
      </c>
      <c r="Z12" s="37">
        <f>COUNTIF(L31:L54,Y12)</f>
        <v>1</v>
      </c>
      <c r="AA12" s="37">
        <f>Z12/(AB4-Z20)</f>
        <v>4.5454545454545456E-2</v>
      </c>
      <c r="AB12" s="37">
        <f>IF(AA12=0,0,(AA12*((LOG(AA12))/LOG(2))))</f>
        <v>-0.20270143721078623</v>
      </c>
      <c r="AD12" s="37">
        <f>N12</f>
        <v>1212</v>
      </c>
      <c r="AE12" s="37">
        <f>COUNTIF(L55:L79,AD12)</f>
        <v>1</v>
      </c>
      <c r="AF12" s="37">
        <f>AE12/(AG4-AE20)</f>
        <v>4.5454545454545456E-2</v>
      </c>
      <c r="AG12" s="37">
        <f>IF(AF12=0,0,(AF12*((LOG(AF12))/LOG(2))))</f>
        <v>-0.20270143721078623</v>
      </c>
      <c r="AI12" s="37">
        <f>N12</f>
        <v>1212</v>
      </c>
      <c r="AJ12" s="37">
        <f>COUNTIF(L80:L103,AI12)</f>
        <v>4</v>
      </c>
      <c r="AK12" s="37">
        <f>AJ12/(AL4-AJ20)</f>
        <v>0.19047619047619047</v>
      </c>
      <c r="AL12" s="37">
        <f>IF(AK12=0,0,(AK12*((LOG(AK12))/LOG(2))))</f>
        <v>-0.4556795091007162</v>
      </c>
      <c r="AN12" s="37">
        <f>N12</f>
        <v>1212</v>
      </c>
      <c r="AO12" s="37">
        <f>COUNTIF(L104:L127,AN12)</f>
        <v>5</v>
      </c>
      <c r="AP12" s="37">
        <f>AO12/(AQ4-AO20)</f>
        <v>0.21739130434782608</v>
      </c>
      <c r="AQ12" s="37">
        <f>IF(AP12=0,0,(AP12*((LOG(AP12))/LOG(2))))</f>
        <v>-0.47861605677601093</v>
      </c>
      <c r="AS12" s="37">
        <f>N12</f>
        <v>1212</v>
      </c>
      <c r="AT12" s="37">
        <f>COUNTIF(L128:L151,AS12)</f>
        <v>5</v>
      </c>
      <c r="AU12" s="37">
        <f>AT12/(AV4-AT20)</f>
        <v>0.23809523809523808</v>
      </c>
      <c r="AV12" s="37">
        <f>IF(AU12=0,0,(AU12*((LOG(AU12))/LOG(2))))</f>
        <v>-0.49294983997414238</v>
      </c>
    </row>
    <row r="13" spans="1:48" x14ac:dyDescent="0.3">
      <c r="A13" s="59">
        <v>12</v>
      </c>
      <c r="B13" s="59">
        <v>1179</v>
      </c>
      <c r="C13" s="62">
        <v>23</v>
      </c>
      <c r="D13" s="59">
        <v>1199</v>
      </c>
      <c r="E13" s="62">
        <v>24</v>
      </c>
      <c r="F13" s="59">
        <v>1223</v>
      </c>
      <c r="G13" s="65">
        <v>23</v>
      </c>
      <c r="H13" s="65">
        <v>1235</v>
      </c>
      <c r="I13" s="43"/>
      <c r="J13" s="43"/>
      <c r="K13" s="44">
        <v>0</v>
      </c>
      <c r="L13">
        <v>1222</v>
      </c>
      <c r="N13" s="37">
        <v>1221</v>
      </c>
      <c r="O13" s="37">
        <f>COUNTIF($L$7:$L$500,N13)</f>
        <v>13</v>
      </c>
      <c r="P13" s="37">
        <f>O13/$Q$4</f>
        <v>8.9655172413793102E-2</v>
      </c>
      <c r="Q13" s="37">
        <f>IF(P13=0,0,(P13*((LOG(P13))/LOG(2))))</f>
        <v>-0.31195242644386173</v>
      </c>
      <c r="T13" s="37">
        <f>N13</f>
        <v>1221</v>
      </c>
      <c r="U13" s="37">
        <f>COUNTIF(L7:L30,T13)</f>
        <v>2</v>
      </c>
      <c r="V13" s="37">
        <f>U13/(W4-U20)</f>
        <v>8.3333333333333329E-2</v>
      </c>
      <c r="W13" s="37">
        <f>IF(V13=0,0,(V13*((LOG(V13))/LOG(2))))</f>
        <v>-0.29874687506009634</v>
      </c>
      <c r="Y13" s="37">
        <f>N13</f>
        <v>1221</v>
      </c>
      <c r="Z13" s="37">
        <f>COUNTIF(L31:L54,Y13)</f>
        <v>3</v>
      </c>
      <c r="AA13" s="37">
        <f>Z13/(AB4-Z20)</f>
        <v>0.13636363636363635</v>
      </c>
      <c r="AB13" s="37">
        <f>IF(AA13=0,0,(AA13*((LOG(AA13))/LOG(2))))</f>
        <v>-0.39197306153401923</v>
      </c>
      <c r="AD13" s="37">
        <f>N13</f>
        <v>1221</v>
      </c>
      <c r="AE13" s="37">
        <f>COUNTIF(L55:L79,AD13)</f>
        <v>4</v>
      </c>
      <c r="AF13" s="37">
        <f>AE13/(AG4-AE20)</f>
        <v>0.18181818181818182</v>
      </c>
      <c r="AG13" s="37">
        <f>IF(AF13=0,0,(AF13*((LOG(AF13))/LOG(2))))</f>
        <v>-0.44716938520678134</v>
      </c>
      <c r="AI13" s="37">
        <f>N13</f>
        <v>1221</v>
      </c>
      <c r="AJ13" s="37">
        <f>COUNTIF(L80:L103,AI13)</f>
        <v>3</v>
      </c>
      <c r="AK13" s="37">
        <f>AJ13/(AL4-AJ20)</f>
        <v>0.14285714285714285</v>
      </c>
      <c r="AL13" s="37">
        <f>IF(AK13=0,0,(AK13*((LOG(AK13))/LOG(2))))</f>
        <v>-0.40105070315108626</v>
      </c>
      <c r="AN13" s="37">
        <f>N13</f>
        <v>1221</v>
      </c>
      <c r="AO13" s="37">
        <f>COUNTIF(L104:L127,AN13)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COUNTIF(L128:L151,AS13)</f>
        <v>1</v>
      </c>
      <c r="AU13" s="37">
        <f>AT13/(AV4-AT20)</f>
        <v>4.7619047619047616E-2</v>
      </c>
      <c r="AV13" s="37">
        <f>IF(AU13=0,0,(AU13*((LOG(AU13))/LOG(2))))</f>
        <v>-0.20915797251327431</v>
      </c>
    </row>
    <row r="14" spans="1:48" x14ac:dyDescent="0.3">
      <c r="A14" s="59">
        <v>21</v>
      </c>
      <c r="B14" s="59">
        <v>1342</v>
      </c>
      <c r="C14" s="62">
        <v>21</v>
      </c>
      <c r="D14" s="59">
        <v>1365</v>
      </c>
      <c r="E14" s="62">
        <v>22</v>
      </c>
      <c r="F14" s="59">
        <v>1384</v>
      </c>
      <c r="G14" s="65">
        <v>23</v>
      </c>
      <c r="H14" s="65">
        <v>1394</v>
      </c>
      <c r="I14" s="43"/>
      <c r="J14" s="43"/>
      <c r="K14" s="44">
        <v>0</v>
      </c>
      <c r="L14">
        <v>2222</v>
      </c>
      <c r="N14" s="37">
        <v>1222</v>
      </c>
      <c r="O14" s="37">
        <f>COUNTIF($L$7:$L$500,N14)</f>
        <v>11</v>
      </c>
      <c r="P14" s="37">
        <f>O14/$Q$4</f>
        <v>7.586206896551724E-2</v>
      </c>
      <c r="Q14" s="37">
        <f>IF(P14=0,0,(P14*((LOG(P14))/LOG(2))))</f>
        <v>-0.28224311851830353</v>
      </c>
      <c r="T14" s="37">
        <f>N14</f>
        <v>1222</v>
      </c>
      <c r="U14" s="37">
        <f>COUNTIF(L7:L30,T14)</f>
        <v>3</v>
      </c>
      <c r="V14" s="37">
        <f>U14/(W4-U20)</f>
        <v>0.125</v>
      </c>
      <c r="W14" s="37">
        <f>IF(V14=0,0,(V14*((LOG(V14))/LOG(2))))</f>
        <v>-0.375</v>
      </c>
      <c r="Y14" s="37">
        <f>N14</f>
        <v>1222</v>
      </c>
      <c r="Z14" s="37">
        <f>COUNTIF(L31:L54,Y14)</f>
        <v>1</v>
      </c>
      <c r="AA14" s="37">
        <f>Z14/(AB4-Z20)</f>
        <v>4.5454545454545456E-2</v>
      </c>
      <c r="AB14" s="37">
        <f>IF(AA14=0,0,(AA14*((LOG(AA14))/LOG(2))))</f>
        <v>-0.20270143721078623</v>
      </c>
      <c r="AD14" s="37">
        <f>N14</f>
        <v>1222</v>
      </c>
      <c r="AE14" s="37">
        <f>COUNTIF(L55:L79,AD14)</f>
        <v>2</v>
      </c>
      <c r="AF14" s="37">
        <f>AE14/(AG4-AE20)</f>
        <v>9.0909090909090912E-2</v>
      </c>
      <c r="AG14" s="37">
        <f>IF(AF14=0,0,(AF14*((LOG(AF14))/LOG(2))))</f>
        <v>-0.31449378351248153</v>
      </c>
      <c r="AI14" s="37">
        <f>N14</f>
        <v>1222</v>
      </c>
      <c r="AJ14" s="37">
        <f>COUNTIF(L80:L103,AI14)</f>
        <v>1</v>
      </c>
      <c r="AK14" s="37">
        <f>AJ14/(AL4-AJ20)</f>
        <v>4.7619047619047616E-2</v>
      </c>
      <c r="AL14" s="37">
        <f>IF(AK14=0,0,(AK14*((LOG(AK14))/LOG(2))))</f>
        <v>-0.20915797251327431</v>
      </c>
      <c r="AN14" s="37">
        <f>N14</f>
        <v>1222</v>
      </c>
      <c r="AO14" s="37">
        <f>COUNTIF(L104:L127,AN14)</f>
        <v>2</v>
      </c>
      <c r="AP14" s="37">
        <f>AO14/(AQ4-AO20)</f>
        <v>8.6956521739130432E-2</v>
      </c>
      <c r="AQ14" s="37">
        <f>IF(AP14=0,0,(AP14*((LOG(AP14))/LOG(2))))</f>
        <v>-0.30639669183104457</v>
      </c>
      <c r="AS14" s="37">
        <f>N14</f>
        <v>1222</v>
      </c>
      <c r="AT14" s="37">
        <f>COUNTIF(L128:L151,AS14)</f>
        <v>2</v>
      </c>
      <c r="AU14" s="37">
        <f>AT14/(AV4-AT20)</f>
        <v>9.5238095238095233E-2</v>
      </c>
      <c r="AV14" s="37">
        <f>IF(AU14=0,0,(AU14*((LOG(AU14))/LOG(2))))</f>
        <v>-0.32307784978845333</v>
      </c>
    </row>
    <row r="15" spans="1:48" x14ac:dyDescent="0.3">
      <c r="A15" s="59">
        <v>21</v>
      </c>
      <c r="B15" s="59">
        <v>1508</v>
      </c>
      <c r="C15" s="62">
        <v>21</v>
      </c>
      <c r="D15" s="59">
        <v>1522</v>
      </c>
      <c r="E15" s="62">
        <v>22</v>
      </c>
      <c r="F15" s="59">
        <v>1535</v>
      </c>
      <c r="G15" s="65">
        <v>23</v>
      </c>
      <c r="H15" s="65">
        <v>1548</v>
      </c>
      <c r="I15" s="43"/>
      <c r="J15" s="43"/>
      <c r="K15" s="44">
        <v>0</v>
      </c>
      <c r="L15">
        <v>2222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COUNTIF(L7:L30,T15)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COUNTIF(L31:L54,Y15)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COUNTIF(L55:L79,AD15)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COUNTIF(L80:L103,AI15)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COUNTIF(L104:L127,AN15)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COUNTIF(L128:L151,AS15)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1660</v>
      </c>
      <c r="C16" s="62">
        <v>21</v>
      </c>
      <c r="D16" s="59">
        <v>1669</v>
      </c>
      <c r="E16" s="62">
        <v>22</v>
      </c>
      <c r="F16" s="59">
        <v>1681</v>
      </c>
      <c r="G16" s="65">
        <v>23</v>
      </c>
      <c r="H16" s="65">
        <v>1726</v>
      </c>
      <c r="I16" s="43"/>
      <c r="J16" s="43"/>
      <c r="K16" s="44">
        <v>0</v>
      </c>
      <c r="L16">
        <v>2222</v>
      </c>
      <c r="N16" s="37">
        <v>2112</v>
      </c>
      <c r="O16" s="37">
        <f>COUNTIF($L$7:$L$500,N16)</f>
        <v>2</v>
      </c>
      <c r="P16" s="37">
        <f>O16/$Q$4</f>
        <v>1.3793103448275862E-2</v>
      </c>
      <c r="Q16" s="37">
        <f>IF(P16=0,0,(P16*((LOG(P16))/LOG(2))))</f>
        <v>-8.5240125379516335E-2</v>
      </c>
      <c r="T16" s="37">
        <f>N16</f>
        <v>2112</v>
      </c>
      <c r="U16" s="37">
        <f>COUNTIF(L7:L30,T16)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COUNTIF(L31:L54,Y16)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COUNTIF(L55:L79,AD16)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COUNTIF(L80:L103,AI16)</f>
        <v>1</v>
      </c>
      <c r="AK16" s="37">
        <f>AJ16/(AL4-AJ20)</f>
        <v>4.7619047619047616E-2</v>
      </c>
      <c r="AL16" s="37">
        <f>IF(AK16=0,0,(AK16*((LOG(AK16))/LOG(2))))</f>
        <v>-0.20915797251327431</v>
      </c>
      <c r="AN16" s="37">
        <f>N16</f>
        <v>2112</v>
      </c>
      <c r="AO16" s="37">
        <f>COUNTIF(L104:L127,AN16)</f>
        <v>1</v>
      </c>
      <c r="AP16" s="37">
        <f>AO16/(AQ4-AO20)</f>
        <v>4.3478260869565216E-2</v>
      </c>
      <c r="AQ16" s="37">
        <f>IF(AP16=0,0,(AP16*((LOG(AP16))/LOG(2))))</f>
        <v>-0.19667660678508753</v>
      </c>
      <c r="AS16" s="37">
        <f>N16</f>
        <v>2112</v>
      </c>
      <c r="AT16" s="37">
        <f>COUNTIF(L128:L151,AS16)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12</v>
      </c>
      <c r="B17" s="59">
        <v>1857</v>
      </c>
      <c r="C17" s="62">
        <v>23</v>
      </c>
      <c r="D17" s="59">
        <v>1868</v>
      </c>
      <c r="E17" s="62">
        <v>24</v>
      </c>
      <c r="F17" s="59">
        <v>1881</v>
      </c>
      <c r="G17" s="65">
        <v>23</v>
      </c>
      <c r="H17" s="65">
        <v>1893</v>
      </c>
      <c r="I17" s="43"/>
      <c r="J17" s="43"/>
      <c r="K17" s="44">
        <v>0</v>
      </c>
      <c r="L17">
        <v>1222</v>
      </c>
      <c r="N17" s="37">
        <v>2121</v>
      </c>
      <c r="O17" s="37">
        <f>COUNTIF($L$7:$L$500,N17)</f>
        <v>19</v>
      </c>
      <c r="P17" s="37">
        <f>O17/$Q$4</f>
        <v>0.1310344827586207</v>
      </c>
      <c r="Q17" s="37">
        <f>IF(P17=0,0,(P17*((LOG(P17))/LOG(2))))</f>
        <v>-0.38419068934383194</v>
      </c>
      <c r="T17" s="37">
        <f>N17</f>
        <v>2121</v>
      </c>
      <c r="U17" s="37">
        <f>COUNTIF(L7:L30,T17)</f>
        <v>2</v>
      </c>
      <c r="V17" s="37">
        <f>U17/(W4-U20)</f>
        <v>8.3333333333333329E-2</v>
      </c>
      <c r="W17" s="37">
        <f>IF(V17=0,0,(V17*((LOG(V17))/LOG(2))))</f>
        <v>-0.29874687506009634</v>
      </c>
      <c r="Y17" s="37">
        <f>N17</f>
        <v>2121</v>
      </c>
      <c r="Z17" s="37">
        <f>COUNTIF(L31:L54,Y17)</f>
        <v>3</v>
      </c>
      <c r="AA17" s="37">
        <f>Z17/(AB4-Z20)</f>
        <v>0.13636363636363635</v>
      </c>
      <c r="AB17" s="37">
        <f>IF(AA17=0,0,(AA17*((LOG(AA17))/LOG(2))))</f>
        <v>-0.39197306153401923</v>
      </c>
      <c r="AD17" s="37">
        <f>N17</f>
        <v>2121</v>
      </c>
      <c r="AE17" s="37">
        <f>COUNTIF(L55:L79,AD17)</f>
        <v>2</v>
      </c>
      <c r="AF17" s="37">
        <f>AE17/(AG4-AE20)</f>
        <v>9.0909090909090912E-2</v>
      </c>
      <c r="AG17" s="37">
        <f>IF(AF17=0,0,(AF17*((LOG(AF17))/LOG(2))))</f>
        <v>-0.31449378351248153</v>
      </c>
      <c r="AI17" s="37">
        <f>N17</f>
        <v>2121</v>
      </c>
      <c r="AJ17" s="37">
        <f>COUNTIF(L80:L103,AI17)</f>
        <v>5</v>
      </c>
      <c r="AK17" s="37">
        <f>AJ17/(AL4-AJ20)</f>
        <v>0.23809523809523808</v>
      </c>
      <c r="AL17" s="37">
        <f>IF(AK17=0,0,(AK17*((LOG(AK17))/LOG(2))))</f>
        <v>-0.49294983997414238</v>
      </c>
      <c r="AN17" s="37">
        <f>N17</f>
        <v>2121</v>
      </c>
      <c r="AO17" s="37">
        <f>COUNTIF(L104:L127,AN17)</f>
        <v>4</v>
      </c>
      <c r="AP17" s="37">
        <f>AO17/(AQ4-AO20)</f>
        <v>0.17391304347826086</v>
      </c>
      <c r="AQ17" s="37">
        <f>IF(AP17=0,0,(AP17*((LOG(AP17))/LOG(2))))</f>
        <v>-0.43888034018382832</v>
      </c>
      <c r="AS17" s="37">
        <f>N17</f>
        <v>2121</v>
      </c>
      <c r="AT17" s="37">
        <f>COUNTIF(L128:L151,AS17)</f>
        <v>3</v>
      </c>
      <c r="AU17" s="37">
        <f>AT17/(AV4-AT20)</f>
        <v>0.14285714285714285</v>
      </c>
      <c r="AV17" s="37">
        <f>IF(AU17=0,0,(AU17*((LOG(AU17))/LOG(2))))</f>
        <v>-0.40105070315108626</v>
      </c>
    </row>
    <row r="18" spans="1:48" x14ac:dyDescent="0.3">
      <c r="A18" s="59">
        <v>12</v>
      </c>
      <c r="B18" s="59">
        <v>2048</v>
      </c>
      <c r="C18" s="62">
        <v>23</v>
      </c>
      <c r="D18" s="59">
        <v>2057</v>
      </c>
      <c r="E18" s="62">
        <v>24</v>
      </c>
      <c r="F18" s="59">
        <v>2077</v>
      </c>
      <c r="G18" s="65">
        <v>14</v>
      </c>
      <c r="H18" s="65">
        <v>2093</v>
      </c>
      <c r="I18" s="43"/>
      <c r="J18" s="43"/>
      <c r="K18" s="44">
        <v>0</v>
      </c>
      <c r="L18">
        <v>1221</v>
      </c>
      <c r="N18" s="37">
        <v>2122</v>
      </c>
      <c r="O18" s="37">
        <f>COUNTIF($L$7:$L$500,N18)</f>
        <v>33</v>
      </c>
      <c r="P18" s="37">
        <f>O18/$Q$4</f>
        <v>0.22758620689655173</v>
      </c>
      <c r="Q18" s="37">
        <f>IF(P18=0,0,(P18*((LOG(P18))/LOG(2))))</f>
        <v>-0.48601375194250951</v>
      </c>
      <c r="T18" s="37">
        <f>N18</f>
        <v>2122</v>
      </c>
      <c r="U18" s="37">
        <f>COUNTIF(L7:L30,T18)</f>
        <v>3</v>
      </c>
      <c r="V18" s="37">
        <f>U18/(W4-U20)</f>
        <v>0.125</v>
      </c>
      <c r="W18" s="37">
        <f>IF(V18=0,0,(V18*((LOG(V18))/LOG(2))))</f>
        <v>-0.375</v>
      </c>
      <c r="Y18" s="37">
        <f>N18</f>
        <v>2122</v>
      </c>
      <c r="Z18" s="37">
        <f>COUNTIF(L31:L54,Y18)</f>
        <v>9</v>
      </c>
      <c r="AA18" s="37">
        <f>Z18/(AB4-Z20)</f>
        <v>0.40909090909090912</v>
      </c>
      <c r="AB18" s="37">
        <f>IF(AA18=0,0,(AA18*((LOG(AA18))/LOG(2))))</f>
        <v>-0.52752543430703935</v>
      </c>
      <c r="AD18" s="37">
        <f>N18</f>
        <v>2122</v>
      </c>
      <c r="AE18" s="37">
        <f>COUNTIF(L55:L79,AD18)</f>
        <v>5</v>
      </c>
      <c r="AF18" s="37">
        <f>AE18/(AG4-AE20)</f>
        <v>0.22727272727272727</v>
      </c>
      <c r="AG18" s="37">
        <f>IF(AF18=0,0,(AF18*((LOG(AF18))/LOG(2))))</f>
        <v>-0.48579625539771243</v>
      </c>
      <c r="AI18" s="37">
        <f>N18</f>
        <v>2122</v>
      </c>
      <c r="AJ18" s="37">
        <f>COUNTIF(L80:L103,AI18)</f>
        <v>5</v>
      </c>
      <c r="AK18" s="37">
        <f>AJ18/(AL4-AJ20)</f>
        <v>0.23809523809523808</v>
      </c>
      <c r="AL18" s="37">
        <f>IF(AK18=0,0,(AK18*((LOG(AK18))/LOG(2))))</f>
        <v>-0.49294983997414238</v>
      </c>
      <c r="AN18" s="37">
        <f>N18</f>
        <v>2122</v>
      </c>
      <c r="AO18" s="37">
        <f>COUNTIF(L104:L127,AN18)</f>
        <v>5</v>
      </c>
      <c r="AP18" s="37">
        <f>AO18/(AQ4-AO20)</f>
        <v>0.21739130434782608</v>
      </c>
      <c r="AQ18" s="37">
        <f>IF(AP18=0,0,(AP18*((LOG(AP18))/LOG(2))))</f>
        <v>-0.47861605677601093</v>
      </c>
      <c r="AS18" s="37">
        <f>N18</f>
        <v>2122</v>
      </c>
      <c r="AT18" s="37">
        <f>COUNTIF(L128:L151,AS18)</f>
        <v>6</v>
      </c>
      <c r="AU18" s="37">
        <f>AT18/(AV4-AT20)</f>
        <v>0.2857142857142857</v>
      </c>
      <c r="AV18" s="37">
        <f>IF(AU18=0,0,(AU18*((LOG(AU18))/LOG(2))))</f>
        <v>-0.51638712058788683</v>
      </c>
    </row>
    <row r="19" spans="1:48" x14ac:dyDescent="0.3">
      <c r="A19" s="59">
        <v>21</v>
      </c>
      <c r="B19" s="59">
        <v>2231</v>
      </c>
      <c r="C19" s="62">
        <v>12</v>
      </c>
      <c r="D19" s="59">
        <v>2243</v>
      </c>
      <c r="E19" s="62">
        <v>24</v>
      </c>
      <c r="F19" s="59">
        <v>2255</v>
      </c>
      <c r="G19" s="65">
        <v>23</v>
      </c>
      <c r="H19" s="65">
        <v>2284</v>
      </c>
      <c r="I19" s="43"/>
      <c r="J19" s="43"/>
      <c r="K19" s="44">
        <v>0</v>
      </c>
      <c r="L19">
        <v>2122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COUNTIF(L7:L30,T19)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COUNTIF(L31:L54,Y19)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COUNTIF(L55:L79,AD19)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COUNTIF(L80:L103,AI19)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COUNTIF(L104:L127,AN19)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COUNTIF(L128:L151,AS19)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12</v>
      </c>
      <c r="B20" s="59">
        <v>2399</v>
      </c>
      <c r="C20" s="62">
        <v>23</v>
      </c>
      <c r="D20" s="59">
        <v>2411</v>
      </c>
      <c r="E20" s="62">
        <v>13</v>
      </c>
      <c r="F20" s="59">
        <v>2437</v>
      </c>
      <c r="G20" s="65">
        <v>23</v>
      </c>
      <c r="H20" s="65">
        <v>2454</v>
      </c>
      <c r="I20" s="43"/>
      <c r="J20" s="43"/>
      <c r="K20" s="44">
        <v>0</v>
      </c>
      <c r="L20">
        <v>1212</v>
      </c>
      <c r="N20" s="37">
        <v>2212</v>
      </c>
      <c r="O20" s="37">
        <f>COUNTIF($L$7:$L$500,N20)</f>
        <v>12</v>
      </c>
      <c r="P20" s="37">
        <f>O20/$Q$4</f>
        <v>8.2758620689655171E-2</v>
      </c>
      <c r="Q20" s="37">
        <f>IF(P20=0,0,(P20*((LOG(P20))/LOG(2))))</f>
        <v>-0.29751282118293337</v>
      </c>
      <c r="T20" s="37">
        <f>N20</f>
        <v>2212</v>
      </c>
      <c r="U20" s="37">
        <f>COUNTIF(L7:L30,T20)</f>
        <v>0</v>
      </c>
      <c r="V20" s="56"/>
      <c r="W20" s="57"/>
      <c r="Y20" s="37">
        <f>N20</f>
        <v>2212</v>
      </c>
      <c r="Z20" s="37">
        <f>COUNTIF(L31:L54,Y20)</f>
        <v>2</v>
      </c>
      <c r="AA20" s="56"/>
      <c r="AB20" s="57"/>
      <c r="AD20" s="37">
        <f>N20</f>
        <v>2212</v>
      </c>
      <c r="AE20" s="37">
        <f>COUNTIF(L55:L79,AD20)</f>
        <v>3</v>
      </c>
      <c r="AF20" s="56"/>
      <c r="AG20" s="57"/>
      <c r="AI20" s="37">
        <f>N20</f>
        <v>2212</v>
      </c>
      <c r="AJ20" s="37">
        <f>COUNTIF(L80:L103,AI20)</f>
        <v>3</v>
      </c>
      <c r="AK20" s="56"/>
      <c r="AL20" s="57"/>
      <c r="AN20" s="37">
        <f>N20</f>
        <v>2212</v>
      </c>
      <c r="AO20" s="37">
        <f>COUNTIF(L104:L127,AN20)</f>
        <v>1</v>
      </c>
      <c r="AP20" s="56"/>
      <c r="AQ20" s="57"/>
      <c r="AS20" s="37">
        <f>N20</f>
        <v>2212</v>
      </c>
      <c r="AT20" s="37">
        <f>COUNTIF(L128:L151,AS20)</f>
        <v>3</v>
      </c>
      <c r="AU20" s="56"/>
      <c r="AV20" s="57"/>
    </row>
    <row r="21" spans="1:48" x14ac:dyDescent="0.3">
      <c r="A21" s="59">
        <v>21</v>
      </c>
      <c r="B21" s="59">
        <v>2567</v>
      </c>
      <c r="C21" s="62">
        <v>12</v>
      </c>
      <c r="D21" s="59">
        <v>2587</v>
      </c>
      <c r="E21" s="62">
        <v>24</v>
      </c>
      <c r="F21" s="59">
        <v>2595</v>
      </c>
      <c r="G21" s="65">
        <v>14</v>
      </c>
      <c r="H21" s="65">
        <v>2610</v>
      </c>
      <c r="I21" s="43"/>
      <c r="J21" s="43"/>
      <c r="K21" s="44">
        <v>0</v>
      </c>
      <c r="L21">
        <v>2121</v>
      </c>
      <c r="N21" s="37">
        <v>2221</v>
      </c>
      <c r="O21" s="37">
        <f>COUNTIF($L$7:$L$500,N21)</f>
        <v>4</v>
      </c>
      <c r="P21" s="37">
        <f>O21/$Q$4</f>
        <v>2.7586206896551724E-2</v>
      </c>
      <c r="Q21" s="37">
        <f>IF(P21=0,0,(P21*((LOG(P21))/LOG(2))))</f>
        <v>-0.14289404386248095</v>
      </c>
      <c r="T21" s="37">
        <f>N21</f>
        <v>2221</v>
      </c>
      <c r="U21" s="37">
        <f>COUNTIF(L7:L30,T21)</f>
        <v>1</v>
      </c>
      <c r="V21" s="37">
        <f>U21/(W4-U20)</f>
        <v>4.1666666666666664E-2</v>
      </c>
      <c r="W21" s="37">
        <f>IF(V21=0,0,(V21*((LOG(V21))/LOG(2))))</f>
        <v>-0.19104010419671485</v>
      </c>
      <c r="Y21" s="37">
        <f>N21</f>
        <v>2221</v>
      </c>
      <c r="Z21" s="37">
        <f>COUNTIF(L31:L54,Y21)</f>
        <v>1</v>
      </c>
      <c r="AA21" s="37">
        <f>Z21/(AB4-Z20)</f>
        <v>4.5454545454545456E-2</v>
      </c>
      <c r="AB21" s="37">
        <f>IF(AA21=0,0,(AA21*((LOG(AA21))/LOG(2))))</f>
        <v>-0.20270143721078623</v>
      </c>
      <c r="AD21" s="37">
        <f>N21</f>
        <v>2221</v>
      </c>
      <c r="AE21" s="37">
        <f>COUNTIF(L55:L79,AD21)</f>
        <v>2</v>
      </c>
      <c r="AF21" s="37">
        <f>AE21/(AG4-AE20)</f>
        <v>9.0909090909090912E-2</v>
      </c>
      <c r="AG21" s="37">
        <f>IF(AF21=0,0,(AF21*((LOG(AF21))/LOG(2))))</f>
        <v>-0.31449378351248153</v>
      </c>
      <c r="AI21" s="37">
        <f>N21</f>
        <v>2221</v>
      </c>
      <c r="AJ21" s="37">
        <f>COUNTIF(L80:L103,AI21)</f>
        <v>0</v>
      </c>
      <c r="AK21" s="37">
        <f>AJ21/(AL4-AJ20)</f>
        <v>0</v>
      </c>
      <c r="AL21" s="37">
        <f>IF(AK21=0,0,(AK21*((LOG(AK21))/LOG(2))))</f>
        <v>0</v>
      </c>
      <c r="AN21" s="37">
        <f>N21</f>
        <v>2221</v>
      </c>
      <c r="AO21" s="37">
        <f>COUNTIF(L104:L127,AN21)</f>
        <v>0</v>
      </c>
      <c r="AP21" s="37">
        <f>AO21/(AQ4-AO20)</f>
        <v>0</v>
      </c>
      <c r="AQ21" s="37">
        <f>IF(AP21=0,0,(AP21*((LOG(AP21))/LOG(2))))</f>
        <v>0</v>
      </c>
      <c r="AS21" s="37">
        <f>N21</f>
        <v>2221</v>
      </c>
      <c r="AT21" s="37">
        <f>COUNTIF(L128:L151,AS21)</f>
        <v>0</v>
      </c>
      <c r="AU21" s="37">
        <f>AT21/(AV4-AT20)</f>
        <v>0</v>
      </c>
      <c r="AV21" s="37">
        <f>IF(AU21=0,0,(AU21*((LOG(AU21))/LOG(2))))</f>
        <v>0</v>
      </c>
    </row>
    <row r="22" spans="1:48" x14ac:dyDescent="0.3">
      <c r="A22" s="59">
        <v>21</v>
      </c>
      <c r="B22" s="59">
        <v>2742</v>
      </c>
      <c r="C22" s="62">
        <v>21</v>
      </c>
      <c r="D22" s="59">
        <v>2799</v>
      </c>
      <c r="E22" s="62">
        <v>22</v>
      </c>
      <c r="F22" s="59">
        <v>2854</v>
      </c>
      <c r="G22" s="65">
        <v>23</v>
      </c>
      <c r="H22" s="65">
        <v>2867</v>
      </c>
      <c r="I22" s="43"/>
      <c r="J22" s="43"/>
      <c r="K22" s="44">
        <v>0</v>
      </c>
      <c r="L22">
        <v>2222</v>
      </c>
      <c r="N22" s="37">
        <v>2222</v>
      </c>
      <c r="O22" s="37">
        <f>COUNTIF($L$7:$L$500,N22)</f>
        <v>21</v>
      </c>
      <c r="P22" s="37">
        <f>O22/$Q$4</f>
        <v>0.14482758620689656</v>
      </c>
      <c r="Q22" s="37">
        <f>IF(P22=0,0,(P22*((LOG(P22))/LOG(2))))</f>
        <v>-0.40372017249627357</v>
      </c>
      <c r="T22" s="37">
        <f>N22</f>
        <v>2222</v>
      </c>
      <c r="U22" s="37">
        <f>COUNTIF(L7:L30,T22)</f>
        <v>10</v>
      </c>
      <c r="V22" s="37">
        <f>U22/(W4-U20)</f>
        <v>0.41666666666666669</v>
      </c>
      <c r="W22" s="37">
        <f>IF(V22=0,0,(V22*((LOG(V22))/LOG(2))))</f>
        <v>-0.52626433576408083</v>
      </c>
      <c r="Y22" s="37">
        <f>N22</f>
        <v>2222</v>
      </c>
      <c r="Z22" s="37">
        <f>COUNTIF(L31:L54,Y22)</f>
        <v>4</v>
      </c>
      <c r="AA22" s="37">
        <f>Z22/(AB4-Z20)</f>
        <v>0.18181818181818182</v>
      </c>
      <c r="AB22" s="37">
        <f>IF(AA22=0,0,(AA22*((LOG(AA22))/LOG(2))))</f>
        <v>-0.44716938520678134</v>
      </c>
      <c r="AD22" s="37">
        <f>N22</f>
        <v>2222</v>
      </c>
      <c r="AE22" s="37">
        <f>COUNTIF(L55:L79,AD22)</f>
        <v>5</v>
      </c>
      <c r="AF22" s="37">
        <f>AE22/(AG4-AE20)</f>
        <v>0.22727272727272727</v>
      </c>
      <c r="AG22" s="37">
        <f>IF(AF22=0,0,(AF22*((LOG(AF22))/LOG(2))))</f>
        <v>-0.48579625539771243</v>
      </c>
      <c r="AI22" s="37">
        <f>N22</f>
        <v>2222</v>
      </c>
      <c r="AJ22" s="37">
        <f>COUNTIF(L80:L103,AI22)</f>
        <v>1</v>
      </c>
      <c r="AK22" s="37">
        <f>AJ22/(AL4-AJ20)</f>
        <v>4.7619047619047616E-2</v>
      </c>
      <c r="AL22" s="37">
        <f>IF(AK22=0,0,(AK22*((LOG(AK22))/LOG(2))))</f>
        <v>-0.20915797251327431</v>
      </c>
      <c r="AN22" s="37">
        <f>N22</f>
        <v>2222</v>
      </c>
      <c r="AO22" s="37">
        <f>COUNTIF(L104:L127,AN22)</f>
        <v>1</v>
      </c>
      <c r="AP22" s="37">
        <f>AO22/(AQ4-AO20)</f>
        <v>4.3478260869565216E-2</v>
      </c>
      <c r="AQ22" s="37">
        <f>IF(AP22=0,0,(AP22*((LOG(AP22))/LOG(2))))</f>
        <v>-0.19667660678508753</v>
      </c>
      <c r="AS22" s="37">
        <f>N22</f>
        <v>2222</v>
      </c>
      <c r="AT22" s="37">
        <f>COUNTIF(L128:L151,AS22)</f>
        <v>0</v>
      </c>
      <c r="AU22" s="37">
        <f>AT22/(AV4-AT20)</f>
        <v>0</v>
      </c>
      <c r="AV22" s="37">
        <f>IF(AU22=0,0,(AU22*((LOG(AU22))/LOG(2))))</f>
        <v>0</v>
      </c>
    </row>
    <row r="23" spans="1:48" x14ac:dyDescent="0.3">
      <c r="A23" s="59">
        <v>21</v>
      </c>
      <c r="B23" s="59">
        <v>2966</v>
      </c>
      <c r="C23" s="62">
        <v>21</v>
      </c>
      <c r="D23" s="59">
        <v>2979</v>
      </c>
      <c r="E23" s="62">
        <v>22</v>
      </c>
      <c r="F23" s="59">
        <v>2991</v>
      </c>
      <c r="G23" s="65">
        <v>23</v>
      </c>
      <c r="H23" s="65">
        <v>3020</v>
      </c>
      <c r="I23" s="43"/>
      <c r="J23" s="43"/>
      <c r="K23" s="44">
        <v>0</v>
      </c>
      <c r="L23">
        <v>2222</v>
      </c>
      <c r="P23" s="28">
        <f>SUM(P7:P22)</f>
        <v>1.0000000000000002</v>
      </c>
      <c r="Q23" s="28">
        <f>-SUM(Q7:Q22)</f>
        <v>3.1736085937944218</v>
      </c>
      <c r="V23" s="28">
        <f>SUM(V7:V22)</f>
        <v>1</v>
      </c>
      <c r="W23" s="28">
        <f>-SUM(W7:W22)</f>
        <v>2.4397981900809884</v>
      </c>
      <c r="AA23" s="28">
        <f>SUM(AA7:AA22)</f>
        <v>1</v>
      </c>
      <c r="AB23" s="28">
        <f>-SUM(AB7:AB22)</f>
        <v>2.366745254214218</v>
      </c>
      <c r="AF23" s="28">
        <f>SUM(AF7:AF22)</f>
        <v>1</v>
      </c>
      <c r="AG23" s="28">
        <f>-SUM(AG7:AG22)</f>
        <v>2.7676461209612233</v>
      </c>
      <c r="AK23" s="28">
        <f>SUM(AK7:AK22)</f>
        <v>1</v>
      </c>
      <c r="AL23" s="28">
        <f>-SUM(AL7:AL22)</f>
        <v>2.6792617822531843</v>
      </c>
      <c r="AP23" s="28">
        <f>SUM(AP7:AP22)</f>
        <v>0.99999999999999989</v>
      </c>
      <c r="AQ23" s="28">
        <f>-SUM(AQ7:AQ22)</f>
        <v>2.785554632098878</v>
      </c>
      <c r="AU23" s="28">
        <f>SUM(AU7:AU22)</f>
        <v>0.99999999999999989</v>
      </c>
      <c r="AV23" s="28">
        <f>-SUM(AV7:AV22)</f>
        <v>2.5528321616792038</v>
      </c>
    </row>
    <row r="24" spans="1:48" x14ac:dyDescent="0.3">
      <c r="A24" s="59">
        <v>12</v>
      </c>
      <c r="B24" s="59">
        <v>3140</v>
      </c>
      <c r="C24" s="62">
        <v>23</v>
      </c>
      <c r="D24" s="59">
        <v>3152</v>
      </c>
      <c r="E24" s="62">
        <v>24</v>
      </c>
      <c r="F24" s="59">
        <v>3172</v>
      </c>
      <c r="G24" s="65">
        <v>14</v>
      </c>
      <c r="H24" s="65">
        <v>3188</v>
      </c>
      <c r="I24" s="43"/>
      <c r="J24" s="43"/>
      <c r="K24" s="44">
        <v>0</v>
      </c>
      <c r="L24">
        <v>1221</v>
      </c>
      <c r="P24" s="29" t="s">
        <v>87</v>
      </c>
      <c r="Q24" s="29">
        <f>Q23/(LOG(Q4)/LOG(2))</f>
        <v>0.44201236450304704</v>
      </c>
      <c r="V24" s="29" t="s">
        <v>114</v>
      </c>
      <c r="W24" s="29">
        <f>W23/(LOG(W4)/LOG(2))</f>
        <v>0.53213045683519533</v>
      </c>
      <c r="AA24" s="29" t="s">
        <v>117</v>
      </c>
      <c r="AB24" s="29">
        <f>AB23/(LOG(AB4)/LOG(2))</f>
        <v>0.51619729798050895</v>
      </c>
      <c r="AF24" s="29" t="s">
        <v>118</v>
      </c>
      <c r="AG24" s="29">
        <f>AG23/(LOG(AG4)/LOG(2))</f>
        <v>0.59598015267037863</v>
      </c>
      <c r="AK24" s="29" t="s">
        <v>119</v>
      </c>
      <c r="AL24" s="29">
        <f>AL23/(LOG(AL4)/LOG(2))</f>
        <v>0.58435849406222418</v>
      </c>
      <c r="AP24" s="29" t="s">
        <v>120</v>
      </c>
      <c r="AQ24" s="29">
        <f>AQ23/(LOG(AQ4)/LOG(2))</f>
        <v>0.60754142082094365</v>
      </c>
      <c r="AU24" s="29" t="s">
        <v>121</v>
      </c>
      <c r="AV24" s="29">
        <f>AV23/(LOG(AV4)/LOG(2))</f>
        <v>0.55678365118093676</v>
      </c>
    </row>
    <row r="25" spans="1:48" x14ac:dyDescent="0.3">
      <c r="A25" s="59">
        <v>21</v>
      </c>
      <c r="B25" s="59">
        <v>3295</v>
      </c>
      <c r="C25" s="62">
        <v>21</v>
      </c>
      <c r="D25" s="59">
        <v>3311</v>
      </c>
      <c r="E25" s="62">
        <v>22</v>
      </c>
      <c r="F25" s="59">
        <v>3325</v>
      </c>
      <c r="G25" s="65">
        <v>23</v>
      </c>
      <c r="H25" s="65">
        <v>3340</v>
      </c>
      <c r="I25" s="43"/>
      <c r="J25" s="43"/>
      <c r="K25" s="44">
        <v>0</v>
      </c>
      <c r="L25">
        <v>2222</v>
      </c>
    </row>
    <row r="26" spans="1:48" x14ac:dyDescent="0.3">
      <c r="A26" s="59">
        <v>12</v>
      </c>
      <c r="B26" s="59">
        <v>3447</v>
      </c>
      <c r="C26" s="62">
        <v>23</v>
      </c>
      <c r="D26" s="59">
        <v>3457</v>
      </c>
      <c r="E26" s="62">
        <v>13</v>
      </c>
      <c r="F26" s="59">
        <v>3468</v>
      </c>
      <c r="G26" s="65">
        <v>23</v>
      </c>
      <c r="H26" s="65">
        <v>3478</v>
      </c>
      <c r="I26" s="43"/>
      <c r="J26" s="43"/>
      <c r="K26" s="44">
        <v>0</v>
      </c>
      <c r="L26">
        <v>1212</v>
      </c>
    </row>
    <row r="27" spans="1:48" x14ac:dyDescent="0.3">
      <c r="A27" s="59">
        <v>21</v>
      </c>
      <c r="B27" s="59">
        <v>3613</v>
      </c>
      <c r="C27" s="62">
        <v>21</v>
      </c>
      <c r="D27" s="59">
        <v>3626</v>
      </c>
      <c r="E27" s="62">
        <v>22</v>
      </c>
      <c r="F27" s="59">
        <v>3640</v>
      </c>
      <c r="G27" s="65">
        <v>23</v>
      </c>
      <c r="H27" s="65">
        <v>3652</v>
      </c>
      <c r="I27" s="43"/>
      <c r="J27" s="43"/>
      <c r="K27" s="44">
        <v>0</v>
      </c>
      <c r="L27">
        <v>2222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21</v>
      </c>
      <c r="B28" s="59">
        <v>3774</v>
      </c>
      <c r="C28" s="62">
        <v>21</v>
      </c>
      <c r="D28" s="59">
        <v>3790</v>
      </c>
      <c r="E28" s="62">
        <v>22</v>
      </c>
      <c r="F28" s="59">
        <v>3806</v>
      </c>
      <c r="G28" s="65">
        <v>14</v>
      </c>
      <c r="H28" s="65">
        <v>3821</v>
      </c>
      <c r="I28" s="43"/>
      <c r="J28" s="43"/>
      <c r="K28" s="44">
        <v>0</v>
      </c>
      <c r="L28">
        <v>2221</v>
      </c>
      <c r="N28" s="41">
        <f>COUNTIF(L7:L151,G3)</f>
        <v>12</v>
      </c>
      <c r="O28" s="41"/>
      <c r="P28" s="48">
        <v>24</v>
      </c>
      <c r="Q28" s="48">
        <v>24</v>
      </c>
      <c r="R28" s="48">
        <v>25</v>
      </c>
      <c r="S28" s="48">
        <v>24</v>
      </c>
      <c r="T28" s="48">
        <v>24</v>
      </c>
      <c r="U28" s="48">
        <v>24</v>
      </c>
      <c r="V28" s="47"/>
    </row>
    <row r="29" spans="1:48" x14ac:dyDescent="0.3">
      <c r="A29" s="59">
        <v>12</v>
      </c>
      <c r="B29" s="59">
        <v>3961</v>
      </c>
      <c r="C29" s="62">
        <v>23</v>
      </c>
      <c r="D29" s="59">
        <v>3970</v>
      </c>
      <c r="E29" s="62">
        <v>24</v>
      </c>
      <c r="F29" s="59">
        <v>3986</v>
      </c>
      <c r="G29" s="65">
        <v>23</v>
      </c>
      <c r="H29" s="65">
        <v>4000</v>
      </c>
      <c r="I29" s="43"/>
      <c r="J29" s="43"/>
      <c r="K29" s="44">
        <v>0</v>
      </c>
      <c r="L29">
        <v>1222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4111</v>
      </c>
      <c r="C30" s="62">
        <v>12</v>
      </c>
      <c r="D30" s="59">
        <v>4125</v>
      </c>
      <c r="E30" s="62">
        <v>24</v>
      </c>
      <c r="F30" s="59">
        <v>4138</v>
      </c>
      <c r="G30" s="65">
        <v>23</v>
      </c>
      <c r="H30" s="65">
        <v>4167</v>
      </c>
      <c r="I30" s="43"/>
      <c r="J30" s="43"/>
      <c r="K30" s="44">
        <v>0</v>
      </c>
      <c r="L30">
        <v>2122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4275</v>
      </c>
      <c r="C31" s="63">
        <v>12</v>
      </c>
      <c r="D31" s="60">
        <v>4302</v>
      </c>
      <c r="E31" s="63">
        <v>24</v>
      </c>
      <c r="F31" s="60">
        <v>4311</v>
      </c>
      <c r="G31" s="66">
        <v>23</v>
      </c>
      <c r="H31" s="66">
        <v>4327</v>
      </c>
      <c r="I31" s="42"/>
      <c r="J31" s="42"/>
      <c r="K31" s="52">
        <v>0</v>
      </c>
      <c r="L31">
        <v>2122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4437</v>
      </c>
      <c r="C32" s="63">
        <v>12</v>
      </c>
      <c r="D32" s="60">
        <v>4450</v>
      </c>
      <c r="E32" s="63">
        <v>24</v>
      </c>
      <c r="F32" s="60">
        <v>4459</v>
      </c>
      <c r="G32" s="66">
        <v>14</v>
      </c>
      <c r="H32" s="66">
        <v>4478</v>
      </c>
      <c r="I32" s="42"/>
      <c r="J32" s="42"/>
      <c r="K32" s="52">
        <v>0</v>
      </c>
      <c r="L32">
        <v>2121</v>
      </c>
      <c r="O32" s="46" t="s">
        <v>103</v>
      </c>
      <c r="P32" s="48">
        <f>U20</f>
        <v>0</v>
      </c>
      <c r="Q32" s="48">
        <f>Z20</f>
        <v>2</v>
      </c>
      <c r="R32" s="48">
        <f>AE20</f>
        <v>3</v>
      </c>
      <c r="S32" s="48">
        <f>AJ20</f>
        <v>3</v>
      </c>
      <c r="T32" s="48">
        <f>AO20</f>
        <v>1</v>
      </c>
      <c r="U32" s="48">
        <f>AT20</f>
        <v>3</v>
      </c>
      <c r="V32" s="46"/>
    </row>
    <row r="33" spans="1:22" x14ac:dyDescent="0.3">
      <c r="A33" s="60">
        <v>21</v>
      </c>
      <c r="B33" s="60">
        <v>4583</v>
      </c>
      <c r="C33" s="63">
        <v>21</v>
      </c>
      <c r="D33" s="60">
        <v>4595</v>
      </c>
      <c r="E33" s="63">
        <v>22</v>
      </c>
      <c r="F33" s="60">
        <v>4617</v>
      </c>
      <c r="G33" s="66">
        <v>23</v>
      </c>
      <c r="H33" s="66">
        <v>4632</v>
      </c>
      <c r="I33" s="42"/>
      <c r="J33" s="42"/>
      <c r="K33" s="52">
        <v>0</v>
      </c>
      <c r="L33">
        <v>2222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4746</v>
      </c>
      <c r="C34" s="63">
        <v>21</v>
      </c>
      <c r="D34" s="60">
        <v>4771</v>
      </c>
      <c r="E34" s="63">
        <v>11</v>
      </c>
      <c r="F34" s="60">
        <v>4787</v>
      </c>
      <c r="G34" s="66">
        <v>21</v>
      </c>
      <c r="H34" s="66">
        <v>4806</v>
      </c>
      <c r="I34" s="42"/>
      <c r="J34" s="42"/>
      <c r="K34" s="52">
        <v>0</v>
      </c>
      <c r="L34">
        <v>2212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4938</v>
      </c>
      <c r="C35" s="63">
        <v>23</v>
      </c>
      <c r="D35" s="60">
        <v>4949</v>
      </c>
      <c r="E35" s="63">
        <v>24</v>
      </c>
      <c r="F35" s="60">
        <v>4969</v>
      </c>
      <c r="G35" s="66">
        <v>14</v>
      </c>
      <c r="H35" s="66">
        <v>4985</v>
      </c>
      <c r="I35" s="42"/>
      <c r="J35" s="42"/>
      <c r="K35" s="52">
        <v>0</v>
      </c>
      <c r="L35">
        <v>1221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5091</v>
      </c>
      <c r="C36" s="63">
        <v>12</v>
      </c>
      <c r="D36" s="60">
        <v>5104</v>
      </c>
      <c r="E36" s="63">
        <v>24</v>
      </c>
      <c r="F36" s="60">
        <v>5113</v>
      </c>
      <c r="G36" s="66">
        <v>23</v>
      </c>
      <c r="H36" s="66">
        <v>5127</v>
      </c>
      <c r="I36" s="42"/>
      <c r="J36" s="42"/>
      <c r="K36" s="52">
        <v>0</v>
      </c>
      <c r="L36">
        <v>2122</v>
      </c>
      <c r="N36" s="42"/>
      <c r="O36" s="51" t="s">
        <v>107</v>
      </c>
      <c r="P36">
        <f>H30/P28</f>
        <v>173.625</v>
      </c>
      <c r="Q36">
        <f>(H54-H30)/Q28</f>
        <v>159.83333333333334</v>
      </c>
      <c r="R36">
        <f>(H79-H54)/R28</f>
        <v>169.44</v>
      </c>
      <c r="S36">
        <f>(H103-H79)/S28</f>
        <v>159.875</v>
      </c>
      <c r="T36">
        <f>(H127-H103)/T28</f>
        <v>159.29166666666666</v>
      </c>
      <c r="U36">
        <f>(H151-H127)/U28</f>
        <v>166.33333333333334</v>
      </c>
    </row>
    <row r="37" spans="1:22" x14ac:dyDescent="0.3">
      <c r="A37" s="60">
        <v>21</v>
      </c>
      <c r="B37" s="60">
        <v>5229</v>
      </c>
      <c r="C37" s="63">
        <v>12</v>
      </c>
      <c r="D37" s="60">
        <v>5241</v>
      </c>
      <c r="E37" s="63">
        <v>24</v>
      </c>
      <c r="F37" s="60">
        <v>5251</v>
      </c>
      <c r="G37" s="66">
        <v>14</v>
      </c>
      <c r="H37" s="66">
        <v>5268</v>
      </c>
      <c r="I37" s="42"/>
      <c r="J37" s="42"/>
      <c r="K37" s="52">
        <v>0</v>
      </c>
      <c r="L37">
        <v>2121</v>
      </c>
    </row>
    <row r="38" spans="1:22" x14ac:dyDescent="0.3">
      <c r="A38" s="60">
        <v>12</v>
      </c>
      <c r="B38" s="60">
        <v>5389</v>
      </c>
      <c r="C38" s="63">
        <v>23</v>
      </c>
      <c r="D38" s="60">
        <v>5400</v>
      </c>
      <c r="E38" s="63">
        <v>24</v>
      </c>
      <c r="F38" s="60">
        <v>5420</v>
      </c>
      <c r="G38" s="66">
        <v>14</v>
      </c>
      <c r="H38" s="66">
        <v>5436</v>
      </c>
      <c r="I38" s="42"/>
      <c r="J38" s="42"/>
      <c r="K38" s="52">
        <v>0</v>
      </c>
      <c r="L38">
        <v>1221</v>
      </c>
    </row>
    <row r="39" spans="1:22" x14ac:dyDescent="0.3">
      <c r="A39" s="60">
        <v>21</v>
      </c>
      <c r="B39" s="60">
        <v>5535</v>
      </c>
      <c r="C39" s="63">
        <v>21</v>
      </c>
      <c r="D39" s="60">
        <v>5549</v>
      </c>
      <c r="E39" s="63">
        <v>11</v>
      </c>
      <c r="F39" s="60">
        <v>5565</v>
      </c>
      <c r="G39" s="66">
        <v>21</v>
      </c>
      <c r="H39" s="66">
        <v>5575</v>
      </c>
      <c r="I39" s="42"/>
      <c r="J39" s="42"/>
      <c r="K39" s="52">
        <v>0</v>
      </c>
      <c r="L39">
        <v>2212</v>
      </c>
    </row>
    <row r="40" spans="1:22" x14ac:dyDescent="0.3">
      <c r="A40" s="60">
        <v>21</v>
      </c>
      <c r="B40" s="60">
        <v>5699</v>
      </c>
      <c r="C40" s="63">
        <v>12</v>
      </c>
      <c r="D40" s="60">
        <v>5715</v>
      </c>
      <c r="E40" s="63">
        <v>24</v>
      </c>
      <c r="F40" s="60">
        <v>5724</v>
      </c>
      <c r="G40" s="66">
        <v>23</v>
      </c>
      <c r="H40" s="66">
        <v>5743</v>
      </c>
      <c r="I40" s="42"/>
      <c r="J40" s="42"/>
      <c r="K40" s="52">
        <v>0</v>
      </c>
      <c r="L40">
        <v>2122</v>
      </c>
    </row>
    <row r="41" spans="1:22" x14ac:dyDescent="0.3">
      <c r="A41" s="60">
        <v>21</v>
      </c>
      <c r="B41" s="60">
        <v>5875</v>
      </c>
      <c r="C41" s="63">
        <v>12</v>
      </c>
      <c r="D41" s="60">
        <v>5902</v>
      </c>
      <c r="E41" s="63">
        <v>24</v>
      </c>
      <c r="F41" s="60">
        <v>5914</v>
      </c>
      <c r="G41" s="66">
        <v>23</v>
      </c>
      <c r="H41" s="66">
        <v>5922</v>
      </c>
      <c r="I41" s="42"/>
      <c r="J41" s="42"/>
      <c r="K41" s="52">
        <v>0</v>
      </c>
      <c r="L41">
        <v>2122</v>
      </c>
    </row>
    <row r="42" spans="1:22" x14ac:dyDescent="0.3">
      <c r="A42" s="60">
        <v>21</v>
      </c>
      <c r="B42" s="60">
        <v>6034</v>
      </c>
      <c r="C42" s="63">
        <v>21</v>
      </c>
      <c r="D42" s="60">
        <v>6050</v>
      </c>
      <c r="E42" s="63">
        <v>22</v>
      </c>
      <c r="F42" s="60">
        <v>6062</v>
      </c>
      <c r="G42" s="66">
        <v>23</v>
      </c>
      <c r="H42" s="66">
        <v>6076</v>
      </c>
      <c r="I42" s="42"/>
      <c r="J42" s="42"/>
      <c r="K42" s="52">
        <v>0</v>
      </c>
      <c r="L42">
        <v>2222</v>
      </c>
    </row>
    <row r="43" spans="1:22" x14ac:dyDescent="0.3">
      <c r="A43" s="60">
        <v>21</v>
      </c>
      <c r="B43" s="60">
        <v>6177</v>
      </c>
      <c r="C43" s="63">
        <v>21</v>
      </c>
      <c r="D43" s="60">
        <v>6190</v>
      </c>
      <c r="E43" s="63">
        <v>22</v>
      </c>
      <c r="F43" s="60">
        <v>6205</v>
      </c>
      <c r="G43" s="66">
        <v>23</v>
      </c>
      <c r="H43" s="66">
        <v>6216</v>
      </c>
      <c r="I43" s="42"/>
      <c r="J43" s="42"/>
      <c r="K43" s="52">
        <v>0</v>
      </c>
      <c r="L43">
        <v>2222</v>
      </c>
    </row>
    <row r="44" spans="1:22" x14ac:dyDescent="0.3">
      <c r="A44" s="60">
        <v>21</v>
      </c>
      <c r="B44" s="60">
        <v>6338</v>
      </c>
      <c r="C44" s="63">
        <v>21</v>
      </c>
      <c r="D44" s="60">
        <v>6354</v>
      </c>
      <c r="E44" s="63">
        <v>22</v>
      </c>
      <c r="F44" s="60">
        <v>6367</v>
      </c>
      <c r="G44" s="66">
        <v>14</v>
      </c>
      <c r="H44" s="66">
        <v>6387</v>
      </c>
      <c r="I44" s="42"/>
      <c r="J44" s="42"/>
      <c r="K44" s="52">
        <v>0</v>
      </c>
      <c r="L44">
        <v>2221</v>
      </c>
    </row>
    <row r="45" spans="1:22" x14ac:dyDescent="0.3">
      <c r="A45" s="60">
        <v>21</v>
      </c>
      <c r="B45" s="60">
        <v>6487</v>
      </c>
      <c r="C45" s="63">
        <v>21</v>
      </c>
      <c r="D45" s="60">
        <v>6499</v>
      </c>
      <c r="E45" s="63">
        <v>22</v>
      </c>
      <c r="F45" s="60">
        <v>6512</v>
      </c>
      <c r="G45" s="66">
        <v>23</v>
      </c>
      <c r="H45" s="66">
        <v>6533</v>
      </c>
      <c r="I45" s="42"/>
      <c r="J45" s="42"/>
      <c r="K45" s="52">
        <v>0</v>
      </c>
      <c r="L45">
        <v>2222</v>
      </c>
    </row>
    <row r="46" spans="1:22" x14ac:dyDescent="0.3">
      <c r="A46" s="60">
        <v>21</v>
      </c>
      <c r="B46" s="60">
        <v>6630</v>
      </c>
      <c r="C46" s="63">
        <v>12</v>
      </c>
      <c r="D46" s="60">
        <v>6648</v>
      </c>
      <c r="E46" s="63">
        <v>24</v>
      </c>
      <c r="F46" s="60">
        <v>6657</v>
      </c>
      <c r="G46" s="66">
        <v>23</v>
      </c>
      <c r="H46" s="66">
        <v>6677</v>
      </c>
      <c r="I46" s="42"/>
      <c r="J46" s="42"/>
      <c r="K46" s="52">
        <v>0</v>
      </c>
      <c r="L46">
        <v>2122</v>
      </c>
    </row>
    <row r="47" spans="1:22" x14ac:dyDescent="0.3">
      <c r="A47" s="60">
        <v>21</v>
      </c>
      <c r="B47" s="60">
        <v>6792</v>
      </c>
      <c r="C47" s="63">
        <v>12</v>
      </c>
      <c r="D47" s="60">
        <v>6811</v>
      </c>
      <c r="E47" s="63">
        <v>24</v>
      </c>
      <c r="F47" s="60">
        <v>6823</v>
      </c>
      <c r="G47" s="66">
        <v>23</v>
      </c>
      <c r="H47" s="66">
        <v>6838</v>
      </c>
      <c r="I47" s="42"/>
      <c r="J47" s="42"/>
      <c r="K47" s="52">
        <v>0</v>
      </c>
      <c r="L47">
        <v>2122</v>
      </c>
    </row>
    <row r="48" spans="1:22" x14ac:dyDescent="0.3">
      <c r="A48" s="60">
        <v>12</v>
      </c>
      <c r="B48" s="60">
        <v>6972</v>
      </c>
      <c r="C48" s="63">
        <v>23</v>
      </c>
      <c r="D48" s="60">
        <v>6981</v>
      </c>
      <c r="E48" s="63">
        <v>13</v>
      </c>
      <c r="F48" s="60">
        <v>6998</v>
      </c>
      <c r="G48" s="66">
        <v>23</v>
      </c>
      <c r="H48" s="66">
        <v>7007</v>
      </c>
      <c r="I48" s="42"/>
      <c r="J48" s="42"/>
      <c r="K48" s="52">
        <v>0</v>
      </c>
      <c r="L48">
        <v>1212</v>
      </c>
    </row>
    <row r="49" spans="1:12" x14ac:dyDescent="0.3">
      <c r="A49" s="60">
        <v>21</v>
      </c>
      <c r="B49" s="60">
        <v>7116</v>
      </c>
      <c r="C49" s="63">
        <v>12</v>
      </c>
      <c r="D49" s="60">
        <v>7138</v>
      </c>
      <c r="E49" s="63">
        <v>24</v>
      </c>
      <c r="F49" s="60">
        <v>7148</v>
      </c>
      <c r="G49" s="66">
        <v>14</v>
      </c>
      <c r="H49" s="66">
        <v>7164</v>
      </c>
      <c r="I49" s="42"/>
      <c r="J49" s="42"/>
      <c r="K49" s="52">
        <v>0</v>
      </c>
      <c r="L49">
        <v>2121</v>
      </c>
    </row>
    <row r="50" spans="1:12" x14ac:dyDescent="0.3">
      <c r="A50" s="60">
        <v>21</v>
      </c>
      <c r="B50" s="60">
        <v>7270</v>
      </c>
      <c r="C50" s="63">
        <v>12</v>
      </c>
      <c r="D50" s="60">
        <v>7284</v>
      </c>
      <c r="E50" s="63">
        <v>24</v>
      </c>
      <c r="F50" s="60">
        <v>7293</v>
      </c>
      <c r="G50" s="66">
        <v>23</v>
      </c>
      <c r="H50" s="66">
        <v>7313</v>
      </c>
      <c r="I50" s="42"/>
      <c r="J50" s="42"/>
      <c r="K50" s="52">
        <v>0</v>
      </c>
      <c r="L50">
        <v>2122</v>
      </c>
    </row>
    <row r="51" spans="1:12" x14ac:dyDescent="0.3">
      <c r="A51" s="60">
        <v>12</v>
      </c>
      <c r="B51" s="60">
        <v>7429</v>
      </c>
      <c r="C51" s="63">
        <v>23</v>
      </c>
      <c r="D51" s="60">
        <v>7439</v>
      </c>
      <c r="E51" s="63">
        <v>24</v>
      </c>
      <c r="F51" s="60">
        <v>7460</v>
      </c>
      <c r="G51" s="66">
        <v>23</v>
      </c>
      <c r="H51" s="66">
        <v>7479</v>
      </c>
      <c r="I51" s="42"/>
      <c r="J51" s="42"/>
      <c r="K51" s="52">
        <v>0</v>
      </c>
      <c r="L51">
        <v>1222</v>
      </c>
    </row>
    <row r="52" spans="1:12" x14ac:dyDescent="0.3">
      <c r="A52" s="60">
        <v>12</v>
      </c>
      <c r="B52" s="60">
        <v>7624</v>
      </c>
      <c r="C52" s="63">
        <v>23</v>
      </c>
      <c r="D52" s="60">
        <v>7639</v>
      </c>
      <c r="E52" s="63">
        <v>24</v>
      </c>
      <c r="F52" s="60">
        <v>7655</v>
      </c>
      <c r="G52" s="66">
        <v>14</v>
      </c>
      <c r="H52" s="66">
        <v>7670</v>
      </c>
      <c r="I52" s="42"/>
      <c r="J52" s="42"/>
      <c r="K52" s="52">
        <v>0</v>
      </c>
      <c r="L52">
        <v>1221</v>
      </c>
    </row>
    <row r="53" spans="1:12" x14ac:dyDescent="0.3">
      <c r="A53" s="60">
        <v>21</v>
      </c>
      <c r="B53" s="60">
        <v>7778</v>
      </c>
      <c r="C53" s="63">
        <v>12</v>
      </c>
      <c r="D53" s="60">
        <v>7797</v>
      </c>
      <c r="E53" s="63">
        <v>24</v>
      </c>
      <c r="F53" s="60">
        <v>7825</v>
      </c>
      <c r="G53" s="66">
        <v>23</v>
      </c>
      <c r="H53" s="66">
        <v>7838</v>
      </c>
      <c r="I53" s="42"/>
      <c r="J53" s="42"/>
      <c r="K53" s="52">
        <v>0</v>
      </c>
      <c r="L53">
        <v>2122</v>
      </c>
    </row>
    <row r="54" spans="1:12" x14ac:dyDescent="0.3">
      <c r="A54" s="60">
        <v>21</v>
      </c>
      <c r="B54" s="60">
        <v>7955</v>
      </c>
      <c r="C54" s="63">
        <v>12</v>
      </c>
      <c r="D54" s="60">
        <v>7981</v>
      </c>
      <c r="E54" s="63">
        <v>24</v>
      </c>
      <c r="F54" s="60">
        <v>7990</v>
      </c>
      <c r="G54" s="66">
        <v>23</v>
      </c>
      <c r="H54" s="66">
        <v>8003</v>
      </c>
      <c r="I54" s="42"/>
      <c r="J54" s="42"/>
      <c r="K54" s="52">
        <v>0</v>
      </c>
      <c r="L54">
        <v>2122</v>
      </c>
    </row>
    <row r="55" spans="1:12" x14ac:dyDescent="0.3">
      <c r="A55" s="59">
        <v>12</v>
      </c>
      <c r="B55" s="59">
        <v>8108</v>
      </c>
      <c r="C55" s="62">
        <v>23</v>
      </c>
      <c r="D55" s="59">
        <v>8116</v>
      </c>
      <c r="E55" s="62">
        <v>24</v>
      </c>
      <c r="F55" s="59">
        <v>8130</v>
      </c>
      <c r="G55" s="65">
        <v>14</v>
      </c>
      <c r="H55" s="65">
        <v>8143</v>
      </c>
      <c r="I55" s="43"/>
      <c r="J55" s="43"/>
      <c r="K55" s="44">
        <v>0</v>
      </c>
      <c r="L55">
        <v>1221</v>
      </c>
    </row>
    <row r="56" spans="1:12" x14ac:dyDescent="0.3">
      <c r="A56" s="59">
        <v>21</v>
      </c>
      <c r="B56" s="59">
        <v>8257</v>
      </c>
      <c r="C56" s="62">
        <v>21</v>
      </c>
      <c r="D56" s="59">
        <v>8273</v>
      </c>
      <c r="E56" s="62">
        <v>22</v>
      </c>
      <c r="F56" s="59">
        <v>8289</v>
      </c>
      <c r="G56" s="65">
        <v>23</v>
      </c>
      <c r="H56" s="65">
        <v>8319</v>
      </c>
      <c r="I56" s="43"/>
      <c r="J56" s="43"/>
      <c r="K56" s="44">
        <v>0</v>
      </c>
      <c r="L56">
        <v>2222</v>
      </c>
    </row>
    <row r="57" spans="1:12" x14ac:dyDescent="0.3">
      <c r="A57" s="59">
        <v>21</v>
      </c>
      <c r="B57" s="59">
        <v>8427</v>
      </c>
      <c r="C57" s="62">
        <v>21</v>
      </c>
      <c r="D57" s="59">
        <v>8439</v>
      </c>
      <c r="E57" s="62">
        <v>22</v>
      </c>
      <c r="F57" s="59">
        <v>8475</v>
      </c>
      <c r="G57" s="65">
        <v>14</v>
      </c>
      <c r="H57" s="65">
        <v>8493</v>
      </c>
      <c r="I57" s="43"/>
      <c r="J57" s="43"/>
      <c r="K57" s="44">
        <v>0</v>
      </c>
      <c r="L57">
        <v>2221</v>
      </c>
    </row>
    <row r="58" spans="1:12" x14ac:dyDescent="0.3">
      <c r="A58" s="59">
        <v>12</v>
      </c>
      <c r="B58" s="59">
        <v>8625</v>
      </c>
      <c r="C58" s="62">
        <v>23</v>
      </c>
      <c r="D58" s="59">
        <v>8636</v>
      </c>
      <c r="E58" s="62">
        <v>24</v>
      </c>
      <c r="F58" s="59">
        <v>8650</v>
      </c>
      <c r="G58" s="65">
        <v>14</v>
      </c>
      <c r="H58" s="65">
        <v>8680</v>
      </c>
      <c r="I58" s="43"/>
      <c r="J58" s="43"/>
      <c r="K58" s="44">
        <v>0</v>
      </c>
      <c r="L58">
        <v>1221</v>
      </c>
    </row>
    <row r="59" spans="1:12" x14ac:dyDescent="0.3">
      <c r="A59" s="59">
        <v>12</v>
      </c>
      <c r="B59" s="59">
        <v>8804</v>
      </c>
      <c r="C59" s="62">
        <v>23</v>
      </c>
      <c r="D59" s="59">
        <v>8817</v>
      </c>
      <c r="E59" s="62">
        <v>24</v>
      </c>
      <c r="F59" s="59">
        <v>8837</v>
      </c>
      <c r="G59" s="65">
        <v>14</v>
      </c>
      <c r="H59" s="65">
        <v>8853</v>
      </c>
      <c r="I59" s="43"/>
      <c r="J59" s="43"/>
      <c r="K59" s="44">
        <v>0</v>
      </c>
      <c r="L59">
        <v>1221</v>
      </c>
    </row>
    <row r="60" spans="1:12" x14ac:dyDescent="0.3">
      <c r="A60" s="59">
        <v>21</v>
      </c>
      <c r="B60" s="59">
        <v>8961</v>
      </c>
      <c r="C60" s="62">
        <v>21</v>
      </c>
      <c r="D60" s="59">
        <v>8987</v>
      </c>
      <c r="E60" s="62">
        <v>22</v>
      </c>
      <c r="F60" s="59">
        <v>9004</v>
      </c>
      <c r="G60" s="65">
        <v>14</v>
      </c>
      <c r="H60" s="65">
        <v>9025</v>
      </c>
      <c r="I60" s="43"/>
      <c r="J60" s="43"/>
      <c r="K60" s="44">
        <v>0</v>
      </c>
      <c r="L60">
        <v>2221</v>
      </c>
    </row>
    <row r="61" spans="1:12" x14ac:dyDescent="0.3">
      <c r="A61" s="59">
        <v>21</v>
      </c>
      <c r="B61" s="59">
        <v>9127</v>
      </c>
      <c r="C61" s="62">
        <v>21</v>
      </c>
      <c r="D61" s="59">
        <v>9141</v>
      </c>
      <c r="E61" s="62">
        <v>22</v>
      </c>
      <c r="F61" s="59">
        <v>9167</v>
      </c>
      <c r="G61" s="65">
        <v>23</v>
      </c>
      <c r="H61" s="65">
        <v>9183</v>
      </c>
      <c r="I61" s="43"/>
      <c r="J61" s="43"/>
      <c r="K61" s="44">
        <v>0</v>
      </c>
      <c r="L61">
        <v>2222</v>
      </c>
    </row>
    <row r="62" spans="1:12" x14ac:dyDescent="0.3">
      <c r="A62" s="59">
        <v>21</v>
      </c>
      <c r="B62" s="59">
        <v>9281</v>
      </c>
      <c r="C62" s="62">
        <v>21</v>
      </c>
      <c r="D62" s="59">
        <v>9295</v>
      </c>
      <c r="E62" s="62">
        <v>22</v>
      </c>
      <c r="F62" s="59">
        <v>9326</v>
      </c>
      <c r="G62" s="65">
        <v>23</v>
      </c>
      <c r="H62" s="65">
        <v>9338</v>
      </c>
      <c r="I62" s="43"/>
      <c r="J62" s="43"/>
      <c r="K62" s="44">
        <v>0</v>
      </c>
      <c r="L62">
        <v>2222</v>
      </c>
    </row>
    <row r="63" spans="1:12" x14ac:dyDescent="0.3">
      <c r="A63" s="59">
        <v>12</v>
      </c>
      <c r="B63" s="59">
        <v>9448</v>
      </c>
      <c r="C63" s="62">
        <v>23</v>
      </c>
      <c r="D63" s="59">
        <v>9457</v>
      </c>
      <c r="E63" s="62">
        <v>24</v>
      </c>
      <c r="F63" s="59">
        <v>9468</v>
      </c>
      <c r="G63" s="65">
        <v>23</v>
      </c>
      <c r="H63" s="65">
        <v>9485</v>
      </c>
      <c r="I63" s="43"/>
      <c r="J63" s="43"/>
      <c r="K63" s="44">
        <v>0</v>
      </c>
      <c r="L63">
        <v>1222</v>
      </c>
    </row>
    <row r="64" spans="1:12" x14ac:dyDescent="0.3">
      <c r="A64" s="59">
        <v>21</v>
      </c>
      <c r="B64" s="59">
        <v>9632</v>
      </c>
      <c r="C64" s="62">
        <v>12</v>
      </c>
      <c r="D64" s="59">
        <v>9652</v>
      </c>
      <c r="E64" s="62">
        <v>24</v>
      </c>
      <c r="F64" s="59">
        <v>9677</v>
      </c>
      <c r="G64" s="65">
        <v>14</v>
      </c>
      <c r="H64" s="65">
        <v>9694</v>
      </c>
      <c r="I64" s="43"/>
      <c r="J64" s="43"/>
      <c r="K64" s="44">
        <v>0</v>
      </c>
      <c r="L64">
        <v>2121</v>
      </c>
    </row>
    <row r="65" spans="1:12" x14ac:dyDescent="0.3">
      <c r="A65" s="59">
        <v>21</v>
      </c>
      <c r="B65" s="59">
        <v>9792</v>
      </c>
      <c r="C65" s="62">
        <v>21</v>
      </c>
      <c r="D65" s="59">
        <v>9805</v>
      </c>
      <c r="E65" s="62">
        <v>11</v>
      </c>
      <c r="F65" s="59">
        <v>9819</v>
      </c>
      <c r="G65" s="65">
        <v>21</v>
      </c>
      <c r="H65" s="65">
        <v>9849</v>
      </c>
      <c r="I65" s="43"/>
      <c r="J65" s="43"/>
      <c r="K65" s="44">
        <v>0</v>
      </c>
      <c r="L65">
        <v>2212</v>
      </c>
    </row>
    <row r="66" spans="1:12" x14ac:dyDescent="0.3">
      <c r="A66" s="59">
        <v>21</v>
      </c>
      <c r="B66" s="59">
        <v>9959</v>
      </c>
      <c r="C66" s="62">
        <v>21</v>
      </c>
      <c r="D66" s="59">
        <v>9979</v>
      </c>
      <c r="E66" s="62">
        <v>22</v>
      </c>
      <c r="F66" s="59">
        <v>10029</v>
      </c>
      <c r="G66" s="65">
        <v>23</v>
      </c>
      <c r="H66" s="65">
        <v>10045</v>
      </c>
      <c r="I66" s="43"/>
      <c r="J66" s="43"/>
      <c r="K66" s="44">
        <v>0</v>
      </c>
      <c r="L66">
        <v>2222</v>
      </c>
    </row>
    <row r="67" spans="1:12" x14ac:dyDescent="0.3">
      <c r="A67" s="59">
        <v>21</v>
      </c>
      <c r="B67" s="59">
        <v>10153</v>
      </c>
      <c r="C67" s="62">
        <v>12</v>
      </c>
      <c r="D67" s="59">
        <v>10166</v>
      </c>
      <c r="E67" s="62">
        <v>24</v>
      </c>
      <c r="F67" s="59">
        <v>10175</v>
      </c>
      <c r="G67" s="65">
        <v>23</v>
      </c>
      <c r="H67" s="65">
        <v>10190</v>
      </c>
      <c r="I67" s="43"/>
      <c r="J67" s="43"/>
      <c r="K67" s="44">
        <v>0</v>
      </c>
      <c r="L67">
        <v>2122</v>
      </c>
    </row>
    <row r="68" spans="1:12" x14ac:dyDescent="0.3">
      <c r="A68" s="59">
        <v>21</v>
      </c>
      <c r="B68" s="59">
        <v>10298</v>
      </c>
      <c r="C68" s="62">
        <v>21</v>
      </c>
      <c r="D68" s="59">
        <v>10316</v>
      </c>
      <c r="E68" s="62">
        <v>11</v>
      </c>
      <c r="F68" s="59">
        <v>10336</v>
      </c>
      <c r="G68" s="65">
        <v>21</v>
      </c>
      <c r="H68" s="65">
        <v>10345</v>
      </c>
      <c r="I68" s="43"/>
      <c r="J68" s="43"/>
      <c r="K68" s="44">
        <v>0</v>
      </c>
      <c r="L68">
        <v>2212</v>
      </c>
    </row>
    <row r="69" spans="1:12" x14ac:dyDescent="0.3">
      <c r="A69" s="59">
        <v>12</v>
      </c>
      <c r="B69" s="59">
        <v>10451</v>
      </c>
      <c r="C69" s="62">
        <v>23</v>
      </c>
      <c r="D69" s="59">
        <v>10461</v>
      </c>
      <c r="E69" s="62">
        <v>24</v>
      </c>
      <c r="F69" s="59">
        <v>10475</v>
      </c>
      <c r="G69" s="65">
        <v>14</v>
      </c>
      <c r="H69" s="65">
        <v>10498</v>
      </c>
      <c r="I69" s="43"/>
      <c r="J69" s="43"/>
      <c r="K69" s="44">
        <v>0</v>
      </c>
      <c r="L69">
        <v>1221</v>
      </c>
    </row>
    <row r="70" spans="1:12" x14ac:dyDescent="0.3">
      <c r="A70" s="59">
        <v>12</v>
      </c>
      <c r="B70" s="59">
        <v>10611</v>
      </c>
      <c r="C70" s="62">
        <v>23</v>
      </c>
      <c r="D70" s="59">
        <v>10619</v>
      </c>
      <c r="E70" s="62">
        <v>13</v>
      </c>
      <c r="F70" s="59">
        <v>10645</v>
      </c>
      <c r="G70" s="65">
        <v>23</v>
      </c>
      <c r="H70" s="65">
        <v>10654</v>
      </c>
      <c r="I70" s="43"/>
      <c r="J70" s="43"/>
      <c r="K70" s="44">
        <v>0</v>
      </c>
      <c r="L70">
        <v>1212</v>
      </c>
    </row>
    <row r="71" spans="1:12" x14ac:dyDescent="0.3">
      <c r="A71" s="59">
        <v>21</v>
      </c>
      <c r="B71" s="59">
        <v>10795</v>
      </c>
      <c r="C71" s="62">
        <v>12</v>
      </c>
      <c r="D71" s="59">
        <v>10807</v>
      </c>
      <c r="E71" s="62">
        <v>24</v>
      </c>
      <c r="F71" s="59">
        <v>10835</v>
      </c>
      <c r="G71" s="65">
        <v>23</v>
      </c>
      <c r="H71" s="65">
        <v>10850</v>
      </c>
      <c r="I71" s="43"/>
      <c r="J71" s="43"/>
      <c r="K71" s="44">
        <v>0</v>
      </c>
      <c r="L71">
        <v>2122</v>
      </c>
    </row>
    <row r="72" spans="1:12" x14ac:dyDescent="0.3">
      <c r="A72" s="59">
        <v>21</v>
      </c>
      <c r="B72" s="59">
        <v>10954</v>
      </c>
      <c r="C72" s="62">
        <v>12</v>
      </c>
      <c r="D72" s="59">
        <v>10969</v>
      </c>
      <c r="E72" s="62">
        <v>24</v>
      </c>
      <c r="F72" s="59">
        <v>10978</v>
      </c>
      <c r="G72" s="65">
        <v>23</v>
      </c>
      <c r="H72" s="65">
        <v>10996</v>
      </c>
      <c r="I72" s="43"/>
      <c r="J72" s="43"/>
      <c r="K72" s="44">
        <v>0</v>
      </c>
      <c r="L72">
        <v>2122</v>
      </c>
    </row>
    <row r="73" spans="1:12" x14ac:dyDescent="0.3">
      <c r="A73" s="59">
        <v>12</v>
      </c>
      <c r="B73" s="59">
        <v>11114</v>
      </c>
      <c r="C73" s="62">
        <v>23</v>
      </c>
      <c r="D73" s="59">
        <v>11127</v>
      </c>
      <c r="E73" s="62">
        <v>24</v>
      </c>
      <c r="F73" s="59">
        <v>11148</v>
      </c>
      <c r="G73" s="65">
        <v>23</v>
      </c>
      <c r="H73" s="65">
        <v>11166</v>
      </c>
      <c r="I73" s="43"/>
      <c r="J73" s="43"/>
      <c r="K73" s="44">
        <v>0</v>
      </c>
      <c r="L73">
        <v>1222</v>
      </c>
    </row>
    <row r="74" spans="1:12" x14ac:dyDescent="0.3">
      <c r="A74" s="59">
        <v>21</v>
      </c>
      <c r="B74" s="59">
        <v>11312</v>
      </c>
      <c r="C74" s="62">
        <v>21</v>
      </c>
      <c r="D74" s="59">
        <v>11349</v>
      </c>
      <c r="E74" s="62">
        <v>22</v>
      </c>
      <c r="F74" s="59">
        <v>11370</v>
      </c>
      <c r="G74" s="65">
        <v>23</v>
      </c>
      <c r="H74" s="65">
        <v>11391</v>
      </c>
      <c r="I74" s="43"/>
      <c r="J74" s="43"/>
      <c r="K74" s="44">
        <v>0</v>
      </c>
      <c r="L74">
        <v>2222</v>
      </c>
    </row>
    <row r="75" spans="1:12" x14ac:dyDescent="0.3">
      <c r="A75" s="59">
        <v>21</v>
      </c>
      <c r="B75" s="59">
        <v>11503</v>
      </c>
      <c r="C75" s="62">
        <v>21</v>
      </c>
      <c r="D75" s="59">
        <v>11520</v>
      </c>
      <c r="E75" s="62">
        <v>11</v>
      </c>
      <c r="F75" s="59">
        <v>11535</v>
      </c>
      <c r="G75" s="65">
        <v>21</v>
      </c>
      <c r="H75" s="65">
        <v>11546</v>
      </c>
      <c r="I75" s="43"/>
      <c r="J75" s="43"/>
      <c r="K75" s="44">
        <v>0</v>
      </c>
      <c r="L75">
        <v>2212</v>
      </c>
    </row>
    <row r="76" spans="1:12" x14ac:dyDescent="0.3">
      <c r="A76" s="59">
        <v>12</v>
      </c>
      <c r="B76" s="59">
        <v>11698</v>
      </c>
      <c r="C76" s="62">
        <v>14</v>
      </c>
      <c r="D76" s="59">
        <v>11721</v>
      </c>
      <c r="E76" s="62">
        <v>24</v>
      </c>
      <c r="F76" s="59">
        <v>11737</v>
      </c>
      <c r="G76" s="65">
        <v>23</v>
      </c>
      <c r="H76" s="65">
        <v>11755</v>
      </c>
      <c r="I76" s="43"/>
      <c r="J76" s="43"/>
      <c r="K76" s="44">
        <v>0</v>
      </c>
      <c r="L76">
        <v>1122</v>
      </c>
    </row>
    <row r="77" spans="1:12" x14ac:dyDescent="0.3">
      <c r="A77" s="59">
        <v>21</v>
      </c>
      <c r="B77" s="59">
        <v>11867</v>
      </c>
      <c r="C77" s="62">
        <v>12</v>
      </c>
      <c r="D77" s="59">
        <v>11885</v>
      </c>
      <c r="E77" s="62">
        <v>24</v>
      </c>
      <c r="F77" s="59">
        <v>11900</v>
      </c>
      <c r="G77" s="65">
        <v>23</v>
      </c>
      <c r="H77" s="65">
        <v>11921</v>
      </c>
      <c r="I77" s="43"/>
      <c r="J77" s="43"/>
      <c r="K77" s="44">
        <v>0</v>
      </c>
      <c r="L77">
        <v>2122</v>
      </c>
    </row>
    <row r="78" spans="1:12" x14ac:dyDescent="0.3">
      <c r="A78" s="59">
        <v>21</v>
      </c>
      <c r="B78" s="59">
        <v>12037</v>
      </c>
      <c r="C78" s="62">
        <v>12</v>
      </c>
      <c r="D78" s="59">
        <v>12059</v>
      </c>
      <c r="E78" s="62">
        <v>24</v>
      </c>
      <c r="F78" s="59">
        <v>12071</v>
      </c>
      <c r="G78" s="65">
        <v>14</v>
      </c>
      <c r="H78" s="65">
        <v>12086</v>
      </c>
      <c r="I78" s="43"/>
      <c r="J78" s="43"/>
      <c r="K78" s="44">
        <v>0</v>
      </c>
      <c r="L78">
        <v>2121</v>
      </c>
    </row>
    <row r="79" spans="1:12" x14ac:dyDescent="0.3">
      <c r="A79" s="59">
        <v>21</v>
      </c>
      <c r="B79" s="59">
        <v>12194</v>
      </c>
      <c r="C79" s="62">
        <v>12</v>
      </c>
      <c r="D79" s="59">
        <v>12207</v>
      </c>
      <c r="E79" s="62">
        <v>24</v>
      </c>
      <c r="F79" s="59">
        <v>12218</v>
      </c>
      <c r="G79" s="65">
        <v>23</v>
      </c>
      <c r="H79" s="65">
        <v>12239</v>
      </c>
      <c r="I79" s="43"/>
      <c r="J79" s="43"/>
      <c r="K79" s="44">
        <v>0</v>
      </c>
      <c r="L79">
        <v>2122</v>
      </c>
    </row>
    <row r="80" spans="1:12" x14ac:dyDescent="0.3">
      <c r="A80" s="60">
        <v>21</v>
      </c>
      <c r="B80" s="60">
        <v>12377</v>
      </c>
      <c r="C80" s="63">
        <v>12</v>
      </c>
      <c r="D80" s="60">
        <v>12391</v>
      </c>
      <c r="E80" s="63">
        <v>24</v>
      </c>
      <c r="F80" s="60">
        <v>12402</v>
      </c>
      <c r="G80" s="66">
        <v>23</v>
      </c>
      <c r="H80" s="66">
        <v>12427</v>
      </c>
      <c r="I80" s="42"/>
      <c r="J80" s="42"/>
      <c r="K80" s="52">
        <v>0</v>
      </c>
      <c r="L80">
        <v>2122</v>
      </c>
    </row>
    <row r="81" spans="1:12" x14ac:dyDescent="0.3">
      <c r="A81" s="60">
        <v>21</v>
      </c>
      <c r="B81" s="60">
        <v>12541</v>
      </c>
      <c r="C81" s="63">
        <v>12</v>
      </c>
      <c r="D81" s="60">
        <v>12556</v>
      </c>
      <c r="E81" s="63">
        <v>24</v>
      </c>
      <c r="F81" s="60">
        <v>12566</v>
      </c>
      <c r="G81" s="66">
        <v>14</v>
      </c>
      <c r="H81" s="66">
        <v>12581</v>
      </c>
      <c r="I81" s="42"/>
      <c r="J81" s="42"/>
      <c r="K81" s="52">
        <v>0</v>
      </c>
      <c r="L81">
        <v>2121</v>
      </c>
    </row>
    <row r="82" spans="1:12" x14ac:dyDescent="0.3">
      <c r="A82" s="60">
        <v>21</v>
      </c>
      <c r="B82" s="60">
        <v>12724</v>
      </c>
      <c r="C82" s="63">
        <v>21</v>
      </c>
      <c r="D82" s="60">
        <v>12738</v>
      </c>
      <c r="E82" s="63">
        <v>11</v>
      </c>
      <c r="F82" s="60">
        <v>12754</v>
      </c>
      <c r="G82" s="66">
        <v>21</v>
      </c>
      <c r="H82" s="66">
        <v>12763</v>
      </c>
      <c r="I82" s="42"/>
      <c r="J82" s="42"/>
      <c r="K82" s="52">
        <v>0</v>
      </c>
      <c r="L82">
        <v>2212</v>
      </c>
    </row>
    <row r="83" spans="1:12" x14ac:dyDescent="0.3">
      <c r="A83" s="60">
        <v>12</v>
      </c>
      <c r="B83" s="60">
        <v>12876</v>
      </c>
      <c r="C83" s="63">
        <v>23</v>
      </c>
      <c r="D83" s="60">
        <v>12888</v>
      </c>
      <c r="E83" s="63">
        <v>24</v>
      </c>
      <c r="F83" s="60">
        <v>12910</v>
      </c>
      <c r="G83" s="66">
        <v>14</v>
      </c>
      <c r="H83" s="66">
        <v>12948</v>
      </c>
      <c r="I83" s="42"/>
      <c r="J83" s="42"/>
      <c r="K83" s="52">
        <v>0</v>
      </c>
      <c r="L83">
        <v>1221</v>
      </c>
    </row>
    <row r="84" spans="1:12" x14ac:dyDescent="0.3">
      <c r="A84" s="60">
        <v>21</v>
      </c>
      <c r="B84" s="60">
        <v>13047</v>
      </c>
      <c r="C84" s="63">
        <v>21</v>
      </c>
      <c r="D84" s="60">
        <v>13071</v>
      </c>
      <c r="E84" s="63">
        <v>11</v>
      </c>
      <c r="F84" s="60">
        <v>13086</v>
      </c>
      <c r="G84" s="66">
        <v>21</v>
      </c>
      <c r="H84" s="66">
        <v>13099</v>
      </c>
      <c r="I84" s="42"/>
      <c r="J84" s="42"/>
      <c r="K84" s="52">
        <v>0</v>
      </c>
      <c r="L84">
        <v>2212</v>
      </c>
    </row>
    <row r="85" spans="1:12" x14ac:dyDescent="0.3">
      <c r="A85" s="60">
        <v>12</v>
      </c>
      <c r="B85" s="60">
        <v>13213</v>
      </c>
      <c r="C85" s="63">
        <v>23</v>
      </c>
      <c r="D85" s="60">
        <v>13222</v>
      </c>
      <c r="E85" s="63">
        <v>24</v>
      </c>
      <c r="F85" s="60">
        <v>13243</v>
      </c>
      <c r="G85" s="66">
        <v>14</v>
      </c>
      <c r="H85" s="66">
        <v>13258</v>
      </c>
      <c r="I85" s="42"/>
      <c r="J85" s="42"/>
      <c r="K85" s="52">
        <v>0</v>
      </c>
      <c r="L85">
        <v>1221</v>
      </c>
    </row>
    <row r="86" spans="1:12" x14ac:dyDescent="0.3">
      <c r="A86" s="60">
        <v>21</v>
      </c>
      <c r="B86" s="60">
        <v>13389</v>
      </c>
      <c r="C86" s="63">
        <v>12</v>
      </c>
      <c r="D86" s="60">
        <v>13412</v>
      </c>
      <c r="E86" s="63">
        <v>24</v>
      </c>
      <c r="F86" s="60">
        <v>13420</v>
      </c>
      <c r="G86" s="66">
        <v>23</v>
      </c>
      <c r="H86" s="66">
        <v>13438</v>
      </c>
      <c r="I86" s="42"/>
      <c r="J86" s="42"/>
      <c r="K86" s="52">
        <v>0</v>
      </c>
      <c r="L86">
        <v>2122</v>
      </c>
    </row>
    <row r="87" spans="1:12" x14ac:dyDescent="0.3">
      <c r="A87" s="60">
        <v>21</v>
      </c>
      <c r="B87" s="60">
        <v>13548</v>
      </c>
      <c r="C87" s="63">
        <v>12</v>
      </c>
      <c r="D87" s="60">
        <v>13561</v>
      </c>
      <c r="E87" s="63">
        <v>24</v>
      </c>
      <c r="F87" s="60">
        <v>13570</v>
      </c>
      <c r="G87" s="66">
        <v>23</v>
      </c>
      <c r="H87" s="66">
        <v>13591</v>
      </c>
      <c r="I87" s="42"/>
      <c r="J87" s="42"/>
      <c r="K87" s="52">
        <v>0</v>
      </c>
      <c r="L87">
        <v>2122</v>
      </c>
    </row>
    <row r="88" spans="1:12" x14ac:dyDescent="0.3">
      <c r="A88" s="60">
        <v>21</v>
      </c>
      <c r="B88" s="60">
        <v>13689</v>
      </c>
      <c r="C88" s="63">
        <v>12</v>
      </c>
      <c r="D88" s="60">
        <v>13710</v>
      </c>
      <c r="E88" s="63">
        <v>24</v>
      </c>
      <c r="F88" s="60">
        <v>13720</v>
      </c>
      <c r="G88" s="66">
        <v>14</v>
      </c>
      <c r="H88" s="66">
        <v>13735</v>
      </c>
      <c r="I88" s="42"/>
      <c r="J88" s="42"/>
      <c r="K88" s="52">
        <v>0</v>
      </c>
      <c r="L88">
        <v>2121</v>
      </c>
    </row>
    <row r="89" spans="1:12" x14ac:dyDescent="0.3">
      <c r="A89" s="60">
        <v>12</v>
      </c>
      <c r="B89" s="60">
        <v>13847</v>
      </c>
      <c r="C89" s="63">
        <v>23</v>
      </c>
      <c r="D89" s="60">
        <v>13860</v>
      </c>
      <c r="E89" s="63">
        <v>13</v>
      </c>
      <c r="F89" s="60">
        <v>13874</v>
      </c>
      <c r="G89" s="66">
        <v>23</v>
      </c>
      <c r="H89" s="66">
        <v>13908</v>
      </c>
      <c r="I89" s="42"/>
      <c r="J89" s="42"/>
      <c r="K89" s="52">
        <v>0</v>
      </c>
      <c r="L89">
        <v>1212</v>
      </c>
    </row>
    <row r="90" spans="1:12" x14ac:dyDescent="0.3">
      <c r="A90" s="60">
        <v>21</v>
      </c>
      <c r="B90" s="60">
        <v>14025</v>
      </c>
      <c r="C90" s="63">
        <v>21</v>
      </c>
      <c r="D90" s="60">
        <v>14045</v>
      </c>
      <c r="E90" s="63">
        <v>22</v>
      </c>
      <c r="F90" s="60">
        <v>14058</v>
      </c>
      <c r="G90" s="66">
        <v>23</v>
      </c>
      <c r="H90" s="66">
        <v>14087</v>
      </c>
      <c r="I90" s="42"/>
      <c r="J90" s="42"/>
      <c r="K90" s="52">
        <v>0</v>
      </c>
      <c r="L90">
        <v>2222</v>
      </c>
    </row>
    <row r="91" spans="1:12" x14ac:dyDescent="0.3">
      <c r="A91" s="60">
        <v>21</v>
      </c>
      <c r="B91" s="60">
        <v>14198</v>
      </c>
      <c r="C91" s="63">
        <v>12</v>
      </c>
      <c r="D91" s="60">
        <v>14211</v>
      </c>
      <c r="E91" s="63">
        <v>24</v>
      </c>
      <c r="F91" s="60">
        <v>14236</v>
      </c>
      <c r="G91" s="66">
        <v>14</v>
      </c>
      <c r="H91" s="66">
        <v>14253</v>
      </c>
      <c r="I91" s="42"/>
      <c r="J91" s="42"/>
      <c r="K91" s="52">
        <v>0</v>
      </c>
      <c r="L91">
        <v>2121</v>
      </c>
    </row>
    <row r="92" spans="1:12" x14ac:dyDescent="0.3">
      <c r="A92" s="60">
        <v>21</v>
      </c>
      <c r="B92" s="60">
        <v>14357</v>
      </c>
      <c r="C92" s="63">
        <v>12</v>
      </c>
      <c r="D92" s="60">
        <v>14371</v>
      </c>
      <c r="E92" s="63">
        <v>13</v>
      </c>
      <c r="F92" s="60">
        <v>14404</v>
      </c>
      <c r="G92" s="66">
        <v>23</v>
      </c>
      <c r="H92" s="66">
        <v>14415</v>
      </c>
      <c r="I92" s="42"/>
      <c r="J92" s="42"/>
      <c r="K92" s="52">
        <v>0</v>
      </c>
      <c r="L92">
        <v>2112</v>
      </c>
    </row>
    <row r="93" spans="1:12" x14ac:dyDescent="0.3">
      <c r="A93" s="60">
        <v>12</v>
      </c>
      <c r="B93" s="60">
        <v>14526</v>
      </c>
      <c r="C93" s="63">
        <v>23</v>
      </c>
      <c r="D93" s="60">
        <v>14535</v>
      </c>
      <c r="E93" s="63">
        <v>13</v>
      </c>
      <c r="F93" s="60">
        <v>14554</v>
      </c>
      <c r="G93" s="66">
        <v>23</v>
      </c>
      <c r="H93" s="66">
        <v>14567</v>
      </c>
      <c r="I93" s="42"/>
      <c r="J93" s="42"/>
      <c r="K93" s="52">
        <v>0</v>
      </c>
      <c r="L93">
        <v>1212</v>
      </c>
    </row>
    <row r="94" spans="1:12" x14ac:dyDescent="0.3">
      <c r="A94" s="60">
        <v>21</v>
      </c>
      <c r="B94" s="60">
        <v>14664</v>
      </c>
      <c r="C94" s="63">
        <v>12</v>
      </c>
      <c r="D94" s="60">
        <v>14706</v>
      </c>
      <c r="E94" s="63">
        <v>24</v>
      </c>
      <c r="F94" s="60">
        <v>14729</v>
      </c>
      <c r="G94" s="66">
        <v>14</v>
      </c>
      <c r="H94" s="66">
        <v>14743</v>
      </c>
      <c r="I94" s="42"/>
      <c r="J94" s="42"/>
      <c r="K94" s="52">
        <v>0</v>
      </c>
      <c r="L94">
        <v>2121</v>
      </c>
    </row>
    <row r="95" spans="1:12" x14ac:dyDescent="0.3">
      <c r="A95" s="60">
        <v>12</v>
      </c>
      <c r="B95" s="60">
        <v>14857</v>
      </c>
      <c r="C95" s="63">
        <v>14</v>
      </c>
      <c r="D95" s="60">
        <v>14881</v>
      </c>
      <c r="E95" s="63">
        <v>24</v>
      </c>
      <c r="F95" s="60">
        <v>14891</v>
      </c>
      <c r="G95" s="66">
        <v>14</v>
      </c>
      <c r="H95" s="66">
        <v>14905</v>
      </c>
      <c r="I95" s="42"/>
      <c r="J95" s="42"/>
      <c r="K95" s="52">
        <v>0</v>
      </c>
      <c r="L95">
        <v>1121</v>
      </c>
    </row>
    <row r="96" spans="1:12" x14ac:dyDescent="0.3">
      <c r="A96" s="60">
        <v>12</v>
      </c>
      <c r="B96" s="60">
        <v>15011</v>
      </c>
      <c r="C96" s="63">
        <v>23</v>
      </c>
      <c r="D96" s="60">
        <v>15022</v>
      </c>
      <c r="E96" s="63">
        <v>13</v>
      </c>
      <c r="F96" s="60">
        <v>15034</v>
      </c>
      <c r="G96" s="66">
        <v>23</v>
      </c>
      <c r="H96" s="66">
        <v>15046</v>
      </c>
      <c r="I96" s="42"/>
      <c r="J96" s="42"/>
      <c r="K96" s="52">
        <v>0</v>
      </c>
      <c r="L96">
        <v>1212</v>
      </c>
    </row>
    <row r="97" spans="1:12" x14ac:dyDescent="0.3">
      <c r="A97" s="60">
        <v>21</v>
      </c>
      <c r="B97" s="60">
        <v>15165</v>
      </c>
      <c r="C97" s="63">
        <v>12</v>
      </c>
      <c r="D97" s="60">
        <v>15176</v>
      </c>
      <c r="E97" s="63">
        <v>24</v>
      </c>
      <c r="F97" s="60">
        <v>15190</v>
      </c>
      <c r="G97" s="66">
        <v>23</v>
      </c>
      <c r="H97" s="66">
        <v>15209</v>
      </c>
      <c r="I97" s="42"/>
      <c r="J97" s="42"/>
      <c r="K97" s="52">
        <v>0</v>
      </c>
      <c r="L97">
        <v>2122</v>
      </c>
    </row>
    <row r="98" spans="1:12" x14ac:dyDescent="0.3">
      <c r="A98" s="60">
        <v>12</v>
      </c>
      <c r="B98" s="60">
        <v>15324</v>
      </c>
      <c r="C98" s="63">
        <v>23</v>
      </c>
      <c r="D98" s="60">
        <v>15335</v>
      </c>
      <c r="E98" s="63">
        <v>24</v>
      </c>
      <c r="F98" s="60">
        <v>15350</v>
      </c>
      <c r="G98" s="66">
        <v>23</v>
      </c>
      <c r="H98" s="66">
        <v>15369</v>
      </c>
      <c r="I98" s="42"/>
      <c r="J98" s="42"/>
      <c r="K98" s="52">
        <v>0</v>
      </c>
      <c r="L98">
        <v>1222</v>
      </c>
    </row>
    <row r="99" spans="1:12" x14ac:dyDescent="0.3">
      <c r="A99" s="60">
        <v>21</v>
      </c>
      <c r="B99" s="60">
        <v>15467</v>
      </c>
      <c r="C99" s="63">
        <v>12</v>
      </c>
      <c r="D99" s="60">
        <v>15476</v>
      </c>
      <c r="E99" s="63">
        <v>24</v>
      </c>
      <c r="F99" s="60">
        <v>15485</v>
      </c>
      <c r="G99" s="66">
        <v>14</v>
      </c>
      <c r="H99" s="66">
        <v>15498</v>
      </c>
      <c r="I99" s="42"/>
      <c r="J99" s="42"/>
      <c r="K99" s="52">
        <v>0</v>
      </c>
      <c r="L99">
        <v>2121</v>
      </c>
    </row>
    <row r="100" spans="1:12" x14ac:dyDescent="0.3">
      <c r="A100" s="60">
        <v>21</v>
      </c>
      <c r="B100" s="60">
        <v>15596</v>
      </c>
      <c r="C100" s="63">
        <v>21</v>
      </c>
      <c r="D100" s="60">
        <v>15618</v>
      </c>
      <c r="E100" s="63">
        <v>11</v>
      </c>
      <c r="F100" s="60">
        <v>15630</v>
      </c>
      <c r="G100" s="66">
        <v>21</v>
      </c>
      <c r="H100" s="66">
        <v>15641</v>
      </c>
      <c r="I100" s="42"/>
      <c r="J100" s="42"/>
      <c r="K100" s="52">
        <v>0</v>
      </c>
      <c r="L100">
        <v>2212</v>
      </c>
    </row>
    <row r="101" spans="1:12" x14ac:dyDescent="0.3">
      <c r="A101" s="60">
        <v>21</v>
      </c>
      <c r="B101" s="60">
        <v>15739</v>
      </c>
      <c r="C101" s="63">
        <v>12</v>
      </c>
      <c r="D101" s="60">
        <v>15749</v>
      </c>
      <c r="E101" s="63">
        <v>24</v>
      </c>
      <c r="F101" s="60">
        <v>15758</v>
      </c>
      <c r="G101" s="66">
        <v>23</v>
      </c>
      <c r="H101" s="66">
        <v>15780</v>
      </c>
      <c r="I101" s="42"/>
      <c r="J101" s="42"/>
      <c r="K101" s="52">
        <v>0</v>
      </c>
      <c r="L101">
        <v>2122</v>
      </c>
    </row>
    <row r="102" spans="1:12" x14ac:dyDescent="0.3">
      <c r="A102" s="60">
        <v>12</v>
      </c>
      <c r="B102" s="60">
        <v>15883</v>
      </c>
      <c r="C102" s="63">
        <v>23</v>
      </c>
      <c r="D102" s="60">
        <v>15892</v>
      </c>
      <c r="E102" s="63">
        <v>13</v>
      </c>
      <c r="F102" s="60">
        <v>15904</v>
      </c>
      <c r="G102" s="66">
        <v>23</v>
      </c>
      <c r="H102" s="66">
        <v>15915</v>
      </c>
      <c r="I102" s="42"/>
      <c r="J102" s="42"/>
      <c r="K102" s="52">
        <v>0</v>
      </c>
      <c r="L102">
        <v>1212</v>
      </c>
    </row>
    <row r="103" spans="1:12" x14ac:dyDescent="0.3">
      <c r="A103" s="60">
        <v>12</v>
      </c>
      <c r="B103" s="60">
        <v>16021</v>
      </c>
      <c r="C103" s="63">
        <v>23</v>
      </c>
      <c r="D103" s="60">
        <v>16031</v>
      </c>
      <c r="E103" s="63">
        <v>24</v>
      </c>
      <c r="F103" s="60">
        <v>16061</v>
      </c>
      <c r="G103" s="66">
        <v>14</v>
      </c>
      <c r="H103" s="66">
        <v>16076</v>
      </c>
      <c r="I103" s="42"/>
      <c r="J103" s="42"/>
      <c r="K103" s="52">
        <v>0</v>
      </c>
      <c r="L103">
        <v>1221</v>
      </c>
    </row>
    <row r="104" spans="1:12" x14ac:dyDescent="0.3">
      <c r="A104" s="59">
        <v>21</v>
      </c>
      <c r="B104" s="59">
        <v>16183</v>
      </c>
      <c r="C104" s="62">
        <v>21</v>
      </c>
      <c r="D104" s="59">
        <v>16208</v>
      </c>
      <c r="E104" s="62">
        <v>22</v>
      </c>
      <c r="F104" s="59">
        <v>16224</v>
      </c>
      <c r="G104" s="65">
        <v>23</v>
      </c>
      <c r="H104" s="65">
        <v>16260</v>
      </c>
      <c r="I104" s="43"/>
      <c r="J104" s="43"/>
      <c r="K104" s="44">
        <v>0</v>
      </c>
      <c r="L104">
        <v>2222</v>
      </c>
    </row>
    <row r="105" spans="1:12" x14ac:dyDescent="0.3">
      <c r="A105" s="59">
        <v>12</v>
      </c>
      <c r="B105" s="59">
        <v>16365</v>
      </c>
      <c r="C105" s="62">
        <v>23</v>
      </c>
      <c r="D105" s="59">
        <v>16374</v>
      </c>
      <c r="E105" s="62">
        <v>13</v>
      </c>
      <c r="F105" s="59">
        <v>16390</v>
      </c>
      <c r="G105" s="65">
        <v>23</v>
      </c>
      <c r="H105" s="65">
        <v>16399</v>
      </c>
      <c r="I105" s="43"/>
      <c r="J105" s="43"/>
      <c r="K105" s="44">
        <v>0</v>
      </c>
      <c r="L105">
        <v>1212</v>
      </c>
    </row>
    <row r="106" spans="1:12" x14ac:dyDescent="0.3">
      <c r="A106" s="59">
        <v>12</v>
      </c>
      <c r="B106" s="59">
        <v>16528</v>
      </c>
      <c r="C106" s="62">
        <v>23</v>
      </c>
      <c r="D106" s="59">
        <v>16539</v>
      </c>
      <c r="E106" s="62">
        <v>24</v>
      </c>
      <c r="F106" s="59">
        <v>16558</v>
      </c>
      <c r="G106" s="65">
        <v>23</v>
      </c>
      <c r="H106" s="65">
        <v>16576</v>
      </c>
      <c r="I106" s="43"/>
      <c r="J106" s="43"/>
      <c r="K106" s="44">
        <v>0</v>
      </c>
      <c r="L106">
        <v>1222</v>
      </c>
    </row>
    <row r="107" spans="1:12" x14ac:dyDescent="0.3">
      <c r="A107" s="59">
        <v>12</v>
      </c>
      <c r="B107" s="59">
        <v>16692</v>
      </c>
      <c r="C107" s="62">
        <v>23</v>
      </c>
      <c r="D107" s="59">
        <v>16710</v>
      </c>
      <c r="E107" s="62">
        <v>13</v>
      </c>
      <c r="F107" s="59">
        <v>16739</v>
      </c>
      <c r="G107" s="65">
        <v>23</v>
      </c>
      <c r="H107" s="65">
        <v>16749</v>
      </c>
      <c r="I107" s="43"/>
      <c r="J107" s="43"/>
      <c r="K107" s="44">
        <v>0</v>
      </c>
      <c r="L107">
        <v>1212</v>
      </c>
    </row>
    <row r="108" spans="1:12" x14ac:dyDescent="0.3">
      <c r="A108" s="59">
        <v>12</v>
      </c>
      <c r="B108" s="59">
        <v>16876</v>
      </c>
      <c r="C108" s="62">
        <v>23</v>
      </c>
      <c r="D108" s="59">
        <v>16887</v>
      </c>
      <c r="E108" s="62">
        <v>24</v>
      </c>
      <c r="F108" s="59">
        <v>16900</v>
      </c>
      <c r="G108" s="65">
        <v>23</v>
      </c>
      <c r="H108" s="65">
        <v>16919</v>
      </c>
      <c r="I108" s="43"/>
      <c r="J108" s="43"/>
      <c r="K108" s="44">
        <v>0</v>
      </c>
      <c r="L108">
        <v>1222</v>
      </c>
    </row>
    <row r="109" spans="1:12" x14ac:dyDescent="0.3">
      <c r="A109" s="59">
        <v>21</v>
      </c>
      <c r="B109" s="59">
        <v>17024</v>
      </c>
      <c r="C109" s="62">
        <v>12</v>
      </c>
      <c r="D109" s="59">
        <v>17045</v>
      </c>
      <c r="E109" s="62">
        <v>24</v>
      </c>
      <c r="F109" s="59">
        <v>17055</v>
      </c>
      <c r="G109" s="65">
        <v>23</v>
      </c>
      <c r="H109" s="65">
        <v>17068</v>
      </c>
      <c r="I109" s="43"/>
      <c r="J109" s="43"/>
      <c r="K109" s="44">
        <v>0</v>
      </c>
      <c r="L109">
        <v>2122</v>
      </c>
    </row>
    <row r="110" spans="1:12" x14ac:dyDescent="0.3">
      <c r="A110" s="59">
        <v>21</v>
      </c>
      <c r="B110" s="59">
        <v>17181</v>
      </c>
      <c r="C110" s="62">
        <v>12</v>
      </c>
      <c r="D110" s="59">
        <v>17193</v>
      </c>
      <c r="E110" s="62">
        <v>24</v>
      </c>
      <c r="F110" s="59">
        <v>17206</v>
      </c>
      <c r="G110" s="65">
        <v>14</v>
      </c>
      <c r="H110" s="65">
        <v>17219</v>
      </c>
      <c r="I110" s="43"/>
      <c r="J110" s="43"/>
      <c r="K110" s="44">
        <v>0</v>
      </c>
      <c r="L110">
        <v>2121</v>
      </c>
    </row>
    <row r="111" spans="1:12" x14ac:dyDescent="0.3">
      <c r="A111" s="59">
        <v>21</v>
      </c>
      <c r="B111" s="59">
        <v>17327</v>
      </c>
      <c r="C111" s="62">
        <v>12</v>
      </c>
      <c r="D111" s="59">
        <v>17338</v>
      </c>
      <c r="E111" s="62">
        <v>24</v>
      </c>
      <c r="F111" s="59">
        <v>17349</v>
      </c>
      <c r="G111" s="65">
        <v>23</v>
      </c>
      <c r="H111" s="65">
        <v>17374</v>
      </c>
      <c r="I111" s="43"/>
      <c r="J111" s="43"/>
      <c r="K111" s="44">
        <v>0</v>
      </c>
      <c r="L111">
        <v>2122</v>
      </c>
    </row>
    <row r="112" spans="1:12" x14ac:dyDescent="0.3">
      <c r="A112" s="59">
        <v>12</v>
      </c>
      <c r="B112" s="59">
        <v>17497</v>
      </c>
      <c r="C112" s="62">
        <v>14</v>
      </c>
      <c r="D112" s="59">
        <v>17520</v>
      </c>
      <c r="E112" s="62">
        <v>13</v>
      </c>
      <c r="F112" s="59">
        <v>17543</v>
      </c>
      <c r="G112" s="65">
        <v>23</v>
      </c>
      <c r="H112" s="65">
        <v>17593</v>
      </c>
      <c r="I112" s="43"/>
      <c r="J112" s="43"/>
      <c r="K112" s="44">
        <v>0</v>
      </c>
      <c r="L112">
        <v>1112</v>
      </c>
    </row>
    <row r="113" spans="1:12" x14ac:dyDescent="0.3">
      <c r="A113" s="59">
        <v>12</v>
      </c>
      <c r="B113" s="59">
        <v>17702</v>
      </c>
      <c r="C113" s="62">
        <v>14</v>
      </c>
      <c r="D113" s="59">
        <v>17713</v>
      </c>
      <c r="E113" s="62">
        <v>24</v>
      </c>
      <c r="F113" s="59">
        <v>17724</v>
      </c>
      <c r="G113" s="65">
        <v>23</v>
      </c>
      <c r="H113" s="65">
        <v>17743</v>
      </c>
      <c r="I113" s="43"/>
      <c r="J113" s="43"/>
      <c r="K113" s="44">
        <v>0</v>
      </c>
      <c r="L113">
        <v>1122</v>
      </c>
    </row>
    <row r="114" spans="1:12" x14ac:dyDescent="0.3">
      <c r="A114" s="59">
        <v>12</v>
      </c>
      <c r="B114" s="59">
        <v>17851</v>
      </c>
      <c r="C114" s="62">
        <v>14</v>
      </c>
      <c r="D114" s="59">
        <v>17874</v>
      </c>
      <c r="E114" s="62">
        <v>13</v>
      </c>
      <c r="F114" s="59">
        <v>17898</v>
      </c>
      <c r="G114" s="65">
        <v>23</v>
      </c>
      <c r="H114" s="65">
        <v>17909</v>
      </c>
      <c r="I114" s="43"/>
      <c r="J114" s="43"/>
      <c r="K114" s="44">
        <v>0</v>
      </c>
      <c r="L114">
        <v>1112</v>
      </c>
    </row>
    <row r="115" spans="1:12" x14ac:dyDescent="0.3">
      <c r="A115" s="59">
        <v>21</v>
      </c>
      <c r="B115" s="59">
        <v>18010</v>
      </c>
      <c r="C115" s="62">
        <v>12</v>
      </c>
      <c r="D115" s="59">
        <v>18041</v>
      </c>
      <c r="E115" s="62">
        <v>24</v>
      </c>
      <c r="F115" s="59">
        <v>18049</v>
      </c>
      <c r="G115" s="65">
        <v>14</v>
      </c>
      <c r="H115" s="65">
        <v>18061</v>
      </c>
      <c r="I115" s="43"/>
      <c r="J115" s="43"/>
      <c r="K115" s="44">
        <v>0</v>
      </c>
      <c r="L115">
        <v>2121</v>
      </c>
    </row>
    <row r="116" spans="1:12" x14ac:dyDescent="0.3">
      <c r="A116" s="59">
        <v>12</v>
      </c>
      <c r="B116" s="59">
        <v>18180</v>
      </c>
      <c r="C116" s="62">
        <v>23</v>
      </c>
      <c r="D116" s="59">
        <v>18191</v>
      </c>
      <c r="E116" s="62">
        <v>13</v>
      </c>
      <c r="F116" s="59">
        <v>18222</v>
      </c>
      <c r="G116" s="65">
        <v>23</v>
      </c>
      <c r="H116" s="65">
        <v>18232</v>
      </c>
      <c r="I116" s="43"/>
      <c r="J116" s="43"/>
      <c r="K116" s="44">
        <v>0</v>
      </c>
      <c r="L116">
        <v>1212</v>
      </c>
    </row>
    <row r="117" spans="1:12" x14ac:dyDescent="0.3">
      <c r="A117" s="59">
        <v>21</v>
      </c>
      <c r="B117" s="59">
        <v>18331</v>
      </c>
      <c r="C117" s="62">
        <v>12</v>
      </c>
      <c r="D117" s="59">
        <v>18341</v>
      </c>
      <c r="E117" s="62">
        <v>24</v>
      </c>
      <c r="F117" s="59">
        <v>18352</v>
      </c>
      <c r="G117" s="65">
        <v>14</v>
      </c>
      <c r="H117" s="65">
        <v>18364</v>
      </c>
      <c r="I117" s="43"/>
      <c r="J117" s="43"/>
      <c r="K117" s="44">
        <v>0</v>
      </c>
      <c r="L117">
        <v>2121</v>
      </c>
    </row>
    <row r="118" spans="1:12" x14ac:dyDescent="0.3">
      <c r="A118" s="59">
        <v>21</v>
      </c>
      <c r="B118" s="59">
        <v>18465</v>
      </c>
      <c r="C118" s="62">
        <v>12</v>
      </c>
      <c r="D118" s="59">
        <v>18477</v>
      </c>
      <c r="E118" s="62">
        <v>13</v>
      </c>
      <c r="F118" s="59">
        <v>18497</v>
      </c>
      <c r="G118" s="65">
        <v>23</v>
      </c>
      <c r="H118" s="65">
        <v>18506</v>
      </c>
      <c r="I118" s="43"/>
      <c r="J118" s="43"/>
      <c r="K118" s="44">
        <v>0</v>
      </c>
      <c r="L118">
        <v>2112</v>
      </c>
    </row>
    <row r="119" spans="1:12" x14ac:dyDescent="0.3">
      <c r="A119" s="59">
        <v>12</v>
      </c>
      <c r="B119" s="59">
        <v>18613</v>
      </c>
      <c r="C119" s="62">
        <v>14</v>
      </c>
      <c r="D119" s="59">
        <v>18623</v>
      </c>
      <c r="E119" s="62">
        <v>24</v>
      </c>
      <c r="F119" s="59">
        <v>18631</v>
      </c>
      <c r="G119" s="65">
        <v>23</v>
      </c>
      <c r="H119" s="65">
        <v>18653</v>
      </c>
      <c r="I119" s="43"/>
      <c r="J119" s="43"/>
      <c r="K119" s="44">
        <v>0</v>
      </c>
      <c r="L119">
        <v>1122</v>
      </c>
    </row>
    <row r="120" spans="1:12" x14ac:dyDescent="0.3">
      <c r="A120" s="59">
        <v>21</v>
      </c>
      <c r="B120" s="59">
        <v>18751</v>
      </c>
      <c r="C120" s="62">
        <v>12</v>
      </c>
      <c r="D120" s="59">
        <v>18763</v>
      </c>
      <c r="E120" s="62">
        <v>24</v>
      </c>
      <c r="F120" s="59">
        <v>18773</v>
      </c>
      <c r="G120" s="65">
        <v>14</v>
      </c>
      <c r="H120" s="65">
        <v>18784</v>
      </c>
      <c r="I120" s="43"/>
      <c r="J120" s="43"/>
      <c r="K120" s="44">
        <v>0</v>
      </c>
      <c r="L120">
        <v>2121</v>
      </c>
    </row>
    <row r="121" spans="1:12" x14ac:dyDescent="0.3">
      <c r="A121" s="59">
        <v>21</v>
      </c>
      <c r="B121" s="59">
        <v>18897</v>
      </c>
      <c r="C121" s="62">
        <v>12</v>
      </c>
      <c r="D121" s="59">
        <v>18909</v>
      </c>
      <c r="E121" s="62">
        <v>24</v>
      </c>
      <c r="F121" s="59">
        <v>18935</v>
      </c>
      <c r="G121" s="65">
        <v>23</v>
      </c>
      <c r="H121" s="65">
        <v>18950</v>
      </c>
      <c r="I121" s="43"/>
      <c r="J121" s="43"/>
      <c r="K121" s="44">
        <v>0</v>
      </c>
      <c r="L121">
        <v>2122</v>
      </c>
    </row>
    <row r="122" spans="1:12" x14ac:dyDescent="0.3">
      <c r="A122" s="59">
        <v>21</v>
      </c>
      <c r="B122" s="59">
        <v>19057</v>
      </c>
      <c r="C122" s="62">
        <v>12</v>
      </c>
      <c r="D122" s="59">
        <v>19078</v>
      </c>
      <c r="E122" s="62">
        <v>24</v>
      </c>
      <c r="F122" s="59">
        <v>19118</v>
      </c>
      <c r="G122" s="65">
        <v>23</v>
      </c>
      <c r="H122" s="65">
        <v>19149</v>
      </c>
      <c r="I122" s="43"/>
      <c r="J122" s="43"/>
      <c r="K122" s="44">
        <v>0</v>
      </c>
      <c r="L122">
        <v>2122</v>
      </c>
    </row>
    <row r="123" spans="1:12" x14ac:dyDescent="0.3">
      <c r="A123" s="59">
        <v>21</v>
      </c>
      <c r="B123" s="59">
        <v>19262</v>
      </c>
      <c r="C123" s="62">
        <v>12</v>
      </c>
      <c r="D123" s="59">
        <v>19278</v>
      </c>
      <c r="E123" s="62">
        <v>24</v>
      </c>
      <c r="F123" s="59">
        <v>19288</v>
      </c>
      <c r="G123" s="65">
        <v>23</v>
      </c>
      <c r="H123" s="65">
        <v>19306</v>
      </c>
      <c r="I123" s="43"/>
      <c r="J123" s="43"/>
      <c r="K123" s="44">
        <v>0</v>
      </c>
      <c r="L123">
        <v>2122</v>
      </c>
    </row>
    <row r="124" spans="1:12" x14ac:dyDescent="0.3">
      <c r="A124" s="59">
        <v>21</v>
      </c>
      <c r="B124" s="59">
        <v>19405</v>
      </c>
      <c r="C124" s="62">
        <v>21</v>
      </c>
      <c r="D124" s="59">
        <v>19425</v>
      </c>
      <c r="E124" s="62">
        <v>11</v>
      </c>
      <c r="F124" s="59">
        <v>19441</v>
      </c>
      <c r="G124" s="65">
        <v>21</v>
      </c>
      <c r="H124" s="65">
        <v>19454</v>
      </c>
      <c r="I124" s="43"/>
      <c r="J124" s="43"/>
      <c r="K124" s="44">
        <v>0</v>
      </c>
      <c r="L124">
        <v>2212</v>
      </c>
    </row>
    <row r="125" spans="1:12" x14ac:dyDescent="0.3">
      <c r="A125" s="59">
        <v>12</v>
      </c>
      <c r="B125" s="59">
        <v>19578</v>
      </c>
      <c r="C125" s="62">
        <v>23</v>
      </c>
      <c r="D125" s="59">
        <v>19587</v>
      </c>
      <c r="E125" s="62">
        <v>13</v>
      </c>
      <c r="F125" s="59">
        <v>19603</v>
      </c>
      <c r="G125" s="65">
        <v>23</v>
      </c>
      <c r="H125" s="65">
        <v>19613</v>
      </c>
      <c r="I125" s="43"/>
      <c r="J125" s="43"/>
      <c r="K125" s="44">
        <v>0</v>
      </c>
      <c r="L125">
        <v>1212</v>
      </c>
    </row>
    <row r="126" spans="1:12" x14ac:dyDescent="0.3">
      <c r="A126" s="59">
        <v>12</v>
      </c>
      <c r="B126" s="59">
        <v>19715</v>
      </c>
      <c r="C126" s="62">
        <v>23</v>
      </c>
      <c r="D126" s="59">
        <v>19727</v>
      </c>
      <c r="E126" s="62">
        <v>13</v>
      </c>
      <c r="F126" s="59">
        <v>19741</v>
      </c>
      <c r="G126" s="65">
        <v>23</v>
      </c>
      <c r="H126" s="65">
        <v>19752</v>
      </c>
      <c r="I126" s="43"/>
      <c r="J126" s="43"/>
      <c r="K126" s="44">
        <v>0</v>
      </c>
      <c r="L126">
        <v>1212</v>
      </c>
    </row>
    <row r="127" spans="1:12" x14ac:dyDescent="0.3">
      <c r="A127" s="59">
        <v>12</v>
      </c>
      <c r="B127" s="59">
        <v>19859</v>
      </c>
      <c r="C127" s="62">
        <v>14</v>
      </c>
      <c r="D127" s="59">
        <v>19875</v>
      </c>
      <c r="E127" s="62">
        <v>24</v>
      </c>
      <c r="F127" s="59">
        <v>19885</v>
      </c>
      <c r="G127" s="65">
        <v>23</v>
      </c>
      <c r="H127" s="65">
        <v>19899</v>
      </c>
      <c r="I127" s="43"/>
      <c r="J127" s="43"/>
      <c r="K127" s="44">
        <v>0</v>
      </c>
      <c r="L127">
        <v>1122</v>
      </c>
    </row>
    <row r="128" spans="1:12" x14ac:dyDescent="0.3">
      <c r="A128" s="60">
        <v>21</v>
      </c>
      <c r="B128" s="60">
        <v>20001</v>
      </c>
      <c r="C128" s="63">
        <v>21</v>
      </c>
      <c r="D128" s="60">
        <v>20024</v>
      </c>
      <c r="E128" s="63">
        <v>11</v>
      </c>
      <c r="F128" s="60">
        <v>20053</v>
      </c>
      <c r="G128" s="66">
        <v>21</v>
      </c>
      <c r="H128" s="66">
        <v>20065</v>
      </c>
      <c r="I128" s="42"/>
      <c r="J128" s="42"/>
      <c r="K128" s="52">
        <v>0</v>
      </c>
      <c r="L128">
        <v>2212</v>
      </c>
    </row>
    <row r="129" spans="1:12" x14ac:dyDescent="0.3">
      <c r="A129" s="60">
        <v>12</v>
      </c>
      <c r="B129" s="60">
        <v>20170</v>
      </c>
      <c r="C129" s="63">
        <v>14</v>
      </c>
      <c r="D129" s="60">
        <v>20187</v>
      </c>
      <c r="E129" s="63">
        <v>24</v>
      </c>
      <c r="F129" s="60">
        <v>20209</v>
      </c>
      <c r="G129" s="66">
        <v>14</v>
      </c>
      <c r="H129" s="66">
        <v>20271</v>
      </c>
      <c r="I129" s="42"/>
      <c r="J129" s="42"/>
      <c r="K129" s="52">
        <v>0</v>
      </c>
      <c r="L129">
        <v>1121</v>
      </c>
    </row>
    <row r="130" spans="1:12" x14ac:dyDescent="0.3">
      <c r="A130" s="60">
        <v>21</v>
      </c>
      <c r="B130" s="60">
        <v>20407</v>
      </c>
      <c r="C130" s="63">
        <v>12</v>
      </c>
      <c r="D130" s="60">
        <v>20424</v>
      </c>
      <c r="E130" s="63">
        <v>24</v>
      </c>
      <c r="F130" s="60">
        <v>20438</v>
      </c>
      <c r="G130" s="66">
        <v>23</v>
      </c>
      <c r="H130" s="66">
        <v>20466</v>
      </c>
      <c r="I130" s="42"/>
      <c r="J130" s="42"/>
      <c r="K130" s="52">
        <v>0</v>
      </c>
      <c r="L130">
        <v>2122</v>
      </c>
    </row>
    <row r="131" spans="1:12" x14ac:dyDescent="0.3">
      <c r="A131" s="60">
        <v>12</v>
      </c>
      <c r="B131" s="60">
        <v>20593</v>
      </c>
      <c r="C131" s="63">
        <v>23</v>
      </c>
      <c r="D131" s="60">
        <v>20610</v>
      </c>
      <c r="E131" s="63">
        <v>24</v>
      </c>
      <c r="F131" s="60">
        <v>20627</v>
      </c>
      <c r="G131" s="66">
        <v>14</v>
      </c>
      <c r="H131" s="66">
        <v>20678</v>
      </c>
      <c r="I131" s="42"/>
      <c r="J131" s="42"/>
      <c r="K131" s="52">
        <v>0</v>
      </c>
      <c r="L131">
        <v>1221</v>
      </c>
    </row>
    <row r="132" spans="1:12" x14ac:dyDescent="0.3">
      <c r="A132" s="60">
        <v>21</v>
      </c>
      <c r="B132" s="60">
        <v>20799</v>
      </c>
      <c r="C132" s="63">
        <v>12</v>
      </c>
      <c r="D132" s="60">
        <v>20813</v>
      </c>
      <c r="E132" s="63">
        <v>24</v>
      </c>
      <c r="F132" s="60">
        <v>20825</v>
      </c>
      <c r="G132" s="66">
        <v>23</v>
      </c>
      <c r="H132" s="66">
        <v>20849</v>
      </c>
      <c r="I132" s="42"/>
      <c r="J132" s="42"/>
      <c r="K132" s="52">
        <v>0</v>
      </c>
      <c r="L132">
        <v>2122</v>
      </c>
    </row>
    <row r="133" spans="1:12" x14ac:dyDescent="0.3">
      <c r="A133" s="60">
        <v>12</v>
      </c>
      <c r="B133" s="60">
        <v>20976</v>
      </c>
      <c r="C133" s="63">
        <v>23</v>
      </c>
      <c r="D133" s="60">
        <v>20988</v>
      </c>
      <c r="E133" s="63">
        <v>13</v>
      </c>
      <c r="F133" s="60">
        <v>21002</v>
      </c>
      <c r="G133" s="66">
        <v>23</v>
      </c>
      <c r="H133" s="66">
        <v>21017</v>
      </c>
      <c r="I133" s="42"/>
      <c r="J133" s="42"/>
      <c r="K133" s="52">
        <v>0</v>
      </c>
      <c r="L133">
        <v>1212</v>
      </c>
    </row>
    <row r="134" spans="1:12" x14ac:dyDescent="0.3">
      <c r="A134" s="60">
        <v>21</v>
      </c>
      <c r="B134" s="60">
        <v>21144</v>
      </c>
      <c r="C134" s="63">
        <v>21</v>
      </c>
      <c r="D134" s="60">
        <v>21165</v>
      </c>
      <c r="E134" s="63">
        <v>11</v>
      </c>
      <c r="F134" s="60">
        <v>21182</v>
      </c>
      <c r="G134" s="66">
        <v>21</v>
      </c>
      <c r="H134" s="66">
        <v>21200</v>
      </c>
      <c r="I134" s="42"/>
      <c r="J134" s="42"/>
      <c r="K134" s="52">
        <v>0</v>
      </c>
      <c r="L134">
        <v>2212</v>
      </c>
    </row>
    <row r="135" spans="1:12" x14ac:dyDescent="0.3">
      <c r="A135" s="60">
        <v>12</v>
      </c>
      <c r="B135" s="60">
        <v>21323</v>
      </c>
      <c r="C135" s="63">
        <v>23</v>
      </c>
      <c r="D135" s="60">
        <v>21336</v>
      </c>
      <c r="E135" s="63">
        <v>13</v>
      </c>
      <c r="F135" s="60">
        <v>21364</v>
      </c>
      <c r="G135" s="66">
        <v>23</v>
      </c>
      <c r="H135" s="66">
        <v>21377</v>
      </c>
      <c r="I135" s="42"/>
      <c r="J135" s="42"/>
      <c r="K135" s="52">
        <v>0</v>
      </c>
      <c r="L135">
        <v>1212</v>
      </c>
    </row>
    <row r="136" spans="1:12" x14ac:dyDescent="0.3">
      <c r="A136" s="60">
        <v>12</v>
      </c>
      <c r="B136" s="60">
        <v>21481</v>
      </c>
      <c r="C136" s="63">
        <v>14</v>
      </c>
      <c r="D136" s="60">
        <v>21497</v>
      </c>
      <c r="E136" s="63">
        <v>24</v>
      </c>
      <c r="F136" s="60">
        <v>21508</v>
      </c>
      <c r="G136" s="66">
        <v>14</v>
      </c>
      <c r="H136" s="66">
        <v>21522</v>
      </c>
      <c r="I136" s="42"/>
      <c r="J136" s="42"/>
      <c r="K136" s="52">
        <v>0</v>
      </c>
      <c r="L136">
        <v>1121</v>
      </c>
    </row>
    <row r="137" spans="1:12" x14ac:dyDescent="0.3">
      <c r="A137" s="60">
        <v>12</v>
      </c>
      <c r="B137" s="60">
        <v>21625</v>
      </c>
      <c r="C137" s="63">
        <v>23</v>
      </c>
      <c r="D137" s="60">
        <v>21633</v>
      </c>
      <c r="E137" s="63">
        <v>13</v>
      </c>
      <c r="F137" s="60">
        <v>21647</v>
      </c>
      <c r="G137" s="66">
        <v>23</v>
      </c>
      <c r="H137" s="66">
        <v>21659</v>
      </c>
      <c r="I137" s="42"/>
      <c r="J137" s="42"/>
      <c r="K137" s="52">
        <v>0</v>
      </c>
      <c r="L137">
        <v>1212</v>
      </c>
    </row>
    <row r="138" spans="1:12" x14ac:dyDescent="0.3">
      <c r="A138" s="60">
        <v>21</v>
      </c>
      <c r="B138" s="60">
        <v>21757</v>
      </c>
      <c r="C138" s="63">
        <v>12</v>
      </c>
      <c r="D138" s="60">
        <v>21767</v>
      </c>
      <c r="E138" s="63">
        <v>24</v>
      </c>
      <c r="F138" s="60">
        <v>21777</v>
      </c>
      <c r="G138" s="66">
        <v>23</v>
      </c>
      <c r="H138" s="66">
        <v>21799</v>
      </c>
      <c r="I138" s="42"/>
      <c r="J138" s="42"/>
      <c r="K138" s="52">
        <v>0</v>
      </c>
      <c r="L138">
        <v>2122</v>
      </c>
    </row>
    <row r="139" spans="1:12" x14ac:dyDescent="0.3">
      <c r="A139" s="60">
        <v>21</v>
      </c>
      <c r="B139" s="60">
        <v>21911</v>
      </c>
      <c r="C139" s="63">
        <v>21</v>
      </c>
      <c r="D139" s="60">
        <v>21926</v>
      </c>
      <c r="E139" s="63">
        <v>11</v>
      </c>
      <c r="F139" s="60">
        <v>21938</v>
      </c>
      <c r="G139" s="66">
        <v>21</v>
      </c>
      <c r="H139" s="66">
        <v>21947</v>
      </c>
      <c r="I139" s="42"/>
      <c r="J139" s="42"/>
      <c r="K139" s="52">
        <v>0</v>
      </c>
      <c r="L139">
        <v>2212</v>
      </c>
    </row>
    <row r="140" spans="1:12" x14ac:dyDescent="0.3">
      <c r="A140" s="60">
        <v>12</v>
      </c>
      <c r="B140" s="60">
        <v>22074</v>
      </c>
      <c r="C140" s="63">
        <v>14</v>
      </c>
      <c r="D140" s="60">
        <v>22092</v>
      </c>
      <c r="E140" s="63">
        <v>24</v>
      </c>
      <c r="F140" s="60">
        <v>22101</v>
      </c>
      <c r="G140" s="66">
        <v>23</v>
      </c>
      <c r="H140" s="66">
        <v>22127</v>
      </c>
      <c r="I140" s="42"/>
      <c r="J140" s="42"/>
      <c r="K140" s="52">
        <v>0</v>
      </c>
      <c r="L140">
        <v>1122</v>
      </c>
    </row>
    <row r="141" spans="1:12" x14ac:dyDescent="0.3">
      <c r="A141" s="60">
        <v>21</v>
      </c>
      <c r="B141" s="60">
        <v>22224</v>
      </c>
      <c r="C141" s="63">
        <v>12</v>
      </c>
      <c r="D141" s="60">
        <v>22258</v>
      </c>
      <c r="E141" s="63">
        <v>24</v>
      </c>
      <c r="F141" s="60">
        <v>22266</v>
      </c>
      <c r="G141" s="66">
        <v>14</v>
      </c>
      <c r="H141" s="66">
        <v>22282</v>
      </c>
      <c r="I141" s="42"/>
      <c r="J141" s="42"/>
      <c r="K141" s="52">
        <v>0</v>
      </c>
      <c r="L141">
        <v>2121</v>
      </c>
    </row>
    <row r="142" spans="1:12" x14ac:dyDescent="0.3">
      <c r="A142" s="60">
        <v>12</v>
      </c>
      <c r="B142" s="60">
        <v>22404</v>
      </c>
      <c r="C142" s="63">
        <v>23</v>
      </c>
      <c r="D142" s="60">
        <v>22414</v>
      </c>
      <c r="E142" s="63">
        <v>13</v>
      </c>
      <c r="F142" s="60">
        <v>22427</v>
      </c>
      <c r="G142" s="66">
        <v>23</v>
      </c>
      <c r="H142" s="66">
        <v>22437</v>
      </c>
      <c r="I142" s="42"/>
      <c r="J142" s="42"/>
      <c r="K142" s="52">
        <v>0</v>
      </c>
      <c r="L142">
        <v>1212</v>
      </c>
    </row>
    <row r="143" spans="1:12" x14ac:dyDescent="0.3">
      <c r="A143" s="60">
        <v>12</v>
      </c>
      <c r="B143" s="60">
        <v>22562</v>
      </c>
      <c r="C143" s="63">
        <v>14</v>
      </c>
      <c r="D143" s="60">
        <v>22584</v>
      </c>
      <c r="E143" s="63">
        <v>24</v>
      </c>
      <c r="F143" s="60">
        <v>22593</v>
      </c>
      <c r="G143" s="66">
        <v>14</v>
      </c>
      <c r="H143" s="66">
        <v>22608</v>
      </c>
      <c r="I143" s="42"/>
      <c r="J143" s="42"/>
      <c r="K143" s="52">
        <v>0</v>
      </c>
      <c r="L143">
        <v>1121</v>
      </c>
    </row>
    <row r="144" spans="1:12" x14ac:dyDescent="0.3">
      <c r="A144" s="60">
        <v>21</v>
      </c>
      <c r="B144" s="60">
        <v>22714</v>
      </c>
      <c r="C144" s="63">
        <v>12</v>
      </c>
      <c r="D144" s="60">
        <v>22727</v>
      </c>
      <c r="E144" s="63">
        <v>24</v>
      </c>
      <c r="F144" s="60">
        <v>22742</v>
      </c>
      <c r="G144" s="66">
        <v>23</v>
      </c>
      <c r="H144" s="66">
        <v>22756</v>
      </c>
      <c r="I144" s="42"/>
      <c r="J144" s="42"/>
      <c r="K144" s="52">
        <v>0</v>
      </c>
      <c r="L144">
        <v>2122</v>
      </c>
    </row>
    <row r="145" spans="1:12" x14ac:dyDescent="0.3">
      <c r="A145" s="60">
        <v>12</v>
      </c>
      <c r="B145" s="60">
        <v>22884</v>
      </c>
      <c r="C145" s="63">
        <v>23</v>
      </c>
      <c r="D145" s="60">
        <v>22893</v>
      </c>
      <c r="E145" s="63">
        <v>24</v>
      </c>
      <c r="F145" s="60">
        <v>22936</v>
      </c>
      <c r="G145" s="66">
        <v>23</v>
      </c>
      <c r="H145" s="66">
        <v>22951</v>
      </c>
      <c r="I145" s="42"/>
      <c r="J145" s="42"/>
      <c r="K145" s="52">
        <v>0</v>
      </c>
      <c r="L145">
        <v>1222</v>
      </c>
    </row>
    <row r="146" spans="1:12" x14ac:dyDescent="0.3">
      <c r="A146" s="60">
        <v>21</v>
      </c>
      <c r="B146" s="60">
        <v>23077</v>
      </c>
      <c r="C146" s="63">
        <v>12</v>
      </c>
      <c r="D146" s="60">
        <v>23092</v>
      </c>
      <c r="E146" s="63">
        <v>24</v>
      </c>
      <c r="F146" s="60">
        <v>23140</v>
      </c>
      <c r="G146" s="66">
        <v>23</v>
      </c>
      <c r="H146" s="66">
        <v>23154</v>
      </c>
      <c r="I146" s="42"/>
      <c r="J146" s="42"/>
      <c r="K146" s="52">
        <v>0</v>
      </c>
      <c r="L146">
        <v>2122</v>
      </c>
    </row>
    <row r="147" spans="1:12" x14ac:dyDescent="0.3">
      <c r="A147" s="60">
        <v>21</v>
      </c>
      <c r="B147" s="60">
        <v>23260</v>
      </c>
      <c r="C147" s="63">
        <v>12</v>
      </c>
      <c r="D147" s="60">
        <v>23275</v>
      </c>
      <c r="E147" s="63">
        <v>24</v>
      </c>
      <c r="F147" s="60">
        <v>23285</v>
      </c>
      <c r="G147" s="66">
        <v>14</v>
      </c>
      <c r="H147" s="66">
        <v>23300</v>
      </c>
      <c r="I147" s="42"/>
      <c r="J147" s="42"/>
      <c r="K147" s="52">
        <v>0</v>
      </c>
      <c r="L147">
        <v>2121</v>
      </c>
    </row>
    <row r="148" spans="1:12" x14ac:dyDescent="0.3">
      <c r="A148" s="60">
        <v>21</v>
      </c>
      <c r="B148" s="60">
        <v>23405</v>
      </c>
      <c r="C148" s="63">
        <v>12</v>
      </c>
      <c r="D148" s="60">
        <v>23420</v>
      </c>
      <c r="E148" s="63">
        <v>24</v>
      </c>
      <c r="F148" s="60">
        <v>23429</v>
      </c>
      <c r="G148" s="66">
        <v>23</v>
      </c>
      <c r="H148" s="66">
        <v>23444</v>
      </c>
      <c r="I148" s="42"/>
      <c r="J148" s="42"/>
      <c r="K148" s="52">
        <v>0</v>
      </c>
      <c r="L148">
        <v>2122</v>
      </c>
    </row>
    <row r="149" spans="1:12" x14ac:dyDescent="0.3">
      <c r="A149" s="60">
        <v>21</v>
      </c>
      <c r="B149" s="60">
        <v>23551</v>
      </c>
      <c r="C149" s="63">
        <v>12</v>
      </c>
      <c r="D149" s="60">
        <v>23566</v>
      </c>
      <c r="E149" s="63">
        <v>24</v>
      </c>
      <c r="F149" s="60">
        <v>23575</v>
      </c>
      <c r="G149" s="66">
        <v>14</v>
      </c>
      <c r="H149" s="66">
        <v>23589</v>
      </c>
      <c r="I149" s="42"/>
      <c r="J149" s="42"/>
      <c r="K149" s="52">
        <v>0</v>
      </c>
      <c r="L149">
        <v>2121</v>
      </c>
    </row>
    <row r="150" spans="1:12" x14ac:dyDescent="0.3">
      <c r="A150" s="60">
        <v>12</v>
      </c>
      <c r="B150" s="60">
        <v>23708</v>
      </c>
      <c r="C150" s="63">
        <v>23</v>
      </c>
      <c r="D150" s="60">
        <v>23717</v>
      </c>
      <c r="E150" s="63">
        <v>13</v>
      </c>
      <c r="F150" s="60">
        <v>23730</v>
      </c>
      <c r="G150" s="66">
        <v>23</v>
      </c>
      <c r="H150" s="66">
        <v>23739</v>
      </c>
      <c r="I150" s="42"/>
      <c r="J150" s="42"/>
      <c r="K150" s="52">
        <v>0</v>
      </c>
      <c r="L150">
        <v>1212</v>
      </c>
    </row>
    <row r="151" spans="1:12" x14ac:dyDescent="0.3">
      <c r="A151" s="60">
        <v>12</v>
      </c>
      <c r="B151" s="60">
        <v>23847</v>
      </c>
      <c r="C151" s="63">
        <v>23</v>
      </c>
      <c r="D151" s="60">
        <v>23856</v>
      </c>
      <c r="E151" s="63">
        <v>24</v>
      </c>
      <c r="F151" s="60">
        <v>23877</v>
      </c>
      <c r="G151" s="66">
        <v>23</v>
      </c>
      <c r="H151" s="66">
        <v>23891</v>
      </c>
      <c r="I151" s="42"/>
      <c r="J151" s="42"/>
      <c r="K151" s="52">
        <v>0</v>
      </c>
      <c r="L151">
        <v>1222</v>
      </c>
    </row>
    <row r="152" spans="1:12" x14ac:dyDescent="0.3">
      <c r="A152" s="17"/>
      <c r="B152" s="17"/>
      <c r="C152" s="17"/>
      <c r="D152" s="17"/>
      <c r="E152" s="17"/>
      <c r="F152" s="17"/>
      <c r="G152" s="17"/>
      <c r="H15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0</v>
      </c>
      <c r="B2" s="35">
        <v>40731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164</v>
      </c>
      <c r="V3" s="26" t="s">
        <v>115</v>
      </c>
      <c r="W3">
        <f>COUNTA(L7:L33)</f>
        <v>27</v>
      </c>
      <c r="AA3" s="26" t="s">
        <v>115</v>
      </c>
      <c r="AB3">
        <f>COUNTA(L34:L61)</f>
        <v>28</v>
      </c>
      <c r="AF3" s="26" t="s">
        <v>115</v>
      </c>
      <c r="AG3">
        <f>COUNTA(L62:L88)</f>
        <v>27</v>
      </c>
      <c r="AK3" s="26" t="s">
        <v>115</v>
      </c>
      <c r="AL3">
        <f>COUNTA(L89:L115)</f>
        <v>27</v>
      </c>
      <c r="AP3" s="26" t="s">
        <v>115</v>
      </c>
      <c r="AQ3">
        <f>COUNTA(L116:L143)</f>
        <v>28</v>
      </c>
      <c r="AU3" s="26" t="s">
        <v>115</v>
      </c>
      <c r="AV3">
        <f>COUNTA(L144:L170)</f>
        <v>27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163</v>
      </c>
      <c r="V4" s="26" t="s">
        <v>116</v>
      </c>
      <c r="W4">
        <f>SUM(U7:U22)</f>
        <v>27</v>
      </c>
      <c r="AA4" s="26" t="s">
        <v>116</v>
      </c>
      <c r="AB4">
        <f>SUM(Z7:Z22)</f>
        <v>28</v>
      </c>
      <c r="AF4" s="26" t="s">
        <v>116</v>
      </c>
      <c r="AG4">
        <f>SUM(AE7:AE22)</f>
        <v>27</v>
      </c>
      <c r="AK4" s="26" t="s">
        <v>116</v>
      </c>
      <c r="AL4">
        <f>SUM(AJ7:AJ22)</f>
        <v>27</v>
      </c>
      <c r="AP4" s="26" t="s">
        <v>116</v>
      </c>
      <c r="AQ4">
        <f>SUM(AO7:AO22)</f>
        <v>28</v>
      </c>
      <c r="AU4" s="26" t="s">
        <v>116</v>
      </c>
      <c r="AV4">
        <f>SUM(AT7:AT22)</f>
        <v>26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12</v>
      </c>
      <c r="C7" s="61">
        <v>12</v>
      </c>
      <c r="D7" s="58">
        <v>27</v>
      </c>
      <c r="E7" s="61">
        <v>24</v>
      </c>
      <c r="F7" s="58">
        <v>36</v>
      </c>
      <c r="G7" s="64">
        <v>23</v>
      </c>
      <c r="H7" s="64">
        <v>54</v>
      </c>
      <c r="I7" s="43"/>
      <c r="J7" s="43"/>
      <c r="K7" s="44">
        <v>0</v>
      </c>
      <c r="L7">
        <v>2122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COUNTIF(L7:L33,T7)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COUNTIF(L34:L61,Y7)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COUNTIF(L62:L88,AD7)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COUNTIF(L89:L115,AI7)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COUNTIF(L116:L143,AN7)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COUNTIF(L144:L170,AS7)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194</v>
      </c>
      <c r="C8" s="62">
        <v>21</v>
      </c>
      <c r="D8" s="59">
        <v>207</v>
      </c>
      <c r="E8" s="62">
        <v>22</v>
      </c>
      <c r="F8" s="59">
        <v>218</v>
      </c>
      <c r="G8" s="65">
        <v>23</v>
      </c>
      <c r="H8" s="65">
        <v>229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5</v>
      </c>
      <c r="P8" s="37">
        <f>O8/$Q$4</f>
        <v>3.0674846625766871E-2</v>
      </c>
      <c r="Q8" s="37">
        <f>IF(P8=0,0,(P8*((LOG(P8))/LOG(2))))</f>
        <v>-0.15419632083876425</v>
      </c>
      <c r="T8" s="37">
        <f>N8</f>
        <v>1112</v>
      </c>
      <c r="U8" s="37">
        <f>COUNTIF(L7:L33,T8)</f>
        <v>1</v>
      </c>
      <c r="V8" s="37">
        <f>U8/(W4-U20)</f>
        <v>0.04</v>
      </c>
      <c r="W8" s="37">
        <f>IF(V8=0,0,(V8*((LOG(V8))/LOG(2))))</f>
        <v>-0.18575424759098899</v>
      </c>
      <c r="Y8" s="37">
        <f>N8</f>
        <v>1112</v>
      </c>
      <c r="Z8" s="37">
        <f>COUNTIF(L34:L61,Y8)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COUNTIF(L62:L88,AD8)</f>
        <v>1</v>
      </c>
      <c r="AF8" s="37">
        <f>AE8/(AG4-AE20)</f>
        <v>3.8461538461538464E-2</v>
      </c>
      <c r="AG8" s="37">
        <f>IF(AF8=0,0,(AF8*((LOG(AF8))/LOG(2))))</f>
        <v>-0.18078614300542661</v>
      </c>
      <c r="AI8" s="37">
        <f>N8</f>
        <v>1112</v>
      </c>
      <c r="AJ8" s="37">
        <f>COUNTIF(L89:L115,AI8)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COUNTIF(L116:L143,AN8)</f>
        <v>2</v>
      </c>
      <c r="AP8" s="37">
        <f>AO8/(AQ4-AO20)</f>
        <v>7.1428571428571425E-2</v>
      </c>
      <c r="AQ8" s="37">
        <f>IF(AP8=0,0,(AP8*((LOG(AP8))/LOG(2))))</f>
        <v>-0.27195392300411453</v>
      </c>
      <c r="AS8" s="37">
        <f>N8</f>
        <v>1112</v>
      </c>
      <c r="AT8" s="37">
        <f>COUNTIF(L144:L170,AS8)</f>
        <v>1</v>
      </c>
      <c r="AU8" s="37">
        <f>AT8/(AV4-AT20)</f>
        <v>0.04</v>
      </c>
      <c r="AV8" s="37">
        <f>IF(AU8=0,0,(AU8*((LOG(AU8))/LOG(2))))</f>
        <v>-0.18575424759098899</v>
      </c>
    </row>
    <row r="9" spans="1:48" x14ac:dyDescent="0.3">
      <c r="A9" s="59">
        <v>21</v>
      </c>
      <c r="B9" s="59">
        <v>327</v>
      </c>
      <c r="C9" s="62">
        <v>21</v>
      </c>
      <c r="D9" s="59">
        <v>346</v>
      </c>
      <c r="E9" s="62">
        <v>22</v>
      </c>
      <c r="F9" s="59">
        <v>359</v>
      </c>
      <c r="G9" s="65">
        <v>23</v>
      </c>
      <c r="H9" s="65">
        <v>372</v>
      </c>
      <c r="I9" s="43"/>
      <c r="J9" s="43"/>
      <c r="K9" s="44">
        <v>0</v>
      </c>
      <c r="L9">
        <v>2222</v>
      </c>
      <c r="N9" s="37">
        <v>1121</v>
      </c>
      <c r="O9" s="37">
        <f>COUNTIF($L$7:$L$500,N9)</f>
        <v>18</v>
      </c>
      <c r="P9" s="37">
        <f>O9/$Q$4</f>
        <v>0.11042944785276074</v>
      </c>
      <c r="Q9" s="37">
        <f>IF(P9=0,0,(P9*((LOG(P9))/LOG(2))))</f>
        <v>-0.35103347699507842</v>
      </c>
      <c r="T9" s="37">
        <f>N9</f>
        <v>1121</v>
      </c>
      <c r="U9" s="37">
        <f>COUNTIF(L7:L33,T9)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COUNTIF(L34:L61,Y9)</f>
        <v>4</v>
      </c>
      <c r="AA9" s="37">
        <f>Z9/(AB4-Z20)</f>
        <v>0.15384615384615385</v>
      </c>
      <c r="AB9" s="37">
        <f>IF(AA9=0,0,(AA9*((LOG(AA9))/LOG(2))))</f>
        <v>-0.4154522643293988</v>
      </c>
      <c r="AD9" s="37">
        <f>N9</f>
        <v>1121</v>
      </c>
      <c r="AE9" s="37">
        <f>COUNTIF(L62:L88,AD9)</f>
        <v>3</v>
      </c>
      <c r="AF9" s="37">
        <f>AE9/(AG4-AE20)</f>
        <v>0.11538461538461539</v>
      </c>
      <c r="AG9" s="37">
        <f>IF(AF9=0,0,(AF9*((LOG(AF9))/LOG(2))))</f>
        <v>-0.35947814047153104</v>
      </c>
      <c r="AI9" s="37">
        <f>N9</f>
        <v>1121</v>
      </c>
      <c r="AJ9" s="37">
        <f>COUNTIF(L89:L115,AI9)</f>
        <v>2</v>
      </c>
      <c r="AK9" s="37">
        <f>AJ9/(AL4-AJ20)</f>
        <v>0.08</v>
      </c>
      <c r="AL9" s="37">
        <f>IF(AK9=0,0,(AK9*((LOG(AK9))/LOG(2))))</f>
        <v>-0.29150849518197797</v>
      </c>
      <c r="AN9" s="37">
        <f>N9</f>
        <v>1121</v>
      </c>
      <c r="AO9" s="37">
        <f>COUNTIF(L116:L143,AN9)</f>
        <v>5</v>
      </c>
      <c r="AP9" s="37">
        <f>AO9/(AQ4-AO20)</f>
        <v>0.17857142857142858</v>
      </c>
      <c r="AQ9" s="37">
        <f>IF(AP9=0,0,(AP9*((LOG(AP9))/LOG(2))))</f>
        <v>-0.44382621913754317</v>
      </c>
      <c r="AS9" s="37">
        <f>N9</f>
        <v>1121</v>
      </c>
      <c r="AT9" s="37">
        <f>COUNTIF(L144:L170,AS9)</f>
        <v>4</v>
      </c>
      <c r="AU9" s="37">
        <f>AT9/(AV4-AT20)</f>
        <v>0.16</v>
      </c>
      <c r="AV9" s="37">
        <f>IF(AU9=0,0,(AU9*((LOG(AU9))/LOG(2))))</f>
        <v>-0.42301699036395596</v>
      </c>
    </row>
    <row r="10" spans="1:48" x14ac:dyDescent="0.3">
      <c r="A10" s="59">
        <v>21</v>
      </c>
      <c r="B10" s="59">
        <v>473</v>
      </c>
      <c r="C10" s="62">
        <v>21</v>
      </c>
      <c r="D10" s="59">
        <v>484</v>
      </c>
      <c r="E10" s="62">
        <v>22</v>
      </c>
      <c r="F10" s="59">
        <v>495</v>
      </c>
      <c r="G10" s="65">
        <v>23</v>
      </c>
      <c r="H10" s="65">
        <v>507</v>
      </c>
      <c r="I10" s="43"/>
      <c r="J10" s="43"/>
      <c r="K10" s="44">
        <v>0</v>
      </c>
      <c r="L10">
        <v>2222</v>
      </c>
      <c r="N10" s="37">
        <v>1122</v>
      </c>
      <c r="O10" s="37">
        <f>COUNTIF($L$7:$L$500,N10)</f>
        <v>14</v>
      </c>
      <c r="P10" s="37">
        <f>O10/$Q$4</f>
        <v>8.5889570552147243E-2</v>
      </c>
      <c r="Q10" s="37">
        <f>IF(P10=0,0,(P10*((LOG(P10))/LOG(2))))</f>
        <v>-0.30416702607624924</v>
      </c>
      <c r="T10" s="37">
        <f>N10</f>
        <v>1122</v>
      </c>
      <c r="U10" s="37">
        <f>COUNTIF(L7:L33,T10)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COUNTIF(L34:L61,Y10)</f>
        <v>3</v>
      </c>
      <c r="AA10" s="37">
        <f>Z10/(AB4-Z20)</f>
        <v>0.11538461538461539</v>
      </c>
      <c r="AB10" s="37">
        <f>IF(AA10=0,0,(AA10*((LOG(AA10))/LOG(2))))</f>
        <v>-0.35947814047153104</v>
      </c>
      <c r="AD10" s="37">
        <f>N10</f>
        <v>1122</v>
      </c>
      <c r="AE10" s="37">
        <f>COUNTIF(L62:L88,AD10)</f>
        <v>5</v>
      </c>
      <c r="AF10" s="37">
        <f>AE10/(AG4-AE20)</f>
        <v>0.19230769230769232</v>
      </c>
      <c r="AG10" s="37">
        <f>IF(AF10=0,0,(AF10*((LOG(AF10))/LOG(2))))</f>
        <v>-0.45740608139494804</v>
      </c>
      <c r="AI10" s="37">
        <f>N10</f>
        <v>1122</v>
      </c>
      <c r="AJ10" s="37">
        <f>COUNTIF(L89:L115,AI10)</f>
        <v>1</v>
      </c>
      <c r="AK10" s="37">
        <f>AJ10/(AL4-AJ20)</f>
        <v>0.04</v>
      </c>
      <c r="AL10" s="37">
        <f>IF(AK10=0,0,(AK10*((LOG(AK10))/LOG(2))))</f>
        <v>-0.18575424759098899</v>
      </c>
      <c r="AN10" s="37">
        <f>N10</f>
        <v>1122</v>
      </c>
      <c r="AO10" s="37">
        <f>COUNTIF(L116:L143,AN10)</f>
        <v>3</v>
      </c>
      <c r="AP10" s="37">
        <f>AO10/(AQ4-AO20)</f>
        <v>0.10714285714285714</v>
      </c>
      <c r="AQ10" s="37">
        <f>IF(AP10=0,0,(AP10*((LOG(AP10))/LOG(2))))</f>
        <v>-0.34525633085747659</v>
      </c>
      <c r="AS10" s="37">
        <f>N10</f>
        <v>1122</v>
      </c>
      <c r="AT10" s="37">
        <f>COUNTIF(L144:L170,AS10)</f>
        <v>2</v>
      </c>
      <c r="AU10" s="37">
        <f>AT10/(AV4-AT20)</f>
        <v>0.08</v>
      </c>
      <c r="AV10" s="37">
        <f>IF(AU10=0,0,(AU10*((LOG(AU10))/LOG(2))))</f>
        <v>-0.29150849518197797</v>
      </c>
    </row>
    <row r="11" spans="1:48" x14ac:dyDescent="0.3">
      <c r="A11" s="59">
        <v>21</v>
      </c>
      <c r="B11" s="59">
        <v>613</v>
      </c>
      <c r="C11" s="62">
        <v>21</v>
      </c>
      <c r="D11" s="59">
        <v>626</v>
      </c>
      <c r="E11" s="62">
        <v>22</v>
      </c>
      <c r="F11" s="59">
        <v>637</v>
      </c>
      <c r="G11" s="65">
        <v>23</v>
      </c>
      <c r="H11" s="65">
        <v>650</v>
      </c>
      <c r="I11" s="43"/>
      <c r="J11" s="43"/>
      <c r="K11" s="44">
        <v>0</v>
      </c>
      <c r="L11">
        <v>2222</v>
      </c>
      <c r="N11" s="37">
        <v>1211</v>
      </c>
      <c r="O11" s="37">
        <f>COUNTIF($L$7:$L$500,N11)</f>
        <v>2</v>
      </c>
      <c r="P11" s="37">
        <f>O11/$Q$4</f>
        <v>1.2269938650306749E-2</v>
      </c>
      <c r="Q11" s="37">
        <f>IF(P11=0,0,(P11*((LOG(P11))/LOG(2))))</f>
        <v>-7.7898504959890522E-2</v>
      </c>
      <c r="T11" s="37">
        <f>N11</f>
        <v>1211</v>
      </c>
      <c r="U11" s="37">
        <f>COUNTIF(L7:L33,T11)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COUNTIF(L34:L61,Y11)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COUNTIF(L62:L88,AD11)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COUNTIF(L89:L115,AI11)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COUNTIF(L116:L143,AN11)</f>
        <v>1</v>
      </c>
      <c r="AP11" s="37">
        <f>AO11/(AQ4-AO20)</f>
        <v>3.5714285714285712E-2</v>
      </c>
      <c r="AQ11" s="37">
        <f>IF(AP11=0,0,(AP11*((LOG(AP11))/LOG(2))))</f>
        <v>-0.17169124721634299</v>
      </c>
      <c r="AS11" s="37">
        <f>N11</f>
        <v>1211</v>
      </c>
      <c r="AT11" s="37">
        <f>COUNTIF(L144:L170,AS11)</f>
        <v>1</v>
      </c>
      <c r="AU11" s="37">
        <f>AT11/(AV4-AT20)</f>
        <v>0.04</v>
      </c>
      <c r="AV11" s="37">
        <f>IF(AU11=0,0,(AU11*((LOG(AU11))/LOG(2))))</f>
        <v>-0.18575424759098899</v>
      </c>
    </row>
    <row r="12" spans="1:48" x14ac:dyDescent="0.3">
      <c r="A12" s="59">
        <v>21</v>
      </c>
      <c r="B12" s="59">
        <v>753</v>
      </c>
      <c r="C12" s="62">
        <v>21</v>
      </c>
      <c r="D12" s="59">
        <v>766</v>
      </c>
      <c r="E12" s="62">
        <v>11</v>
      </c>
      <c r="F12" s="59">
        <v>781</v>
      </c>
      <c r="G12" s="65">
        <v>21</v>
      </c>
      <c r="H12" s="65">
        <v>792</v>
      </c>
      <c r="I12" s="43"/>
      <c r="J12" s="43"/>
      <c r="K12" s="44">
        <v>0</v>
      </c>
      <c r="L12">
        <v>2212</v>
      </c>
      <c r="N12" s="37">
        <v>1212</v>
      </c>
      <c r="O12" s="37">
        <f>COUNTIF($L$7:$L$500,N12)</f>
        <v>30</v>
      </c>
      <c r="P12" s="37">
        <f>O12/$Q$4</f>
        <v>0.18404907975460122</v>
      </c>
      <c r="Q12" s="37">
        <f>IF(P12=0,0,(P12*((LOG(P12))/LOG(2))))</f>
        <v>-0.4494179555747041</v>
      </c>
      <c r="T12" s="37">
        <f>N12</f>
        <v>1212</v>
      </c>
      <c r="U12" s="37">
        <f>COUNTIF(L7:L33,T12)</f>
        <v>3</v>
      </c>
      <c r="V12" s="37">
        <f>U12/(W4-U20)</f>
        <v>0.12</v>
      </c>
      <c r="W12" s="37">
        <f>IF(V12=0,0,(V12*((LOG(V12))/LOG(2))))</f>
        <v>-0.36706724268642821</v>
      </c>
      <c r="Y12" s="37">
        <f>N12</f>
        <v>1212</v>
      </c>
      <c r="Z12" s="37">
        <f>COUNTIF(L34:L61,Y12)</f>
        <v>6</v>
      </c>
      <c r="AA12" s="37">
        <f>Z12/(AB4-Z20)</f>
        <v>0.23076923076923078</v>
      </c>
      <c r="AB12" s="37">
        <f>IF(AA12=0,0,(AA12*((LOG(AA12))/LOG(2))))</f>
        <v>-0.48818705017383146</v>
      </c>
      <c r="AD12" s="37">
        <f>N12</f>
        <v>1212</v>
      </c>
      <c r="AE12" s="37">
        <f>COUNTIF(L62:L88,AD12)</f>
        <v>3</v>
      </c>
      <c r="AF12" s="37">
        <f>AE12/(AG4-AE20)</f>
        <v>0.11538461538461539</v>
      </c>
      <c r="AG12" s="37">
        <f>IF(AF12=0,0,(AF12*((LOG(AF12))/LOG(2))))</f>
        <v>-0.35947814047153104</v>
      </c>
      <c r="AI12" s="37">
        <f>N12</f>
        <v>1212</v>
      </c>
      <c r="AJ12" s="37">
        <f>COUNTIF(L89:L115,AI12)</f>
        <v>6</v>
      </c>
      <c r="AK12" s="37">
        <f>AJ12/(AL4-AJ20)</f>
        <v>0.24</v>
      </c>
      <c r="AL12" s="37">
        <f>IF(AK12=0,0,(AK12*((LOG(AK12))/LOG(2))))</f>
        <v>-0.49413448537285637</v>
      </c>
      <c r="AN12" s="37">
        <f>N12</f>
        <v>1212</v>
      </c>
      <c r="AO12" s="37">
        <f>COUNTIF(L116:L143,AN12)</f>
        <v>9</v>
      </c>
      <c r="AP12" s="37">
        <f>AO12/(AQ4-AO20)</f>
        <v>0.32142857142857145</v>
      </c>
      <c r="AQ12" s="37">
        <f>IF(AP12=0,0,(AP12*((LOG(AP12))/LOG(2))))</f>
        <v>-0.5263167601977724</v>
      </c>
      <c r="AS12" s="37">
        <f>N12</f>
        <v>1212</v>
      </c>
      <c r="AT12" s="37">
        <f>COUNTIF(L144:L170,AS12)</f>
        <v>3</v>
      </c>
      <c r="AU12" s="37">
        <f>AT12/(AV4-AT20)</f>
        <v>0.12</v>
      </c>
      <c r="AV12" s="37">
        <f>IF(AU12=0,0,(AU12*((LOG(AU12))/LOG(2))))</f>
        <v>-0.36706724268642821</v>
      </c>
    </row>
    <row r="13" spans="1:48" x14ac:dyDescent="0.3">
      <c r="A13" s="59">
        <v>21</v>
      </c>
      <c r="B13" s="59">
        <v>913</v>
      </c>
      <c r="C13" s="62">
        <v>21</v>
      </c>
      <c r="D13" s="59">
        <v>927</v>
      </c>
      <c r="E13" s="62">
        <v>22</v>
      </c>
      <c r="F13" s="59">
        <v>951</v>
      </c>
      <c r="G13" s="65">
        <v>23</v>
      </c>
      <c r="H13" s="65">
        <v>963</v>
      </c>
      <c r="I13" s="43"/>
      <c r="J13" s="43"/>
      <c r="K13" s="44">
        <v>0</v>
      </c>
      <c r="L13">
        <v>2222</v>
      </c>
      <c r="N13" s="37">
        <v>1221</v>
      </c>
      <c r="O13" s="37">
        <f>COUNTIF($L$7:$L$500,N13)</f>
        <v>5</v>
      </c>
      <c r="P13" s="37">
        <f>O13/$Q$4</f>
        <v>3.0674846625766871E-2</v>
      </c>
      <c r="Q13" s="37">
        <f>IF(P13=0,0,(P13*((LOG(P13))/LOG(2))))</f>
        <v>-0.15419632083876425</v>
      </c>
      <c r="T13" s="37">
        <f>N13</f>
        <v>1221</v>
      </c>
      <c r="U13" s="37">
        <f>COUNTIF(L7:L33,T13)</f>
        <v>1</v>
      </c>
      <c r="V13" s="37">
        <f>U13/(W4-U20)</f>
        <v>0.04</v>
      </c>
      <c r="W13" s="37">
        <f>IF(V13=0,0,(V13*((LOG(V13))/LOG(2))))</f>
        <v>-0.18575424759098899</v>
      </c>
      <c r="Y13" s="37">
        <f>N13</f>
        <v>1221</v>
      </c>
      <c r="Z13" s="37">
        <f>COUNTIF(L34:L61,Y13)</f>
        <v>0</v>
      </c>
      <c r="AA13" s="37">
        <f>Z13/(AB4-Z20)</f>
        <v>0</v>
      </c>
      <c r="AB13" s="37">
        <f>IF(AA13=0,0,(AA13*((LOG(AA13))/LOG(2))))</f>
        <v>0</v>
      </c>
      <c r="AD13" s="37">
        <f>N13</f>
        <v>1221</v>
      </c>
      <c r="AE13" s="37">
        <f>COUNTIF(L62:L88,AD13)</f>
        <v>1</v>
      </c>
      <c r="AF13" s="37">
        <f>AE13/(AG4-AE20)</f>
        <v>3.8461538461538464E-2</v>
      </c>
      <c r="AG13" s="37">
        <f>IF(AF13=0,0,(AF13*((LOG(AF13))/LOG(2))))</f>
        <v>-0.18078614300542661</v>
      </c>
      <c r="AI13" s="37">
        <f>N13</f>
        <v>1221</v>
      </c>
      <c r="AJ13" s="37">
        <f>COUNTIF(L89:L115,AI13)</f>
        <v>1</v>
      </c>
      <c r="AK13" s="37">
        <f>AJ13/(AL4-AJ20)</f>
        <v>0.04</v>
      </c>
      <c r="AL13" s="37">
        <f>IF(AK13=0,0,(AK13*((LOG(AK13))/LOG(2))))</f>
        <v>-0.18575424759098899</v>
      </c>
      <c r="AN13" s="37">
        <f>N13</f>
        <v>1221</v>
      </c>
      <c r="AO13" s="37">
        <f>COUNTIF(L116:L143,AN13)</f>
        <v>1</v>
      </c>
      <c r="AP13" s="37">
        <f>AO13/(AQ4-AO20)</f>
        <v>3.5714285714285712E-2</v>
      </c>
      <c r="AQ13" s="37">
        <f>IF(AP13=0,0,(AP13*((LOG(AP13))/LOG(2))))</f>
        <v>-0.17169124721634299</v>
      </c>
      <c r="AS13" s="37">
        <f>N13</f>
        <v>1221</v>
      </c>
      <c r="AT13" s="37">
        <f>COUNTIF(L144:L170,AS13)</f>
        <v>1</v>
      </c>
      <c r="AU13" s="37">
        <f>AT13/(AV4-AT20)</f>
        <v>0.04</v>
      </c>
      <c r="AV13" s="37">
        <f>IF(AU13=0,0,(AU13*((LOG(AU13))/LOG(2))))</f>
        <v>-0.18575424759098899</v>
      </c>
    </row>
    <row r="14" spans="1:48" x14ac:dyDescent="0.3">
      <c r="A14" s="59">
        <v>21</v>
      </c>
      <c r="B14" s="59">
        <v>1087</v>
      </c>
      <c r="C14" s="62">
        <v>21</v>
      </c>
      <c r="D14" s="59">
        <v>1109</v>
      </c>
      <c r="E14" s="62">
        <v>22</v>
      </c>
      <c r="F14" s="59">
        <v>1120</v>
      </c>
      <c r="G14" s="65">
        <v>14</v>
      </c>
      <c r="H14" s="65">
        <v>1133</v>
      </c>
      <c r="I14" s="43"/>
      <c r="J14" s="43"/>
      <c r="K14" s="44">
        <v>0</v>
      </c>
      <c r="L14">
        <v>2221</v>
      </c>
      <c r="N14" s="37">
        <v>1222</v>
      </c>
      <c r="O14" s="37">
        <f>COUNTIF($L$7:$L$500,N14)</f>
        <v>7</v>
      </c>
      <c r="P14" s="37">
        <f>O14/$Q$4</f>
        <v>4.2944785276073622E-2</v>
      </c>
      <c r="Q14" s="37">
        <f>IF(P14=0,0,(P14*((LOG(P14))/LOG(2))))</f>
        <v>-0.19502829831419827</v>
      </c>
      <c r="T14" s="37">
        <f>N14</f>
        <v>1222</v>
      </c>
      <c r="U14" s="37">
        <f>COUNTIF(L7:L33,T14)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COUNTIF(L34:L61,Y14)</f>
        <v>3</v>
      </c>
      <c r="AA14" s="37">
        <f>Z14/(AB4-Z20)</f>
        <v>0.11538461538461539</v>
      </c>
      <c r="AB14" s="37">
        <f>IF(AA14=0,0,(AA14*((LOG(AA14))/LOG(2))))</f>
        <v>-0.35947814047153104</v>
      </c>
      <c r="AD14" s="37">
        <f>N14</f>
        <v>1222</v>
      </c>
      <c r="AE14" s="37">
        <f>COUNTIF(L62:L88,AD14)</f>
        <v>2</v>
      </c>
      <c r="AF14" s="37">
        <f>AE14/(AG4-AE20)</f>
        <v>7.6923076923076927E-2</v>
      </c>
      <c r="AG14" s="37">
        <f>IF(AF14=0,0,(AF14*((LOG(AF14))/LOG(2))))</f>
        <v>-0.28464920908777636</v>
      </c>
      <c r="AI14" s="37">
        <f>N14</f>
        <v>1222</v>
      </c>
      <c r="AJ14" s="37">
        <f>COUNTIF(L89:L115,AI14)</f>
        <v>1</v>
      </c>
      <c r="AK14" s="37">
        <f>AJ14/(AL4-AJ20)</f>
        <v>0.04</v>
      </c>
      <c r="AL14" s="37">
        <f>IF(AK14=0,0,(AK14*((LOG(AK14))/LOG(2))))</f>
        <v>-0.18575424759098899</v>
      </c>
      <c r="AN14" s="37">
        <f>N14</f>
        <v>1222</v>
      </c>
      <c r="AO14" s="37">
        <f>COUNTIF(L116:L143,AN14)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COUNTIF(L144:L170,AS14)</f>
        <v>1</v>
      </c>
      <c r="AU14" s="37">
        <f>AT14/(AV4-AT20)</f>
        <v>0.04</v>
      </c>
      <c r="AV14" s="37">
        <f>IF(AU14=0,0,(AU14*((LOG(AU14))/LOG(2))))</f>
        <v>-0.18575424759098899</v>
      </c>
    </row>
    <row r="15" spans="1:48" x14ac:dyDescent="0.3">
      <c r="A15" s="59">
        <v>21</v>
      </c>
      <c r="B15" s="59">
        <v>1235</v>
      </c>
      <c r="C15" s="62">
        <v>12</v>
      </c>
      <c r="D15" s="59">
        <v>1253</v>
      </c>
      <c r="E15" s="62">
        <v>24</v>
      </c>
      <c r="F15" s="59">
        <v>1265</v>
      </c>
      <c r="G15" s="65">
        <v>23</v>
      </c>
      <c r="H15" s="65">
        <v>1283</v>
      </c>
      <c r="I15" s="43"/>
      <c r="J15" s="43"/>
      <c r="K15" s="44">
        <v>0</v>
      </c>
      <c r="L15">
        <v>2122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COUNTIF(L7:L33,T15)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COUNTIF(L34:L61,Y15)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COUNTIF(L62:L88,AD15)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COUNTIF(L89:L115,AI15)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COUNTIF(L116:L143,AN15)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COUNTIF(L144:L170,AS15)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1387</v>
      </c>
      <c r="C16" s="62">
        <v>12</v>
      </c>
      <c r="D16" s="59">
        <v>1395</v>
      </c>
      <c r="E16" s="62">
        <v>13</v>
      </c>
      <c r="F16" s="59">
        <v>1402</v>
      </c>
      <c r="G16" s="65">
        <v>23</v>
      </c>
      <c r="H16" s="65">
        <v>1415</v>
      </c>
      <c r="I16" s="43"/>
      <c r="J16" s="43"/>
      <c r="K16" s="44">
        <v>0</v>
      </c>
      <c r="L16">
        <v>2112</v>
      </c>
      <c r="N16" s="37">
        <v>2112</v>
      </c>
      <c r="O16" s="37">
        <f>COUNTIF($L$7:$L$500,N16)</f>
        <v>6</v>
      </c>
      <c r="P16" s="37">
        <f>O16/$Q$4</f>
        <v>3.6809815950920248E-2</v>
      </c>
      <c r="Q16" s="37">
        <f>IF(P16=0,0,(P16*((LOG(P16))/LOG(2))))</f>
        <v>-0.1753533369390155</v>
      </c>
      <c r="T16" s="37">
        <f>N16</f>
        <v>2112</v>
      </c>
      <c r="U16" s="37">
        <f>COUNTIF(L7:L33,T16)</f>
        <v>1</v>
      </c>
      <c r="V16" s="37">
        <f>U16/(W4-U20)</f>
        <v>0.04</v>
      </c>
      <c r="W16" s="37">
        <f>IF(V16=0,0,(V16*((LOG(V16))/LOG(2))))</f>
        <v>-0.18575424759098899</v>
      </c>
      <c r="Y16" s="37">
        <f>N16</f>
        <v>2112</v>
      </c>
      <c r="Z16" s="37">
        <f>COUNTIF(L34:L61,Y16)</f>
        <v>1</v>
      </c>
      <c r="AA16" s="37">
        <f>Z16/(AB4-Z20)</f>
        <v>3.8461538461538464E-2</v>
      </c>
      <c r="AB16" s="37">
        <f>IF(AA16=0,0,(AA16*((LOG(AA16))/LOG(2))))</f>
        <v>-0.18078614300542661</v>
      </c>
      <c r="AD16" s="37">
        <f>N16</f>
        <v>2112</v>
      </c>
      <c r="AE16" s="37">
        <f>COUNTIF(L62:L88,AD16)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COUNTIF(L89:L115,AI16)</f>
        <v>1</v>
      </c>
      <c r="AK16" s="37">
        <f>AJ16/(AL4-AJ20)</f>
        <v>0.04</v>
      </c>
      <c r="AL16" s="37">
        <f>IF(AK16=0,0,(AK16*((LOG(AK16))/LOG(2))))</f>
        <v>-0.18575424759098899</v>
      </c>
      <c r="AN16" s="37">
        <f>N16</f>
        <v>2112</v>
      </c>
      <c r="AO16" s="37">
        <f>COUNTIF(L116:L143,AN16)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COUNTIF(L144:L170,AS16)</f>
        <v>3</v>
      </c>
      <c r="AU16" s="37">
        <f>AT16/(AV4-AT20)</f>
        <v>0.12</v>
      </c>
      <c r="AV16" s="37">
        <f>IF(AU16=0,0,(AU16*((LOG(AU16))/LOG(2))))</f>
        <v>-0.36706724268642821</v>
      </c>
    </row>
    <row r="17" spans="1:48" x14ac:dyDescent="0.3">
      <c r="A17" s="59">
        <v>21</v>
      </c>
      <c r="B17" s="59">
        <v>1541</v>
      </c>
      <c r="C17" s="62">
        <v>21</v>
      </c>
      <c r="D17" s="59">
        <v>1554</v>
      </c>
      <c r="E17" s="62">
        <v>22</v>
      </c>
      <c r="F17" s="59">
        <v>1567</v>
      </c>
      <c r="G17" s="65">
        <v>23</v>
      </c>
      <c r="H17" s="65">
        <v>1575</v>
      </c>
      <c r="I17" s="43"/>
      <c r="J17" s="43"/>
      <c r="K17" s="44">
        <v>0</v>
      </c>
      <c r="L17">
        <v>2222</v>
      </c>
      <c r="N17" s="37">
        <v>2121</v>
      </c>
      <c r="O17" s="37">
        <f>COUNTIF($L$7:$L$500,N17)</f>
        <v>24</v>
      </c>
      <c r="P17" s="37">
        <f>O17/$Q$4</f>
        <v>0.14723926380368099</v>
      </c>
      <c r="Q17" s="37">
        <f>IF(P17=0,0,(P17*((LOG(P17))/LOG(2))))</f>
        <v>-0.40693482014870008</v>
      </c>
      <c r="T17" s="37">
        <f>N17</f>
        <v>2121</v>
      </c>
      <c r="U17" s="37">
        <f>COUNTIF(L7:L33,T17)</f>
        <v>2</v>
      </c>
      <c r="V17" s="37">
        <f>U17/(W4-U20)</f>
        <v>0.08</v>
      </c>
      <c r="W17" s="37">
        <f>IF(V17=0,0,(V17*((LOG(V17))/LOG(2))))</f>
        <v>-0.29150849518197797</v>
      </c>
      <c r="Y17" s="37">
        <f>N17</f>
        <v>2121</v>
      </c>
      <c r="Z17" s="37">
        <f>COUNTIF(L34:L61,Y17)</f>
        <v>4</v>
      </c>
      <c r="AA17" s="37">
        <f>Z17/(AB4-Z20)</f>
        <v>0.15384615384615385</v>
      </c>
      <c r="AB17" s="37">
        <f>IF(AA17=0,0,(AA17*((LOG(AA17))/LOG(2))))</f>
        <v>-0.4154522643293988</v>
      </c>
      <c r="AD17" s="37">
        <f>N17</f>
        <v>2121</v>
      </c>
      <c r="AE17" s="37">
        <f>COUNTIF(L62:L88,AD17)</f>
        <v>3</v>
      </c>
      <c r="AF17" s="37">
        <f>AE17/(AG4-AE20)</f>
        <v>0.11538461538461539</v>
      </c>
      <c r="AG17" s="37">
        <f>IF(AF17=0,0,(AF17*((LOG(AF17))/LOG(2))))</f>
        <v>-0.35947814047153104</v>
      </c>
      <c r="AI17" s="37">
        <f>N17</f>
        <v>2121</v>
      </c>
      <c r="AJ17" s="37">
        <f>COUNTIF(L89:L115,AI17)</f>
        <v>6</v>
      </c>
      <c r="AK17" s="37">
        <f>AJ17/(AL4-AJ20)</f>
        <v>0.24</v>
      </c>
      <c r="AL17" s="37">
        <f>IF(AK17=0,0,(AK17*((LOG(AK17))/LOG(2))))</f>
        <v>-0.49413448537285637</v>
      </c>
      <c r="AN17" s="37">
        <f>N17</f>
        <v>2121</v>
      </c>
      <c r="AO17" s="37">
        <f>COUNTIF(L116:L143,AN17)</f>
        <v>5</v>
      </c>
      <c r="AP17" s="37">
        <f>AO17/(AQ4-AO20)</f>
        <v>0.17857142857142858</v>
      </c>
      <c r="AQ17" s="37">
        <f>IF(AP17=0,0,(AP17*((LOG(AP17))/LOG(2))))</f>
        <v>-0.44382621913754317</v>
      </c>
      <c r="AS17" s="37">
        <f>N17</f>
        <v>2121</v>
      </c>
      <c r="AT17" s="37">
        <f>COUNTIF(L144:L170,AS17)</f>
        <v>4</v>
      </c>
      <c r="AU17" s="37">
        <f>AT17/(AV4-AT20)</f>
        <v>0.16</v>
      </c>
      <c r="AV17" s="37">
        <f>IF(AU17=0,0,(AU17*((LOG(AU17))/LOG(2))))</f>
        <v>-0.42301699036395596</v>
      </c>
    </row>
    <row r="18" spans="1:48" x14ac:dyDescent="0.3">
      <c r="A18" s="59">
        <v>21</v>
      </c>
      <c r="B18" s="59">
        <v>1689</v>
      </c>
      <c r="C18" s="62">
        <v>12</v>
      </c>
      <c r="D18" s="59">
        <v>1703</v>
      </c>
      <c r="E18" s="62">
        <v>24</v>
      </c>
      <c r="F18" s="59">
        <v>1713</v>
      </c>
      <c r="G18" s="65">
        <v>23</v>
      </c>
      <c r="H18" s="65">
        <v>1726</v>
      </c>
      <c r="I18" s="43"/>
      <c r="J18" s="43"/>
      <c r="K18" s="44">
        <v>0</v>
      </c>
      <c r="L18">
        <v>2122</v>
      </c>
      <c r="N18" s="37">
        <v>2122</v>
      </c>
      <c r="O18" s="37">
        <f>COUNTIF($L$7:$L$500,N18)</f>
        <v>29</v>
      </c>
      <c r="P18" s="37">
        <f>O18/$Q$4</f>
        <v>0.17791411042944785</v>
      </c>
      <c r="Q18" s="37">
        <f>IF(P18=0,0,(P18*((LOG(P18))/LOG(2))))</f>
        <v>-0.44313906511657458</v>
      </c>
      <c r="T18" s="37">
        <f>N18</f>
        <v>2122</v>
      </c>
      <c r="U18" s="37">
        <f>COUNTIF(L7:L33,T18)</f>
        <v>10</v>
      </c>
      <c r="V18" s="37">
        <f>U18/(W4-U20)</f>
        <v>0.4</v>
      </c>
      <c r="W18" s="37">
        <f>IF(V18=0,0,(V18*((LOG(V18))/LOG(2))))</f>
        <v>-0.52877123795494496</v>
      </c>
      <c r="Y18" s="37">
        <f>N18</f>
        <v>2122</v>
      </c>
      <c r="Z18" s="37">
        <f>COUNTIF(L34:L61,Y18)</f>
        <v>4</v>
      </c>
      <c r="AA18" s="37">
        <f>Z18/(AB4-Z20)</f>
        <v>0.15384615384615385</v>
      </c>
      <c r="AB18" s="37">
        <f>IF(AA18=0,0,(AA18*((LOG(AA18))/LOG(2))))</f>
        <v>-0.4154522643293988</v>
      </c>
      <c r="AD18" s="37">
        <f>N18</f>
        <v>2122</v>
      </c>
      <c r="AE18" s="37">
        <f>COUNTIF(L62:L88,AD18)</f>
        <v>5</v>
      </c>
      <c r="AF18" s="37">
        <f>AE18/(AG4-AE20)</f>
        <v>0.19230769230769232</v>
      </c>
      <c r="AG18" s="37">
        <f>IF(AF18=0,0,(AF18*((LOG(AF18))/LOG(2))))</f>
        <v>-0.45740608139494804</v>
      </c>
      <c r="AI18" s="37">
        <f>N18</f>
        <v>2122</v>
      </c>
      <c r="AJ18" s="37">
        <f>COUNTIF(L89:L115,AI18)</f>
        <v>6</v>
      </c>
      <c r="AK18" s="37">
        <f>AJ18/(AL4-AJ20)</f>
        <v>0.24</v>
      </c>
      <c r="AL18" s="37">
        <f>IF(AK18=0,0,(AK18*((LOG(AK18))/LOG(2))))</f>
        <v>-0.49413448537285637</v>
      </c>
      <c r="AN18" s="37">
        <f>N18</f>
        <v>2122</v>
      </c>
      <c r="AO18" s="37">
        <f>COUNTIF(L116:L143,AN18)</f>
        <v>2</v>
      </c>
      <c r="AP18" s="37">
        <f>AO18/(AQ4-AO20)</f>
        <v>7.1428571428571425E-2</v>
      </c>
      <c r="AQ18" s="37">
        <f>IF(AP18=0,0,(AP18*((LOG(AP18))/LOG(2))))</f>
        <v>-0.27195392300411453</v>
      </c>
      <c r="AS18" s="37">
        <f>N18</f>
        <v>2122</v>
      </c>
      <c r="AT18" s="37">
        <f>COUNTIF(L144:L170,AS18)</f>
        <v>2</v>
      </c>
      <c r="AU18" s="37">
        <f>AT18/(AV4-AT20)</f>
        <v>0.08</v>
      </c>
      <c r="AV18" s="37">
        <f>IF(AU18=0,0,(AU18*((LOG(AU18))/LOG(2))))</f>
        <v>-0.29150849518197797</v>
      </c>
    </row>
    <row r="19" spans="1:48" x14ac:dyDescent="0.3">
      <c r="A19" s="59">
        <v>21</v>
      </c>
      <c r="B19" s="59">
        <v>1825</v>
      </c>
      <c r="C19" s="62">
        <v>12</v>
      </c>
      <c r="D19" s="59">
        <v>1838</v>
      </c>
      <c r="E19" s="62">
        <v>24</v>
      </c>
      <c r="F19" s="59">
        <v>1850</v>
      </c>
      <c r="G19" s="65">
        <v>23</v>
      </c>
      <c r="H19" s="65">
        <v>1867</v>
      </c>
      <c r="I19" s="43"/>
      <c r="J19" s="43"/>
      <c r="K19" s="44">
        <v>0</v>
      </c>
      <c r="L19">
        <v>2122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COUNTIF(L7:L33,T19)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COUNTIF(L34:L61,Y19)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COUNTIF(L62:L88,AD19)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COUNTIF(L89:L115,AI19)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COUNTIF(L116:L143,AN19)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COUNTIF(L144:L170,AS19)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1971</v>
      </c>
      <c r="C20" s="62">
        <v>12</v>
      </c>
      <c r="D20" s="59">
        <v>1984</v>
      </c>
      <c r="E20" s="62">
        <v>24</v>
      </c>
      <c r="F20" s="59">
        <v>1992</v>
      </c>
      <c r="G20" s="65">
        <v>23</v>
      </c>
      <c r="H20" s="65">
        <v>2004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8</v>
      </c>
      <c r="P20" s="37">
        <f>O20/$Q$4</f>
        <v>4.9079754601226995E-2</v>
      </c>
      <c r="Q20" s="37">
        <f>IF(P20=0,0,(P20*((LOG(P20))/LOG(2))))</f>
        <v>-0.21343451063710808</v>
      </c>
      <c r="T20" s="37">
        <f>N20</f>
        <v>2212</v>
      </c>
      <c r="U20" s="37">
        <f>COUNTIF(L7:L33,T20)</f>
        <v>2</v>
      </c>
      <c r="V20" s="56"/>
      <c r="W20" s="57"/>
      <c r="Y20" s="37">
        <f>N20</f>
        <v>2212</v>
      </c>
      <c r="Z20" s="37">
        <f>COUNTIF(L34:L61,Y20)</f>
        <v>2</v>
      </c>
      <c r="AA20" s="56"/>
      <c r="AB20" s="57"/>
      <c r="AD20" s="37">
        <f>N20</f>
        <v>2212</v>
      </c>
      <c r="AE20" s="37">
        <f>COUNTIF(L62:L88,AD20)</f>
        <v>1</v>
      </c>
      <c r="AF20" s="56"/>
      <c r="AG20" s="57"/>
      <c r="AI20" s="37">
        <f>N20</f>
        <v>2212</v>
      </c>
      <c r="AJ20" s="37">
        <f>COUNTIF(L89:L115,AI20)</f>
        <v>2</v>
      </c>
      <c r="AK20" s="56"/>
      <c r="AL20" s="57"/>
      <c r="AN20" s="37">
        <f>N20</f>
        <v>2212</v>
      </c>
      <c r="AO20" s="37">
        <f>COUNTIF(L116:L143,AN20)</f>
        <v>0</v>
      </c>
      <c r="AP20" s="56"/>
      <c r="AQ20" s="57"/>
      <c r="AS20" s="37">
        <f>N20</f>
        <v>2212</v>
      </c>
      <c r="AT20" s="37">
        <f>COUNTIF(L144:L170,AS20)</f>
        <v>1</v>
      </c>
      <c r="AU20" s="56"/>
      <c r="AV20" s="57"/>
    </row>
    <row r="21" spans="1:48" x14ac:dyDescent="0.3">
      <c r="A21" s="59">
        <v>21</v>
      </c>
      <c r="B21" s="59">
        <v>2119</v>
      </c>
      <c r="C21" s="62">
        <v>12</v>
      </c>
      <c r="D21" s="59">
        <v>2137</v>
      </c>
      <c r="E21" s="62">
        <v>24</v>
      </c>
      <c r="F21" s="59">
        <v>2148</v>
      </c>
      <c r="G21" s="65">
        <v>23</v>
      </c>
      <c r="H21" s="65">
        <v>2168</v>
      </c>
      <c r="I21" s="43"/>
      <c r="J21" s="43"/>
      <c r="K21" s="44">
        <v>0</v>
      </c>
      <c r="L21">
        <v>2122</v>
      </c>
      <c r="N21" s="37">
        <v>2221</v>
      </c>
      <c r="O21" s="37">
        <f>COUNTIF($L$7:$L$500,N21)</f>
        <v>3</v>
      </c>
      <c r="P21" s="37">
        <f>O21/$Q$4</f>
        <v>1.8404907975460124E-2</v>
      </c>
      <c r="Q21" s="37">
        <f>IF(P21=0,0,(P21*((LOG(P21))/LOG(2))))</f>
        <v>-0.10608157644496788</v>
      </c>
      <c r="T21" s="37">
        <f>N21</f>
        <v>2221</v>
      </c>
      <c r="U21" s="37">
        <f>COUNTIF(L7:L33,T21)</f>
        <v>1</v>
      </c>
      <c r="V21" s="37">
        <f>U21/(W4-U20)</f>
        <v>0.04</v>
      </c>
      <c r="W21" s="37">
        <f>IF(V21=0,0,(V21*((LOG(V21))/LOG(2))))</f>
        <v>-0.18575424759098899</v>
      </c>
      <c r="Y21" s="37">
        <f>N21</f>
        <v>2221</v>
      </c>
      <c r="Z21" s="37">
        <f>COUNTIF(L34:L61,Y21)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COUNTIF(L62:L88,AD21)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COUNTIF(L89:L115,AI21)</f>
        <v>0</v>
      </c>
      <c r="AK21" s="37">
        <f>AJ21/(AL4-AJ20)</f>
        <v>0</v>
      </c>
      <c r="AL21" s="37">
        <f>IF(AK21=0,0,(AK21*((LOG(AK21))/LOG(2))))</f>
        <v>0</v>
      </c>
      <c r="AN21" s="37">
        <f>N21</f>
        <v>2221</v>
      </c>
      <c r="AO21" s="37">
        <f>COUNTIF(L116:L143,AN21)</f>
        <v>0</v>
      </c>
      <c r="AP21" s="37">
        <f>AO21/(AQ4-AO20)</f>
        <v>0</v>
      </c>
      <c r="AQ21" s="37">
        <f>IF(AP21=0,0,(AP21*((LOG(AP21))/LOG(2))))</f>
        <v>0</v>
      </c>
      <c r="AS21" s="37">
        <f>N21</f>
        <v>2221</v>
      </c>
      <c r="AT21" s="37">
        <f>COUNTIF(L144:L170,AS21)</f>
        <v>2</v>
      </c>
      <c r="AU21" s="37">
        <f>AT21/(AV4-AT20)</f>
        <v>0.08</v>
      </c>
      <c r="AV21" s="37">
        <f>IF(AU21=0,0,(AU21*((LOG(AU21))/LOG(2))))</f>
        <v>-0.29150849518197797</v>
      </c>
    </row>
    <row r="22" spans="1:48" x14ac:dyDescent="0.3">
      <c r="A22" s="59">
        <v>21</v>
      </c>
      <c r="B22" s="59">
        <v>2268</v>
      </c>
      <c r="C22" s="62">
        <v>12</v>
      </c>
      <c r="D22" s="59">
        <v>2280</v>
      </c>
      <c r="E22" s="62">
        <v>24</v>
      </c>
      <c r="F22" s="59">
        <v>2292</v>
      </c>
      <c r="G22" s="65">
        <v>23</v>
      </c>
      <c r="H22" s="65">
        <v>2300</v>
      </c>
      <c r="I22" s="43"/>
      <c r="J22" s="43"/>
      <c r="K22" s="44">
        <v>0</v>
      </c>
      <c r="L22">
        <v>2122</v>
      </c>
      <c r="N22" s="37">
        <v>2222</v>
      </c>
      <c r="O22" s="37">
        <f>COUNTIF($L$7:$L$500,N22)</f>
        <v>12</v>
      </c>
      <c r="P22" s="37">
        <f>O22/$Q$4</f>
        <v>7.3619631901840496E-2</v>
      </c>
      <c r="Q22" s="37">
        <f>IF(P22=0,0,(P22*((LOG(P22))/LOG(2))))</f>
        <v>-0.27708704197619055</v>
      </c>
      <c r="T22" s="37">
        <f>N22</f>
        <v>2222</v>
      </c>
      <c r="U22" s="37">
        <f>COUNTIF(L7:L33,T22)</f>
        <v>6</v>
      </c>
      <c r="V22" s="37">
        <f>U22/(W4-U20)</f>
        <v>0.24</v>
      </c>
      <c r="W22" s="37">
        <f>IF(V22=0,0,(V22*((LOG(V22))/LOG(2))))</f>
        <v>-0.49413448537285637</v>
      </c>
      <c r="Y22" s="37">
        <f>N22</f>
        <v>2222</v>
      </c>
      <c r="Z22" s="37">
        <f>COUNTIF(L34:L61,Y22)</f>
        <v>1</v>
      </c>
      <c r="AA22" s="37">
        <f>Z22/(AB4-Z20)</f>
        <v>3.8461538461538464E-2</v>
      </c>
      <c r="AB22" s="37">
        <f>IF(AA22=0,0,(AA22*((LOG(AA22))/LOG(2))))</f>
        <v>-0.18078614300542661</v>
      </c>
      <c r="AD22" s="37">
        <f>N22</f>
        <v>2222</v>
      </c>
      <c r="AE22" s="37">
        <f>COUNTIF(L62:L88,AD22)</f>
        <v>3</v>
      </c>
      <c r="AF22" s="37">
        <f>AE22/(AG4-AE20)</f>
        <v>0.11538461538461539</v>
      </c>
      <c r="AG22" s="37">
        <f>IF(AF22=0,0,(AF22*((LOG(AF22))/LOG(2))))</f>
        <v>-0.35947814047153104</v>
      </c>
      <c r="AI22" s="37">
        <f>N22</f>
        <v>2222</v>
      </c>
      <c r="AJ22" s="37">
        <f>COUNTIF(L89:L115,AI22)</f>
        <v>1</v>
      </c>
      <c r="AK22" s="37">
        <f>AJ22/(AL4-AJ20)</f>
        <v>0.04</v>
      </c>
      <c r="AL22" s="37">
        <f>IF(AK22=0,0,(AK22*((LOG(AK22))/LOG(2))))</f>
        <v>-0.18575424759098899</v>
      </c>
      <c r="AN22" s="37">
        <f>N22</f>
        <v>2222</v>
      </c>
      <c r="AO22" s="37">
        <f>COUNTIF(L116:L143,AN22)</f>
        <v>0</v>
      </c>
      <c r="AP22" s="37">
        <f>AO22/(AQ4-AO20)</f>
        <v>0</v>
      </c>
      <c r="AQ22" s="37">
        <f>IF(AP22=0,0,(AP22*((LOG(AP22))/LOG(2))))</f>
        <v>0</v>
      </c>
      <c r="AS22" s="37">
        <f>N22</f>
        <v>2222</v>
      </c>
      <c r="AT22" s="37">
        <f>COUNTIF(L144:L170,AS22)</f>
        <v>1</v>
      </c>
      <c r="AU22" s="37">
        <f>AT22/(AV4-AT20)</f>
        <v>0.04</v>
      </c>
      <c r="AV22" s="37">
        <f>IF(AU22=0,0,(AU22*((LOG(AU22))/LOG(2))))</f>
        <v>-0.18575424759098899</v>
      </c>
    </row>
    <row r="23" spans="1:48" x14ac:dyDescent="0.3">
      <c r="A23" s="59">
        <v>21</v>
      </c>
      <c r="B23" s="59">
        <v>2450</v>
      </c>
      <c r="C23" s="62">
        <v>12</v>
      </c>
      <c r="D23" s="59">
        <v>2465</v>
      </c>
      <c r="E23" s="62">
        <v>24</v>
      </c>
      <c r="F23" s="59">
        <v>2475</v>
      </c>
      <c r="G23" s="65">
        <v>23</v>
      </c>
      <c r="H23" s="65">
        <v>2483</v>
      </c>
      <c r="I23" s="43"/>
      <c r="J23" s="43"/>
      <c r="K23" s="44">
        <v>0</v>
      </c>
      <c r="L23">
        <v>2122</v>
      </c>
      <c r="P23" s="28">
        <f>SUM(P7:P22)</f>
        <v>1</v>
      </c>
      <c r="Q23" s="28">
        <f>-SUM(Q7:Q22)</f>
        <v>3.3079682548602056</v>
      </c>
      <c r="V23" s="28">
        <f>SUM(V7:V22)</f>
        <v>1</v>
      </c>
      <c r="W23" s="28">
        <f>-SUM(W7:W22)</f>
        <v>2.4244984515601633</v>
      </c>
      <c r="AA23" s="28">
        <f>SUM(AA7:AA22)</f>
        <v>1</v>
      </c>
      <c r="AB23" s="28">
        <f>-SUM(AB7:AB22)</f>
        <v>2.8150724101159432</v>
      </c>
      <c r="AF23" s="28">
        <f>SUM(AF7:AF22)</f>
        <v>1</v>
      </c>
      <c r="AG23" s="28">
        <f>-SUM(AG7:AG22)</f>
        <v>2.9989462197746497</v>
      </c>
      <c r="AK23" s="28">
        <f>SUM(AK7:AK22)</f>
        <v>1</v>
      </c>
      <c r="AL23" s="28">
        <f>-SUM(AL7:AL22)</f>
        <v>2.7026831892554921</v>
      </c>
      <c r="AP23" s="28">
        <f>SUM(AP7:AP22)</f>
        <v>1</v>
      </c>
      <c r="AQ23" s="28">
        <f>-SUM(AQ7:AQ22)</f>
        <v>2.6465158697712501</v>
      </c>
      <c r="AU23" s="28">
        <f>SUM(AU7:AU22)</f>
        <v>1</v>
      </c>
      <c r="AV23" s="28">
        <f>-SUM(AV7:AV22)</f>
        <v>3.383465189601647</v>
      </c>
    </row>
    <row r="24" spans="1:48" x14ac:dyDescent="0.3">
      <c r="A24" s="59">
        <v>21</v>
      </c>
      <c r="B24" s="59">
        <v>2584</v>
      </c>
      <c r="C24" s="62">
        <v>21</v>
      </c>
      <c r="D24" s="59">
        <v>2610</v>
      </c>
      <c r="E24" s="62">
        <v>11</v>
      </c>
      <c r="F24" s="59">
        <v>2624</v>
      </c>
      <c r="G24" s="65">
        <v>21</v>
      </c>
      <c r="H24" s="65">
        <v>2636</v>
      </c>
      <c r="I24" s="43"/>
      <c r="J24" s="43"/>
      <c r="K24" s="44">
        <v>0</v>
      </c>
      <c r="L24">
        <v>2212</v>
      </c>
      <c r="P24" s="29" t="s">
        <v>87</v>
      </c>
      <c r="Q24" s="29">
        <f>Q23/(LOG(Q4)/LOG(2))</f>
        <v>0.45014160075517584</v>
      </c>
      <c r="V24" s="29" t="s">
        <v>114</v>
      </c>
      <c r="W24" s="29">
        <f>W23/(LOG(W4)/LOG(2))</f>
        <v>0.50989607019241134</v>
      </c>
      <c r="AA24" s="29" t="s">
        <v>117</v>
      </c>
      <c r="AB24" s="29">
        <f>AB23/(LOG(AB4)/LOG(2))</f>
        <v>0.58557615482050984</v>
      </c>
      <c r="AF24" s="29" t="s">
        <v>118</v>
      </c>
      <c r="AG24" s="29">
        <f>AG23/(LOG(AG4)/LOG(2))</f>
        <v>0.63070813313882457</v>
      </c>
      <c r="AK24" s="29" t="s">
        <v>119</v>
      </c>
      <c r="AL24" s="29">
        <f>AL23/(LOG(AL4)/LOG(2))</f>
        <v>0.56840107952622942</v>
      </c>
      <c r="AP24" s="29" t="s">
        <v>120</v>
      </c>
      <c r="AQ24" s="29">
        <f>AQ23/(LOG(AQ4)/LOG(2))</f>
        <v>0.55051393389496417</v>
      </c>
      <c r="AU24" s="29" t="s">
        <v>121</v>
      </c>
      <c r="AV24" s="29">
        <f>AV23/(LOG(AV4)/LOG(2))</f>
        <v>0.71981886642293202</v>
      </c>
    </row>
    <row r="25" spans="1:48" x14ac:dyDescent="0.3">
      <c r="A25" s="59">
        <v>12</v>
      </c>
      <c r="B25" s="59">
        <v>2750</v>
      </c>
      <c r="C25" s="62">
        <v>23</v>
      </c>
      <c r="D25" s="59">
        <v>2761</v>
      </c>
      <c r="E25" s="62">
        <v>13</v>
      </c>
      <c r="F25" s="59">
        <v>2782</v>
      </c>
      <c r="G25" s="65">
        <v>23</v>
      </c>
      <c r="H25" s="65">
        <v>2791</v>
      </c>
      <c r="I25" s="43"/>
      <c r="J25" s="43"/>
      <c r="K25" s="44">
        <v>0</v>
      </c>
      <c r="L25">
        <v>1212</v>
      </c>
    </row>
    <row r="26" spans="1:48" x14ac:dyDescent="0.3">
      <c r="A26" s="59">
        <v>21</v>
      </c>
      <c r="B26" s="59">
        <v>2891</v>
      </c>
      <c r="C26" s="62">
        <v>12</v>
      </c>
      <c r="D26" s="59">
        <v>2904</v>
      </c>
      <c r="E26" s="62">
        <v>24</v>
      </c>
      <c r="F26" s="59">
        <v>2912</v>
      </c>
      <c r="G26" s="65">
        <v>14</v>
      </c>
      <c r="H26" s="65">
        <v>2925</v>
      </c>
      <c r="I26" s="43"/>
      <c r="J26" s="43"/>
      <c r="K26" s="44">
        <v>0</v>
      </c>
      <c r="L26">
        <v>2121</v>
      </c>
    </row>
    <row r="27" spans="1:48" x14ac:dyDescent="0.3">
      <c r="A27" s="59">
        <v>21</v>
      </c>
      <c r="B27" s="59">
        <v>3035</v>
      </c>
      <c r="C27" s="62">
        <v>12</v>
      </c>
      <c r="D27" s="59">
        <v>3046</v>
      </c>
      <c r="E27" s="62">
        <v>24</v>
      </c>
      <c r="F27" s="59">
        <v>3058</v>
      </c>
      <c r="G27" s="65">
        <v>23</v>
      </c>
      <c r="H27" s="65">
        <v>3071</v>
      </c>
      <c r="I27" s="43"/>
      <c r="J27" s="43"/>
      <c r="K27" s="44">
        <v>0</v>
      </c>
      <c r="L27">
        <v>2122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3188</v>
      </c>
      <c r="C28" s="62">
        <v>23</v>
      </c>
      <c r="D28" s="59">
        <v>3196</v>
      </c>
      <c r="E28" s="62">
        <v>13</v>
      </c>
      <c r="F28" s="59">
        <v>3212</v>
      </c>
      <c r="G28" s="65">
        <v>23</v>
      </c>
      <c r="H28" s="65">
        <v>3223</v>
      </c>
      <c r="I28" s="43"/>
      <c r="J28" s="43"/>
      <c r="K28" s="44">
        <v>0</v>
      </c>
      <c r="L28">
        <v>1212</v>
      </c>
      <c r="N28" s="41">
        <f>COUNTIF(L7:L170,G3)</f>
        <v>8</v>
      </c>
      <c r="O28" s="41"/>
      <c r="P28" s="48">
        <v>27</v>
      </c>
      <c r="Q28" s="48">
        <v>28</v>
      </c>
      <c r="R28" s="48">
        <v>27</v>
      </c>
      <c r="S28" s="48">
        <v>27</v>
      </c>
      <c r="T28" s="48">
        <v>28</v>
      </c>
      <c r="U28" s="48">
        <v>27</v>
      </c>
      <c r="V28" s="47"/>
    </row>
    <row r="29" spans="1:48" x14ac:dyDescent="0.3">
      <c r="A29" s="59">
        <v>12</v>
      </c>
      <c r="B29" s="59">
        <v>3339</v>
      </c>
      <c r="C29" s="62">
        <v>23</v>
      </c>
      <c r="D29" s="59">
        <v>3350</v>
      </c>
      <c r="E29" s="62">
        <v>13</v>
      </c>
      <c r="F29" s="59">
        <v>3362</v>
      </c>
      <c r="G29" s="65">
        <v>23</v>
      </c>
      <c r="H29" s="65">
        <v>3373</v>
      </c>
      <c r="I29" s="43"/>
      <c r="J29" s="43"/>
      <c r="K29" s="44">
        <v>0</v>
      </c>
      <c r="L29">
        <v>1212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3477</v>
      </c>
      <c r="C30" s="62">
        <v>12</v>
      </c>
      <c r="D30" s="59">
        <v>3491</v>
      </c>
      <c r="E30" s="62">
        <v>24</v>
      </c>
      <c r="F30" s="59">
        <v>3503</v>
      </c>
      <c r="G30" s="65">
        <v>23</v>
      </c>
      <c r="H30" s="65">
        <v>3512</v>
      </c>
      <c r="I30" s="43"/>
      <c r="J30" s="43"/>
      <c r="K30" s="44">
        <v>0</v>
      </c>
      <c r="L30">
        <v>2122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21</v>
      </c>
      <c r="B31" s="59">
        <v>3620</v>
      </c>
      <c r="C31" s="62">
        <v>12</v>
      </c>
      <c r="D31" s="59">
        <v>3628</v>
      </c>
      <c r="E31" s="62">
        <v>24</v>
      </c>
      <c r="F31" s="59">
        <v>3641</v>
      </c>
      <c r="G31" s="65">
        <v>14</v>
      </c>
      <c r="H31" s="65">
        <v>3653</v>
      </c>
      <c r="I31" s="43"/>
      <c r="J31" s="43"/>
      <c r="K31" s="44">
        <v>0</v>
      </c>
      <c r="L31">
        <v>2121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12</v>
      </c>
      <c r="B32" s="59">
        <v>3760</v>
      </c>
      <c r="C32" s="62">
        <v>14</v>
      </c>
      <c r="D32" s="59">
        <v>3773</v>
      </c>
      <c r="E32" s="62">
        <v>13</v>
      </c>
      <c r="F32" s="59">
        <v>3795</v>
      </c>
      <c r="G32" s="65">
        <v>23</v>
      </c>
      <c r="H32" s="65">
        <v>3806</v>
      </c>
      <c r="I32" s="43"/>
      <c r="J32" s="43"/>
      <c r="K32" s="44">
        <v>0</v>
      </c>
      <c r="L32">
        <v>1112</v>
      </c>
      <c r="O32" s="46" t="s">
        <v>103</v>
      </c>
      <c r="P32" s="48">
        <f>U20</f>
        <v>2</v>
      </c>
      <c r="Q32" s="48">
        <f>Z20</f>
        <v>2</v>
      </c>
      <c r="R32" s="48">
        <f>AE20</f>
        <v>1</v>
      </c>
      <c r="S32" s="48">
        <f>AJ20</f>
        <v>2</v>
      </c>
      <c r="T32" s="48">
        <f>AO20</f>
        <v>0</v>
      </c>
      <c r="U32" s="48">
        <f>AT20</f>
        <v>1</v>
      </c>
      <c r="V32" s="46"/>
    </row>
    <row r="33" spans="1:22" x14ac:dyDescent="0.3">
      <c r="A33" s="59">
        <v>12</v>
      </c>
      <c r="B33" s="59">
        <v>3920</v>
      </c>
      <c r="C33" s="62">
        <v>23</v>
      </c>
      <c r="D33" s="59">
        <v>3928</v>
      </c>
      <c r="E33" s="62">
        <v>24</v>
      </c>
      <c r="F33" s="59">
        <v>3943</v>
      </c>
      <c r="G33" s="65">
        <v>14</v>
      </c>
      <c r="H33" s="65">
        <v>3954</v>
      </c>
      <c r="I33" s="43"/>
      <c r="J33" s="43"/>
      <c r="K33" s="44">
        <v>0</v>
      </c>
      <c r="L33">
        <v>1221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4072</v>
      </c>
      <c r="C34" s="63">
        <v>23</v>
      </c>
      <c r="D34" s="60">
        <v>4085</v>
      </c>
      <c r="E34" s="63">
        <v>24</v>
      </c>
      <c r="F34" s="60">
        <v>4102</v>
      </c>
      <c r="G34" s="66">
        <v>23</v>
      </c>
      <c r="H34" s="66">
        <v>4117</v>
      </c>
      <c r="I34" s="42"/>
      <c r="J34" s="42"/>
      <c r="K34" s="52">
        <v>0</v>
      </c>
      <c r="L34">
        <v>1222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4227</v>
      </c>
      <c r="C35" s="63">
        <v>12</v>
      </c>
      <c r="D35" s="60">
        <v>4238</v>
      </c>
      <c r="E35" s="63">
        <v>24</v>
      </c>
      <c r="F35" s="60">
        <v>4248</v>
      </c>
      <c r="G35" s="66">
        <v>23</v>
      </c>
      <c r="H35" s="66">
        <v>4260</v>
      </c>
      <c r="I35" s="42"/>
      <c r="J35" s="42"/>
      <c r="K35" s="52">
        <v>0</v>
      </c>
      <c r="L35">
        <v>2122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4373</v>
      </c>
      <c r="C36" s="63">
        <v>23</v>
      </c>
      <c r="D36" s="60">
        <v>4381</v>
      </c>
      <c r="E36" s="63">
        <v>13</v>
      </c>
      <c r="F36" s="60">
        <v>4396</v>
      </c>
      <c r="G36" s="66">
        <v>23</v>
      </c>
      <c r="H36" s="66">
        <v>4410</v>
      </c>
      <c r="I36" s="42"/>
      <c r="J36" s="42"/>
      <c r="K36" s="52">
        <v>0</v>
      </c>
      <c r="L36">
        <v>1212</v>
      </c>
      <c r="N36" s="42"/>
      <c r="O36" s="51" t="s">
        <v>107</v>
      </c>
      <c r="P36">
        <f>H33/P28</f>
        <v>146.44444444444446</v>
      </c>
      <c r="Q36">
        <f>(H61-H33)/Q28</f>
        <v>148</v>
      </c>
      <c r="R36">
        <f>(H88-H61)/R28</f>
        <v>142.85185185185185</v>
      </c>
      <c r="S36">
        <f>(H115-H88)/S28</f>
        <v>143.92592592592592</v>
      </c>
      <c r="T36">
        <f>(H143-H115)/T28</f>
        <v>142.78571428571428</v>
      </c>
      <c r="U36">
        <f>(H170-H143)/U28</f>
        <v>-734.77777777777783</v>
      </c>
    </row>
    <row r="37" spans="1:22" x14ac:dyDescent="0.3">
      <c r="A37" s="60">
        <v>21</v>
      </c>
      <c r="B37" s="60">
        <v>4525</v>
      </c>
      <c r="C37" s="63">
        <v>12</v>
      </c>
      <c r="D37" s="60">
        <v>4535</v>
      </c>
      <c r="E37" s="63">
        <v>13</v>
      </c>
      <c r="F37" s="60">
        <v>4542</v>
      </c>
      <c r="G37" s="66">
        <v>23</v>
      </c>
      <c r="H37" s="66">
        <v>4554</v>
      </c>
      <c r="I37" s="42"/>
      <c r="J37" s="42"/>
      <c r="K37" s="52">
        <v>0</v>
      </c>
      <c r="L37">
        <v>2112</v>
      </c>
    </row>
    <row r="38" spans="1:22" x14ac:dyDescent="0.3">
      <c r="A38" s="60">
        <v>12</v>
      </c>
      <c r="B38" s="60">
        <v>4664</v>
      </c>
      <c r="C38" s="63">
        <v>14</v>
      </c>
      <c r="D38" s="60">
        <v>4678</v>
      </c>
      <c r="E38" s="63">
        <v>24</v>
      </c>
      <c r="F38" s="60">
        <v>4689</v>
      </c>
      <c r="G38" s="66">
        <v>23</v>
      </c>
      <c r="H38" s="66">
        <v>4702</v>
      </c>
      <c r="I38" s="42"/>
      <c r="J38" s="42"/>
      <c r="K38" s="52">
        <v>0</v>
      </c>
      <c r="L38">
        <v>1122</v>
      </c>
    </row>
    <row r="39" spans="1:22" x14ac:dyDescent="0.3">
      <c r="A39" s="60">
        <v>21</v>
      </c>
      <c r="B39" s="60">
        <v>4821</v>
      </c>
      <c r="C39" s="63">
        <v>12</v>
      </c>
      <c r="D39" s="60">
        <v>4832</v>
      </c>
      <c r="E39" s="63">
        <v>24</v>
      </c>
      <c r="F39" s="60">
        <v>4844</v>
      </c>
      <c r="G39" s="66">
        <v>23</v>
      </c>
      <c r="H39" s="66">
        <v>4861</v>
      </c>
      <c r="I39" s="42"/>
      <c r="J39" s="42"/>
      <c r="K39" s="52">
        <v>0</v>
      </c>
      <c r="L39">
        <v>2122</v>
      </c>
    </row>
    <row r="40" spans="1:22" x14ac:dyDescent="0.3">
      <c r="A40" s="60">
        <v>12</v>
      </c>
      <c r="B40" s="60">
        <v>4961</v>
      </c>
      <c r="C40" s="63">
        <v>14</v>
      </c>
      <c r="D40" s="60">
        <v>4976</v>
      </c>
      <c r="E40" s="63">
        <v>24</v>
      </c>
      <c r="F40" s="60">
        <v>4991</v>
      </c>
      <c r="G40" s="66">
        <v>14</v>
      </c>
      <c r="H40" s="66">
        <v>5004</v>
      </c>
      <c r="I40" s="42"/>
      <c r="J40" s="42"/>
      <c r="K40" s="52">
        <v>0</v>
      </c>
      <c r="L40">
        <v>1121</v>
      </c>
    </row>
    <row r="41" spans="1:22" x14ac:dyDescent="0.3">
      <c r="A41" s="60">
        <v>12</v>
      </c>
      <c r="B41" s="60">
        <v>5116</v>
      </c>
      <c r="C41" s="63">
        <v>23</v>
      </c>
      <c r="D41" s="60">
        <v>5125</v>
      </c>
      <c r="E41" s="63">
        <v>13</v>
      </c>
      <c r="F41" s="60">
        <v>5138</v>
      </c>
      <c r="G41" s="66">
        <v>23</v>
      </c>
      <c r="H41" s="66">
        <v>5149</v>
      </c>
      <c r="I41" s="42"/>
      <c r="J41" s="42"/>
      <c r="K41" s="52">
        <v>0</v>
      </c>
      <c r="L41">
        <v>1212</v>
      </c>
    </row>
    <row r="42" spans="1:22" x14ac:dyDescent="0.3">
      <c r="A42" s="60">
        <v>12</v>
      </c>
      <c r="B42" s="60">
        <v>5254</v>
      </c>
      <c r="C42" s="63">
        <v>14</v>
      </c>
      <c r="D42" s="60">
        <v>5261</v>
      </c>
      <c r="E42" s="63">
        <v>24</v>
      </c>
      <c r="F42" s="60">
        <v>5272</v>
      </c>
      <c r="G42" s="66">
        <v>14</v>
      </c>
      <c r="H42" s="66">
        <v>5284</v>
      </c>
      <c r="I42" s="42"/>
      <c r="J42" s="42"/>
      <c r="K42" s="52">
        <v>0</v>
      </c>
      <c r="L42">
        <v>1121</v>
      </c>
    </row>
    <row r="43" spans="1:22" x14ac:dyDescent="0.3">
      <c r="A43" s="60">
        <v>21</v>
      </c>
      <c r="B43" s="60">
        <v>5386</v>
      </c>
      <c r="C43" s="63">
        <v>12</v>
      </c>
      <c r="D43" s="60">
        <v>5397</v>
      </c>
      <c r="E43" s="63">
        <v>24</v>
      </c>
      <c r="F43" s="60">
        <v>5407</v>
      </c>
      <c r="G43" s="66">
        <v>14</v>
      </c>
      <c r="H43" s="66">
        <v>5422</v>
      </c>
      <c r="I43" s="42"/>
      <c r="J43" s="42"/>
      <c r="K43" s="52">
        <v>0</v>
      </c>
      <c r="L43">
        <v>2121</v>
      </c>
    </row>
    <row r="44" spans="1:22" x14ac:dyDescent="0.3">
      <c r="A44" s="60">
        <v>12</v>
      </c>
      <c r="B44" s="60">
        <v>5535</v>
      </c>
      <c r="C44" s="63">
        <v>23</v>
      </c>
      <c r="D44" s="60">
        <v>5543</v>
      </c>
      <c r="E44" s="63">
        <v>24</v>
      </c>
      <c r="F44" s="60">
        <v>5556</v>
      </c>
      <c r="G44" s="66">
        <v>23</v>
      </c>
      <c r="H44" s="66">
        <v>5580</v>
      </c>
      <c r="I44" s="42"/>
      <c r="J44" s="42"/>
      <c r="K44" s="52">
        <v>0</v>
      </c>
      <c r="L44">
        <v>1222</v>
      </c>
    </row>
    <row r="45" spans="1:22" x14ac:dyDescent="0.3">
      <c r="A45" s="60">
        <v>21</v>
      </c>
      <c r="B45" s="60">
        <v>5690</v>
      </c>
      <c r="C45" s="63">
        <v>12</v>
      </c>
      <c r="D45" s="60">
        <v>5701</v>
      </c>
      <c r="E45" s="63">
        <v>24</v>
      </c>
      <c r="F45" s="60">
        <v>5711</v>
      </c>
      <c r="G45" s="66">
        <v>23</v>
      </c>
      <c r="H45" s="66">
        <v>5728</v>
      </c>
      <c r="I45" s="42"/>
      <c r="J45" s="42"/>
      <c r="K45" s="52">
        <v>0</v>
      </c>
      <c r="L45">
        <v>2122</v>
      </c>
    </row>
    <row r="46" spans="1:22" x14ac:dyDescent="0.3">
      <c r="A46" s="60">
        <v>12</v>
      </c>
      <c r="B46" s="60">
        <v>5839</v>
      </c>
      <c r="C46" s="63">
        <v>14</v>
      </c>
      <c r="D46" s="60">
        <v>5858</v>
      </c>
      <c r="E46" s="63">
        <v>24</v>
      </c>
      <c r="F46" s="60">
        <v>5867</v>
      </c>
      <c r="G46" s="66">
        <v>23</v>
      </c>
      <c r="H46" s="66">
        <v>5878</v>
      </c>
      <c r="I46" s="42"/>
      <c r="J46" s="42"/>
      <c r="K46" s="52">
        <v>0</v>
      </c>
      <c r="L46">
        <v>1122</v>
      </c>
    </row>
    <row r="47" spans="1:22" x14ac:dyDescent="0.3">
      <c r="A47" s="60">
        <v>12</v>
      </c>
      <c r="B47" s="60">
        <v>5988</v>
      </c>
      <c r="C47" s="63">
        <v>14</v>
      </c>
      <c r="D47" s="60">
        <v>6000</v>
      </c>
      <c r="E47" s="63">
        <v>24</v>
      </c>
      <c r="F47" s="60">
        <v>6009</v>
      </c>
      <c r="G47" s="66">
        <v>23</v>
      </c>
      <c r="H47" s="66">
        <v>6019</v>
      </c>
      <c r="I47" s="42"/>
      <c r="J47" s="42"/>
      <c r="K47" s="52">
        <v>0</v>
      </c>
      <c r="L47">
        <v>1122</v>
      </c>
    </row>
    <row r="48" spans="1:22" x14ac:dyDescent="0.3">
      <c r="A48" s="60">
        <v>21</v>
      </c>
      <c r="B48" s="60">
        <v>6121</v>
      </c>
      <c r="C48" s="63">
        <v>12</v>
      </c>
      <c r="D48" s="60">
        <v>6131</v>
      </c>
      <c r="E48" s="63">
        <v>24</v>
      </c>
      <c r="F48" s="60">
        <v>6142</v>
      </c>
      <c r="G48" s="66">
        <v>14</v>
      </c>
      <c r="H48" s="66">
        <v>6158</v>
      </c>
      <c r="I48" s="42"/>
      <c r="J48" s="42"/>
      <c r="K48" s="52">
        <v>0</v>
      </c>
      <c r="L48">
        <v>2121</v>
      </c>
    </row>
    <row r="49" spans="1:12" x14ac:dyDescent="0.3">
      <c r="A49" s="60">
        <v>12</v>
      </c>
      <c r="B49" s="60">
        <v>6263</v>
      </c>
      <c r="C49" s="63">
        <v>23</v>
      </c>
      <c r="D49" s="60">
        <v>6274</v>
      </c>
      <c r="E49" s="63">
        <v>13</v>
      </c>
      <c r="F49" s="60">
        <v>6287</v>
      </c>
      <c r="G49" s="66">
        <v>23</v>
      </c>
      <c r="H49" s="66">
        <v>6299</v>
      </c>
      <c r="I49" s="42"/>
      <c r="J49" s="42"/>
      <c r="K49" s="52">
        <v>0</v>
      </c>
      <c r="L49">
        <v>1212</v>
      </c>
    </row>
    <row r="50" spans="1:12" x14ac:dyDescent="0.3">
      <c r="A50" s="60">
        <v>12</v>
      </c>
      <c r="B50" s="60">
        <v>6401</v>
      </c>
      <c r="C50" s="63">
        <v>23</v>
      </c>
      <c r="D50" s="60">
        <v>6413</v>
      </c>
      <c r="E50" s="63">
        <v>24</v>
      </c>
      <c r="F50" s="60">
        <v>6429</v>
      </c>
      <c r="G50" s="66">
        <v>23</v>
      </c>
      <c r="H50" s="66">
        <v>6443</v>
      </c>
      <c r="I50" s="42"/>
      <c r="J50" s="42"/>
      <c r="K50" s="52">
        <v>0</v>
      </c>
      <c r="L50">
        <v>1222</v>
      </c>
    </row>
    <row r="51" spans="1:12" x14ac:dyDescent="0.3">
      <c r="A51" s="60">
        <v>21</v>
      </c>
      <c r="B51" s="60">
        <v>6551</v>
      </c>
      <c r="C51" s="63">
        <v>12</v>
      </c>
      <c r="D51" s="60">
        <v>6559</v>
      </c>
      <c r="E51" s="63">
        <v>24</v>
      </c>
      <c r="F51" s="60">
        <v>6568</v>
      </c>
      <c r="G51" s="66">
        <v>14</v>
      </c>
      <c r="H51" s="66">
        <v>6582</v>
      </c>
      <c r="I51" s="42"/>
      <c r="J51" s="42"/>
      <c r="K51" s="52">
        <v>0</v>
      </c>
      <c r="L51">
        <v>2121</v>
      </c>
    </row>
    <row r="52" spans="1:12" x14ac:dyDescent="0.3">
      <c r="A52" s="60">
        <v>12</v>
      </c>
      <c r="B52" s="60">
        <v>6689</v>
      </c>
      <c r="C52" s="63">
        <v>23</v>
      </c>
      <c r="D52" s="60">
        <v>6711</v>
      </c>
      <c r="E52" s="63">
        <v>13</v>
      </c>
      <c r="F52" s="60">
        <v>6727</v>
      </c>
      <c r="G52" s="66">
        <v>23</v>
      </c>
      <c r="H52" s="66">
        <v>6736</v>
      </c>
      <c r="I52" s="42"/>
      <c r="J52" s="42"/>
      <c r="K52" s="52">
        <v>0</v>
      </c>
      <c r="L52">
        <v>1212</v>
      </c>
    </row>
    <row r="53" spans="1:12" x14ac:dyDescent="0.3">
      <c r="A53" s="60">
        <v>21</v>
      </c>
      <c r="B53" s="60">
        <v>6847</v>
      </c>
      <c r="C53" s="63">
        <v>12</v>
      </c>
      <c r="D53" s="60">
        <v>6856</v>
      </c>
      <c r="E53" s="63">
        <v>24</v>
      </c>
      <c r="F53" s="60">
        <v>6868</v>
      </c>
      <c r="G53" s="66">
        <v>14</v>
      </c>
      <c r="H53" s="66">
        <v>6886</v>
      </c>
      <c r="I53" s="42"/>
      <c r="J53" s="42"/>
      <c r="K53" s="52">
        <v>0</v>
      </c>
      <c r="L53">
        <v>2121</v>
      </c>
    </row>
    <row r="54" spans="1:12" x14ac:dyDescent="0.3">
      <c r="A54" s="60">
        <v>12</v>
      </c>
      <c r="B54" s="60">
        <v>6993</v>
      </c>
      <c r="C54" s="63">
        <v>14</v>
      </c>
      <c r="D54" s="60">
        <v>7007</v>
      </c>
      <c r="E54" s="63">
        <v>24</v>
      </c>
      <c r="F54" s="60">
        <v>7017</v>
      </c>
      <c r="G54" s="66">
        <v>14</v>
      </c>
      <c r="H54" s="66">
        <v>7030</v>
      </c>
      <c r="I54" s="42"/>
      <c r="J54" s="42"/>
      <c r="K54" s="52">
        <v>0</v>
      </c>
      <c r="L54">
        <v>1121</v>
      </c>
    </row>
    <row r="55" spans="1:12" x14ac:dyDescent="0.3">
      <c r="A55" s="60">
        <v>12</v>
      </c>
      <c r="B55" s="60">
        <v>7153</v>
      </c>
      <c r="C55" s="63">
        <v>23</v>
      </c>
      <c r="D55" s="60">
        <v>7162</v>
      </c>
      <c r="E55" s="63">
        <v>13</v>
      </c>
      <c r="F55" s="60">
        <v>7175</v>
      </c>
      <c r="G55" s="66">
        <v>23</v>
      </c>
      <c r="H55" s="66">
        <v>7187</v>
      </c>
      <c r="I55" s="42"/>
      <c r="J55" s="42"/>
      <c r="K55" s="52">
        <v>0</v>
      </c>
      <c r="L55">
        <v>1212</v>
      </c>
    </row>
    <row r="56" spans="1:12" x14ac:dyDescent="0.3">
      <c r="A56" s="60">
        <v>21</v>
      </c>
      <c r="B56" s="60">
        <v>7288</v>
      </c>
      <c r="C56" s="63">
        <v>21</v>
      </c>
      <c r="D56" s="60">
        <v>7301</v>
      </c>
      <c r="E56" s="63">
        <v>22</v>
      </c>
      <c r="F56" s="60">
        <v>7326</v>
      </c>
      <c r="G56" s="66">
        <v>23</v>
      </c>
      <c r="H56" s="66">
        <v>7338</v>
      </c>
      <c r="I56" s="42"/>
      <c r="J56" s="42"/>
      <c r="K56" s="52">
        <v>0</v>
      </c>
      <c r="L56">
        <v>2222</v>
      </c>
    </row>
    <row r="57" spans="1:12" x14ac:dyDescent="0.3">
      <c r="A57" s="60">
        <v>21</v>
      </c>
      <c r="B57" s="60">
        <v>7439</v>
      </c>
      <c r="C57" s="63">
        <v>21</v>
      </c>
      <c r="D57" s="60">
        <v>7452</v>
      </c>
      <c r="E57" s="63">
        <v>11</v>
      </c>
      <c r="F57" s="60">
        <v>7464</v>
      </c>
      <c r="G57" s="66">
        <v>21</v>
      </c>
      <c r="H57" s="66">
        <v>7489</v>
      </c>
      <c r="I57" s="42"/>
      <c r="J57" s="42"/>
      <c r="K57" s="52">
        <v>0</v>
      </c>
      <c r="L57">
        <v>2212</v>
      </c>
    </row>
    <row r="58" spans="1:12" x14ac:dyDescent="0.3">
      <c r="A58" s="60">
        <v>12</v>
      </c>
      <c r="B58" s="60">
        <v>7621</v>
      </c>
      <c r="C58" s="63">
        <v>14</v>
      </c>
      <c r="D58" s="60">
        <v>7637</v>
      </c>
      <c r="E58" s="63">
        <v>24</v>
      </c>
      <c r="F58" s="60">
        <v>7645</v>
      </c>
      <c r="G58" s="66">
        <v>14</v>
      </c>
      <c r="H58" s="66">
        <v>7657</v>
      </c>
      <c r="I58" s="42"/>
      <c r="J58" s="42"/>
      <c r="K58" s="52">
        <v>0</v>
      </c>
      <c r="L58">
        <v>1121</v>
      </c>
    </row>
    <row r="59" spans="1:12" x14ac:dyDescent="0.3">
      <c r="A59" s="60">
        <v>21</v>
      </c>
      <c r="B59" s="60">
        <v>7771</v>
      </c>
      <c r="C59" s="63">
        <v>21</v>
      </c>
      <c r="D59" s="60">
        <v>7783</v>
      </c>
      <c r="E59" s="63">
        <v>11</v>
      </c>
      <c r="F59" s="60">
        <v>7795</v>
      </c>
      <c r="G59" s="66">
        <v>21</v>
      </c>
      <c r="H59" s="66">
        <v>7813</v>
      </c>
      <c r="I59" s="42"/>
      <c r="J59" s="42"/>
      <c r="K59" s="52">
        <v>0</v>
      </c>
      <c r="L59">
        <v>2212</v>
      </c>
    </row>
    <row r="60" spans="1:12" x14ac:dyDescent="0.3">
      <c r="A60" s="60">
        <v>12</v>
      </c>
      <c r="B60" s="60">
        <v>7929</v>
      </c>
      <c r="C60" s="63">
        <v>23</v>
      </c>
      <c r="D60" s="60">
        <v>7939</v>
      </c>
      <c r="E60" s="63">
        <v>13</v>
      </c>
      <c r="F60" s="60">
        <v>7954</v>
      </c>
      <c r="G60" s="66">
        <v>23</v>
      </c>
      <c r="H60" s="66">
        <v>7962</v>
      </c>
      <c r="I60" s="42"/>
      <c r="J60" s="42"/>
      <c r="K60" s="52">
        <v>0</v>
      </c>
      <c r="L60">
        <v>1212</v>
      </c>
    </row>
    <row r="61" spans="1:12" x14ac:dyDescent="0.3">
      <c r="A61" s="60">
        <v>21</v>
      </c>
      <c r="B61" s="60">
        <v>8063</v>
      </c>
      <c r="C61" s="63">
        <v>12</v>
      </c>
      <c r="D61" s="60">
        <v>8075</v>
      </c>
      <c r="E61" s="63">
        <v>24</v>
      </c>
      <c r="F61" s="60">
        <v>8084</v>
      </c>
      <c r="G61" s="66">
        <v>23</v>
      </c>
      <c r="H61" s="66">
        <v>8098</v>
      </c>
      <c r="I61" s="42"/>
      <c r="J61" s="42"/>
      <c r="K61" s="52">
        <v>0</v>
      </c>
      <c r="L61">
        <v>2122</v>
      </c>
    </row>
    <row r="62" spans="1:12" x14ac:dyDescent="0.3">
      <c r="A62" s="59">
        <v>21</v>
      </c>
      <c r="B62" s="59">
        <v>8200</v>
      </c>
      <c r="C62" s="62">
        <v>12</v>
      </c>
      <c r="D62" s="59">
        <v>8210</v>
      </c>
      <c r="E62" s="62">
        <v>24</v>
      </c>
      <c r="F62" s="59">
        <v>8223</v>
      </c>
      <c r="G62" s="65">
        <v>14</v>
      </c>
      <c r="H62" s="65">
        <v>8234</v>
      </c>
      <c r="I62" s="43"/>
      <c r="J62" s="43"/>
      <c r="K62" s="44">
        <v>0</v>
      </c>
      <c r="L62">
        <v>2121</v>
      </c>
    </row>
    <row r="63" spans="1:12" x14ac:dyDescent="0.3">
      <c r="A63" s="59">
        <v>12</v>
      </c>
      <c r="B63" s="59">
        <v>8346</v>
      </c>
      <c r="C63" s="62">
        <v>14</v>
      </c>
      <c r="D63" s="59">
        <v>8364</v>
      </c>
      <c r="E63" s="62">
        <v>24</v>
      </c>
      <c r="F63" s="59">
        <v>8372</v>
      </c>
      <c r="G63" s="65">
        <v>23</v>
      </c>
      <c r="H63" s="65">
        <v>8385</v>
      </c>
      <c r="I63" s="43"/>
      <c r="J63" s="43"/>
      <c r="K63" s="44">
        <v>0</v>
      </c>
      <c r="L63">
        <v>1122</v>
      </c>
    </row>
    <row r="64" spans="1:12" x14ac:dyDescent="0.3">
      <c r="A64" s="59">
        <v>12</v>
      </c>
      <c r="B64" s="59">
        <v>8488</v>
      </c>
      <c r="C64" s="62">
        <v>14</v>
      </c>
      <c r="D64" s="59">
        <v>8497</v>
      </c>
      <c r="E64" s="62">
        <v>24</v>
      </c>
      <c r="F64" s="59">
        <v>8505</v>
      </c>
      <c r="G64" s="65">
        <v>23</v>
      </c>
      <c r="H64" s="65">
        <v>8517</v>
      </c>
      <c r="I64" s="43"/>
      <c r="J64" s="43"/>
      <c r="K64" s="44">
        <v>0</v>
      </c>
      <c r="L64">
        <v>1122</v>
      </c>
    </row>
    <row r="65" spans="1:12" x14ac:dyDescent="0.3">
      <c r="A65" s="59">
        <v>12</v>
      </c>
      <c r="B65" s="59">
        <v>8625</v>
      </c>
      <c r="C65" s="62">
        <v>14</v>
      </c>
      <c r="D65" s="59">
        <v>8643</v>
      </c>
      <c r="E65" s="62">
        <v>24</v>
      </c>
      <c r="F65" s="59">
        <v>8654</v>
      </c>
      <c r="G65" s="65">
        <v>14</v>
      </c>
      <c r="H65" s="65">
        <v>8669</v>
      </c>
      <c r="I65" s="43"/>
      <c r="J65" s="43"/>
      <c r="K65" s="44">
        <v>0</v>
      </c>
      <c r="L65">
        <v>1121</v>
      </c>
    </row>
    <row r="66" spans="1:12" x14ac:dyDescent="0.3">
      <c r="A66" s="59">
        <v>21</v>
      </c>
      <c r="B66" s="59">
        <v>8776</v>
      </c>
      <c r="C66" s="62">
        <v>21</v>
      </c>
      <c r="D66" s="59">
        <v>8795</v>
      </c>
      <c r="E66" s="62">
        <v>22</v>
      </c>
      <c r="F66" s="59">
        <v>8808</v>
      </c>
      <c r="G66" s="65">
        <v>23</v>
      </c>
      <c r="H66" s="65">
        <v>8820</v>
      </c>
      <c r="I66" s="43"/>
      <c r="J66" s="43"/>
      <c r="K66" s="44">
        <v>0</v>
      </c>
      <c r="L66">
        <v>2222</v>
      </c>
    </row>
    <row r="67" spans="1:12" x14ac:dyDescent="0.3">
      <c r="A67" s="59">
        <v>21</v>
      </c>
      <c r="B67" s="59">
        <v>8921</v>
      </c>
      <c r="C67" s="62">
        <v>12</v>
      </c>
      <c r="D67" s="59">
        <v>8930</v>
      </c>
      <c r="E67" s="62">
        <v>24</v>
      </c>
      <c r="F67" s="59">
        <v>8951</v>
      </c>
      <c r="G67" s="65">
        <v>23</v>
      </c>
      <c r="H67" s="65">
        <v>8967</v>
      </c>
      <c r="I67" s="43"/>
      <c r="J67" s="43"/>
      <c r="K67" s="44">
        <v>0</v>
      </c>
      <c r="L67">
        <v>2122</v>
      </c>
    </row>
    <row r="68" spans="1:12" x14ac:dyDescent="0.3">
      <c r="A68" s="59">
        <v>12</v>
      </c>
      <c r="B68" s="59">
        <v>9074</v>
      </c>
      <c r="C68" s="62">
        <v>23</v>
      </c>
      <c r="D68" s="59">
        <v>9086</v>
      </c>
      <c r="E68" s="62">
        <v>24</v>
      </c>
      <c r="F68" s="59">
        <v>9100</v>
      </c>
      <c r="G68" s="65">
        <v>23</v>
      </c>
      <c r="H68" s="65">
        <v>9117</v>
      </c>
      <c r="I68" s="43"/>
      <c r="J68" s="43"/>
      <c r="K68" s="44">
        <v>0</v>
      </c>
      <c r="L68">
        <v>1222</v>
      </c>
    </row>
    <row r="69" spans="1:12" x14ac:dyDescent="0.3">
      <c r="A69" s="59">
        <v>12</v>
      </c>
      <c r="B69" s="59">
        <v>9222</v>
      </c>
      <c r="C69" s="62">
        <v>23</v>
      </c>
      <c r="D69" s="59">
        <v>9241</v>
      </c>
      <c r="E69" s="62">
        <v>13</v>
      </c>
      <c r="F69" s="59">
        <v>9257</v>
      </c>
      <c r="G69" s="65">
        <v>23</v>
      </c>
      <c r="H69" s="65">
        <v>9268</v>
      </c>
      <c r="I69" s="43"/>
      <c r="J69" s="43"/>
      <c r="K69" s="44">
        <v>0</v>
      </c>
      <c r="L69">
        <v>1212</v>
      </c>
    </row>
    <row r="70" spans="1:12" x14ac:dyDescent="0.3">
      <c r="A70" s="59">
        <v>21</v>
      </c>
      <c r="B70" s="59">
        <v>9369</v>
      </c>
      <c r="C70" s="62">
        <v>12</v>
      </c>
      <c r="D70" s="59">
        <v>9378</v>
      </c>
      <c r="E70" s="62">
        <v>24</v>
      </c>
      <c r="F70" s="59">
        <v>9400</v>
      </c>
      <c r="G70" s="65">
        <v>23</v>
      </c>
      <c r="H70" s="65">
        <v>9414</v>
      </c>
      <c r="I70" s="43"/>
      <c r="J70" s="43"/>
      <c r="K70" s="44">
        <v>0</v>
      </c>
      <c r="L70">
        <v>2122</v>
      </c>
    </row>
    <row r="71" spans="1:12" x14ac:dyDescent="0.3">
      <c r="A71" s="59">
        <v>21</v>
      </c>
      <c r="B71" s="59">
        <v>9513</v>
      </c>
      <c r="C71" s="62">
        <v>21</v>
      </c>
      <c r="D71" s="59">
        <v>9524</v>
      </c>
      <c r="E71" s="62">
        <v>11</v>
      </c>
      <c r="F71" s="59">
        <v>9536</v>
      </c>
      <c r="G71" s="65">
        <v>21</v>
      </c>
      <c r="H71" s="65">
        <v>9545</v>
      </c>
      <c r="I71" s="43"/>
      <c r="J71" s="43"/>
      <c r="K71" s="44">
        <v>0</v>
      </c>
      <c r="L71">
        <v>2212</v>
      </c>
    </row>
    <row r="72" spans="1:12" x14ac:dyDescent="0.3">
      <c r="A72" s="59">
        <v>12</v>
      </c>
      <c r="B72" s="59">
        <v>9657</v>
      </c>
      <c r="C72" s="62">
        <v>14</v>
      </c>
      <c r="D72" s="59">
        <v>9671</v>
      </c>
      <c r="E72" s="62">
        <v>13</v>
      </c>
      <c r="F72" s="59">
        <v>9686</v>
      </c>
      <c r="G72" s="65">
        <v>23</v>
      </c>
      <c r="H72" s="65">
        <v>9698</v>
      </c>
      <c r="I72" s="43"/>
      <c r="J72" s="43"/>
      <c r="K72" s="44">
        <v>0</v>
      </c>
      <c r="L72">
        <v>1112</v>
      </c>
    </row>
    <row r="73" spans="1:12" x14ac:dyDescent="0.3">
      <c r="A73" s="59">
        <v>12</v>
      </c>
      <c r="B73" s="59">
        <v>9797</v>
      </c>
      <c r="C73" s="62">
        <v>14</v>
      </c>
      <c r="D73" s="59">
        <v>9805</v>
      </c>
      <c r="E73" s="62">
        <v>24</v>
      </c>
      <c r="F73" s="59">
        <v>9821</v>
      </c>
      <c r="G73" s="65">
        <v>23</v>
      </c>
      <c r="H73" s="65">
        <v>9834</v>
      </c>
      <c r="I73" s="43"/>
      <c r="J73" s="43"/>
      <c r="K73" s="44">
        <v>0</v>
      </c>
      <c r="L73">
        <v>1122</v>
      </c>
    </row>
    <row r="74" spans="1:12" x14ac:dyDescent="0.3">
      <c r="A74" s="59">
        <v>21</v>
      </c>
      <c r="B74" s="59">
        <v>9933</v>
      </c>
      <c r="C74" s="62">
        <v>12</v>
      </c>
      <c r="D74" s="59">
        <v>9941</v>
      </c>
      <c r="E74" s="62">
        <v>24</v>
      </c>
      <c r="F74" s="59">
        <v>9953</v>
      </c>
      <c r="G74" s="65">
        <v>23</v>
      </c>
      <c r="H74" s="65">
        <v>9964</v>
      </c>
      <c r="I74" s="43"/>
      <c r="J74" s="43"/>
      <c r="K74" s="44">
        <v>0</v>
      </c>
      <c r="L74">
        <v>2122</v>
      </c>
    </row>
    <row r="75" spans="1:12" x14ac:dyDescent="0.3">
      <c r="A75" s="59">
        <v>12</v>
      </c>
      <c r="B75" s="59">
        <v>10065</v>
      </c>
      <c r="C75" s="62">
        <v>14</v>
      </c>
      <c r="D75" s="59">
        <v>10074</v>
      </c>
      <c r="E75" s="62">
        <v>24</v>
      </c>
      <c r="F75" s="59">
        <v>10085</v>
      </c>
      <c r="G75" s="65">
        <v>14</v>
      </c>
      <c r="H75" s="65">
        <v>10101</v>
      </c>
      <c r="I75" s="43"/>
      <c r="J75" s="43"/>
      <c r="K75" s="44">
        <v>0</v>
      </c>
      <c r="L75">
        <v>1121</v>
      </c>
    </row>
    <row r="76" spans="1:12" x14ac:dyDescent="0.3">
      <c r="A76" s="59">
        <v>12</v>
      </c>
      <c r="B76" s="59">
        <v>10202</v>
      </c>
      <c r="C76" s="62">
        <v>14</v>
      </c>
      <c r="D76" s="59">
        <v>10219</v>
      </c>
      <c r="E76" s="62">
        <v>24</v>
      </c>
      <c r="F76" s="59">
        <v>10227</v>
      </c>
      <c r="G76" s="65">
        <v>14</v>
      </c>
      <c r="H76" s="65">
        <v>10240</v>
      </c>
      <c r="I76" s="43"/>
      <c r="J76" s="43"/>
      <c r="K76" s="44">
        <v>0</v>
      </c>
      <c r="L76">
        <v>1121</v>
      </c>
    </row>
    <row r="77" spans="1:12" x14ac:dyDescent="0.3">
      <c r="A77" s="59">
        <v>21</v>
      </c>
      <c r="B77" s="59">
        <v>10346</v>
      </c>
      <c r="C77" s="62">
        <v>12</v>
      </c>
      <c r="D77" s="59">
        <v>10359</v>
      </c>
      <c r="E77" s="62">
        <v>24</v>
      </c>
      <c r="F77" s="59">
        <v>10370</v>
      </c>
      <c r="G77" s="65">
        <v>23</v>
      </c>
      <c r="H77" s="65">
        <v>10380</v>
      </c>
      <c r="I77" s="43"/>
      <c r="J77" s="43"/>
      <c r="K77" s="44">
        <v>0</v>
      </c>
      <c r="L77">
        <v>2122</v>
      </c>
    </row>
    <row r="78" spans="1:12" x14ac:dyDescent="0.3">
      <c r="A78" s="59">
        <v>12</v>
      </c>
      <c r="B78" s="59">
        <v>10482</v>
      </c>
      <c r="C78" s="62">
        <v>23</v>
      </c>
      <c r="D78" s="59">
        <v>10500</v>
      </c>
      <c r="E78" s="62">
        <v>24</v>
      </c>
      <c r="F78" s="59">
        <v>10514</v>
      </c>
      <c r="G78" s="65">
        <v>14</v>
      </c>
      <c r="H78" s="65">
        <v>10535</v>
      </c>
      <c r="I78" s="43"/>
      <c r="J78" s="43"/>
      <c r="K78" s="44">
        <v>0</v>
      </c>
      <c r="L78">
        <v>1221</v>
      </c>
    </row>
    <row r="79" spans="1:12" x14ac:dyDescent="0.3">
      <c r="A79" s="59">
        <v>12</v>
      </c>
      <c r="B79" s="59">
        <v>10641</v>
      </c>
      <c r="C79" s="62">
        <v>23</v>
      </c>
      <c r="D79" s="59">
        <v>10651</v>
      </c>
      <c r="E79" s="62">
        <v>24</v>
      </c>
      <c r="F79" s="59">
        <v>10665</v>
      </c>
      <c r="G79" s="65">
        <v>23</v>
      </c>
      <c r="H79" s="65">
        <v>10678</v>
      </c>
      <c r="I79" s="43"/>
      <c r="J79" s="43"/>
      <c r="K79" s="44">
        <v>0</v>
      </c>
      <c r="L79">
        <v>1222</v>
      </c>
    </row>
    <row r="80" spans="1:12" x14ac:dyDescent="0.3">
      <c r="A80" s="59">
        <v>12</v>
      </c>
      <c r="B80" s="59">
        <v>10778</v>
      </c>
      <c r="C80" s="62">
        <v>14</v>
      </c>
      <c r="D80" s="59">
        <v>10795</v>
      </c>
      <c r="E80" s="62">
        <v>24</v>
      </c>
      <c r="F80" s="59">
        <v>10804</v>
      </c>
      <c r="G80" s="65">
        <v>23</v>
      </c>
      <c r="H80" s="65">
        <v>10815</v>
      </c>
      <c r="I80" s="43"/>
      <c r="J80" s="43"/>
      <c r="K80" s="44">
        <v>0</v>
      </c>
      <c r="L80">
        <v>1122</v>
      </c>
    </row>
    <row r="81" spans="1:12" x14ac:dyDescent="0.3">
      <c r="A81" s="59">
        <v>12</v>
      </c>
      <c r="B81" s="59">
        <v>10913</v>
      </c>
      <c r="C81" s="62">
        <v>14</v>
      </c>
      <c r="D81" s="59">
        <v>10922</v>
      </c>
      <c r="E81" s="62">
        <v>24</v>
      </c>
      <c r="F81" s="59">
        <v>10933</v>
      </c>
      <c r="G81" s="65">
        <v>23</v>
      </c>
      <c r="H81" s="65">
        <v>10947</v>
      </c>
      <c r="I81" s="43"/>
      <c r="J81" s="43"/>
      <c r="K81" s="44">
        <v>0</v>
      </c>
      <c r="L81">
        <v>1122</v>
      </c>
    </row>
    <row r="82" spans="1:12" x14ac:dyDescent="0.3">
      <c r="A82" s="59">
        <v>21</v>
      </c>
      <c r="B82" s="59">
        <v>11049</v>
      </c>
      <c r="C82" s="62">
        <v>21</v>
      </c>
      <c r="D82" s="59">
        <v>11068</v>
      </c>
      <c r="E82" s="62">
        <v>22</v>
      </c>
      <c r="F82" s="59">
        <v>11082</v>
      </c>
      <c r="G82" s="65">
        <v>23</v>
      </c>
      <c r="H82" s="65">
        <v>11094</v>
      </c>
      <c r="I82" s="43"/>
      <c r="J82" s="43"/>
      <c r="K82" s="44">
        <v>0</v>
      </c>
      <c r="L82">
        <v>2222</v>
      </c>
    </row>
    <row r="83" spans="1:12" x14ac:dyDescent="0.3">
      <c r="A83" s="59">
        <v>21</v>
      </c>
      <c r="B83" s="59">
        <v>11196</v>
      </c>
      <c r="C83" s="62">
        <v>12</v>
      </c>
      <c r="D83" s="59">
        <v>11213</v>
      </c>
      <c r="E83" s="62">
        <v>24</v>
      </c>
      <c r="F83" s="59">
        <v>11223</v>
      </c>
      <c r="G83" s="65">
        <v>14</v>
      </c>
      <c r="H83" s="65">
        <v>11238</v>
      </c>
      <c r="I83" s="43"/>
      <c r="J83" s="43"/>
      <c r="K83" s="44">
        <v>0</v>
      </c>
      <c r="L83">
        <v>2121</v>
      </c>
    </row>
    <row r="84" spans="1:12" x14ac:dyDescent="0.3">
      <c r="A84" s="59">
        <v>21</v>
      </c>
      <c r="B84" s="59">
        <v>11340</v>
      </c>
      <c r="C84" s="62">
        <v>21</v>
      </c>
      <c r="D84" s="59">
        <v>11356</v>
      </c>
      <c r="E84" s="62">
        <v>22</v>
      </c>
      <c r="F84" s="59">
        <v>11368</v>
      </c>
      <c r="G84" s="65">
        <v>23</v>
      </c>
      <c r="H84" s="65">
        <v>11380</v>
      </c>
      <c r="I84" s="43"/>
      <c r="J84" s="43"/>
      <c r="K84" s="44">
        <v>0</v>
      </c>
      <c r="L84">
        <v>2222</v>
      </c>
    </row>
    <row r="85" spans="1:12" x14ac:dyDescent="0.3">
      <c r="A85" s="59">
        <v>21</v>
      </c>
      <c r="B85" s="59">
        <v>11482</v>
      </c>
      <c r="C85" s="62">
        <v>12</v>
      </c>
      <c r="D85" s="59">
        <v>11498</v>
      </c>
      <c r="E85" s="62">
        <v>24</v>
      </c>
      <c r="F85" s="59">
        <v>11517</v>
      </c>
      <c r="G85" s="65">
        <v>23</v>
      </c>
      <c r="H85" s="65">
        <v>11529</v>
      </c>
      <c r="I85" s="43"/>
      <c r="J85" s="43"/>
      <c r="K85" s="44">
        <v>0</v>
      </c>
      <c r="L85">
        <v>2122</v>
      </c>
    </row>
    <row r="86" spans="1:12" x14ac:dyDescent="0.3">
      <c r="A86" s="59">
        <v>12</v>
      </c>
      <c r="B86" s="59">
        <v>11649</v>
      </c>
      <c r="C86" s="62">
        <v>23</v>
      </c>
      <c r="D86" s="59">
        <v>11660</v>
      </c>
      <c r="E86" s="62">
        <v>13</v>
      </c>
      <c r="F86" s="59">
        <v>11679</v>
      </c>
      <c r="G86" s="65">
        <v>23</v>
      </c>
      <c r="H86" s="65">
        <v>11692</v>
      </c>
      <c r="I86" s="43"/>
      <c r="J86" s="43"/>
      <c r="K86" s="44">
        <v>0</v>
      </c>
      <c r="L86">
        <v>1212</v>
      </c>
    </row>
    <row r="87" spans="1:12" x14ac:dyDescent="0.3">
      <c r="A87" s="59">
        <v>12</v>
      </c>
      <c r="B87" s="59">
        <v>11794</v>
      </c>
      <c r="C87" s="62">
        <v>23</v>
      </c>
      <c r="D87" s="59">
        <v>11803</v>
      </c>
      <c r="E87" s="62">
        <v>13</v>
      </c>
      <c r="F87" s="59">
        <v>11815</v>
      </c>
      <c r="G87" s="65">
        <v>23</v>
      </c>
      <c r="H87" s="65">
        <v>11825</v>
      </c>
      <c r="I87" s="43"/>
      <c r="J87" s="43"/>
      <c r="K87" s="44">
        <v>0</v>
      </c>
      <c r="L87">
        <v>1212</v>
      </c>
    </row>
    <row r="88" spans="1:12" x14ac:dyDescent="0.3">
      <c r="A88" s="59">
        <v>21</v>
      </c>
      <c r="B88" s="59">
        <v>11924</v>
      </c>
      <c r="C88" s="62">
        <v>12</v>
      </c>
      <c r="D88" s="59">
        <v>11932</v>
      </c>
      <c r="E88" s="62">
        <v>24</v>
      </c>
      <c r="F88" s="59">
        <v>11943</v>
      </c>
      <c r="G88" s="65">
        <v>14</v>
      </c>
      <c r="H88" s="65">
        <v>11955</v>
      </c>
      <c r="I88" s="43"/>
      <c r="J88" s="43"/>
      <c r="K88" s="44">
        <v>0</v>
      </c>
      <c r="L88">
        <v>2121</v>
      </c>
    </row>
    <row r="89" spans="1:12" x14ac:dyDescent="0.3">
      <c r="A89" s="60">
        <v>12</v>
      </c>
      <c r="B89" s="60">
        <v>12063</v>
      </c>
      <c r="C89" s="63">
        <v>23</v>
      </c>
      <c r="D89" s="60">
        <v>12073</v>
      </c>
      <c r="E89" s="63">
        <v>13</v>
      </c>
      <c r="F89" s="60">
        <v>12085</v>
      </c>
      <c r="G89" s="66">
        <v>23</v>
      </c>
      <c r="H89" s="66">
        <v>12094</v>
      </c>
      <c r="I89" s="42"/>
      <c r="J89" s="42"/>
      <c r="K89" s="52">
        <v>0</v>
      </c>
      <c r="L89">
        <v>1212</v>
      </c>
    </row>
    <row r="90" spans="1:12" x14ac:dyDescent="0.3">
      <c r="A90" s="60">
        <v>21</v>
      </c>
      <c r="B90" s="60">
        <v>12194</v>
      </c>
      <c r="C90" s="63">
        <v>12</v>
      </c>
      <c r="D90" s="60">
        <v>12202</v>
      </c>
      <c r="E90" s="63">
        <v>24</v>
      </c>
      <c r="F90" s="60">
        <v>12211</v>
      </c>
      <c r="G90" s="66">
        <v>14</v>
      </c>
      <c r="H90" s="66">
        <v>12226</v>
      </c>
      <c r="I90" s="42"/>
      <c r="J90" s="42"/>
      <c r="K90" s="52">
        <v>0</v>
      </c>
      <c r="L90">
        <v>2121</v>
      </c>
    </row>
    <row r="91" spans="1:12" x14ac:dyDescent="0.3">
      <c r="A91" s="60">
        <v>21</v>
      </c>
      <c r="B91" s="60">
        <v>12352</v>
      </c>
      <c r="C91" s="63">
        <v>21</v>
      </c>
      <c r="D91" s="60">
        <v>12375</v>
      </c>
      <c r="E91" s="63">
        <v>22</v>
      </c>
      <c r="F91" s="60">
        <v>12388</v>
      </c>
      <c r="G91" s="66">
        <v>23</v>
      </c>
      <c r="H91" s="66">
        <v>12400</v>
      </c>
      <c r="I91" s="42"/>
      <c r="J91" s="42"/>
      <c r="K91" s="52">
        <v>0</v>
      </c>
      <c r="L91">
        <v>2222</v>
      </c>
    </row>
    <row r="92" spans="1:12" x14ac:dyDescent="0.3">
      <c r="A92" s="60">
        <v>12</v>
      </c>
      <c r="B92" s="60">
        <v>12512</v>
      </c>
      <c r="C92" s="63">
        <v>23</v>
      </c>
      <c r="D92" s="60">
        <v>12519</v>
      </c>
      <c r="E92" s="63">
        <v>24</v>
      </c>
      <c r="F92" s="60">
        <v>12531</v>
      </c>
      <c r="G92" s="66">
        <v>23</v>
      </c>
      <c r="H92" s="66">
        <v>12545</v>
      </c>
      <c r="I92" s="42"/>
      <c r="J92" s="42"/>
      <c r="K92" s="52">
        <v>0</v>
      </c>
      <c r="L92">
        <v>1222</v>
      </c>
    </row>
    <row r="93" spans="1:12" x14ac:dyDescent="0.3">
      <c r="A93" s="60">
        <v>21</v>
      </c>
      <c r="B93" s="60">
        <v>12646</v>
      </c>
      <c r="C93" s="63">
        <v>12</v>
      </c>
      <c r="D93" s="60">
        <v>12655</v>
      </c>
      <c r="E93" s="63">
        <v>24</v>
      </c>
      <c r="F93" s="60">
        <v>12667</v>
      </c>
      <c r="G93" s="66">
        <v>23</v>
      </c>
      <c r="H93" s="66">
        <v>12679</v>
      </c>
      <c r="I93" s="42"/>
      <c r="J93" s="42"/>
      <c r="K93" s="52">
        <v>0</v>
      </c>
      <c r="L93">
        <v>2122</v>
      </c>
    </row>
    <row r="94" spans="1:12" x14ac:dyDescent="0.3">
      <c r="A94" s="60">
        <v>21</v>
      </c>
      <c r="B94" s="60">
        <v>12782</v>
      </c>
      <c r="C94" s="63">
        <v>21</v>
      </c>
      <c r="D94" s="60">
        <v>12794</v>
      </c>
      <c r="E94" s="63">
        <v>11</v>
      </c>
      <c r="F94" s="60">
        <v>12808</v>
      </c>
      <c r="G94" s="66">
        <v>21</v>
      </c>
      <c r="H94" s="66">
        <v>12820</v>
      </c>
      <c r="I94" s="42"/>
      <c r="J94" s="42"/>
      <c r="K94" s="52">
        <v>0</v>
      </c>
      <c r="L94">
        <v>2212</v>
      </c>
    </row>
    <row r="95" spans="1:12" x14ac:dyDescent="0.3">
      <c r="A95" s="60">
        <v>21</v>
      </c>
      <c r="B95" s="60">
        <v>12940</v>
      </c>
      <c r="C95" s="63">
        <v>12</v>
      </c>
      <c r="D95" s="60">
        <v>12956</v>
      </c>
      <c r="E95" s="63">
        <v>24</v>
      </c>
      <c r="F95" s="60">
        <v>12982</v>
      </c>
      <c r="G95" s="66">
        <v>23</v>
      </c>
      <c r="H95" s="66">
        <v>12997</v>
      </c>
      <c r="I95" s="42"/>
      <c r="J95" s="42"/>
      <c r="K95" s="52">
        <v>0</v>
      </c>
      <c r="L95">
        <v>2122</v>
      </c>
    </row>
    <row r="96" spans="1:12" x14ac:dyDescent="0.3">
      <c r="A96" s="60">
        <v>21</v>
      </c>
      <c r="B96" s="60">
        <v>13097</v>
      </c>
      <c r="C96" s="63">
        <v>12</v>
      </c>
      <c r="D96" s="60">
        <v>13105</v>
      </c>
      <c r="E96" s="63">
        <v>24</v>
      </c>
      <c r="F96" s="60">
        <v>13117</v>
      </c>
      <c r="G96" s="66">
        <v>23</v>
      </c>
      <c r="H96" s="66">
        <v>13130</v>
      </c>
      <c r="I96" s="42"/>
      <c r="J96" s="42"/>
      <c r="K96" s="52">
        <v>0</v>
      </c>
      <c r="L96">
        <v>2122</v>
      </c>
    </row>
    <row r="97" spans="1:12" x14ac:dyDescent="0.3">
      <c r="A97" s="60">
        <v>21</v>
      </c>
      <c r="B97" s="60">
        <v>13239</v>
      </c>
      <c r="C97" s="63">
        <v>12</v>
      </c>
      <c r="D97" s="60">
        <v>13249</v>
      </c>
      <c r="E97" s="63">
        <v>24</v>
      </c>
      <c r="F97" s="60">
        <v>13273</v>
      </c>
      <c r="G97" s="66">
        <v>23</v>
      </c>
      <c r="H97" s="66">
        <v>13300</v>
      </c>
      <c r="I97" s="42"/>
      <c r="J97" s="42"/>
      <c r="K97" s="52">
        <v>0</v>
      </c>
      <c r="L97">
        <v>2122</v>
      </c>
    </row>
    <row r="98" spans="1:12" x14ac:dyDescent="0.3">
      <c r="A98" s="60">
        <v>12</v>
      </c>
      <c r="B98" s="60">
        <v>13408</v>
      </c>
      <c r="C98" s="63">
        <v>14</v>
      </c>
      <c r="D98" s="60">
        <v>13416</v>
      </c>
      <c r="E98" s="63">
        <v>24</v>
      </c>
      <c r="F98" s="60">
        <v>13425</v>
      </c>
      <c r="G98" s="66">
        <v>23</v>
      </c>
      <c r="H98" s="66">
        <v>13436</v>
      </c>
      <c r="I98" s="42"/>
      <c r="J98" s="42"/>
      <c r="K98" s="52">
        <v>0</v>
      </c>
      <c r="L98">
        <v>1122</v>
      </c>
    </row>
    <row r="99" spans="1:12" x14ac:dyDescent="0.3">
      <c r="A99" s="60">
        <v>21</v>
      </c>
      <c r="B99" s="60">
        <v>13536</v>
      </c>
      <c r="C99" s="63">
        <v>12</v>
      </c>
      <c r="D99" s="60">
        <v>13544</v>
      </c>
      <c r="E99" s="63">
        <v>24</v>
      </c>
      <c r="F99" s="60">
        <v>13562</v>
      </c>
      <c r="G99" s="66">
        <v>14</v>
      </c>
      <c r="H99" s="66">
        <v>13582</v>
      </c>
      <c r="I99" s="42"/>
      <c r="J99" s="42"/>
      <c r="K99" s="52">
        <v>0</v>
      </c>
      <c r="L99">
        <v>2121</v>
      </c>
    </row>
    <row r="100" spans="1:12" x14ac:dyDescent="0.3">
      <c r="A100" s="60">
        <v>21</v>
      </c>
      <c r="B100" s="60">
        <v>13684</v>
      </c>
      <c r="C100" s="63">
        <v>12</v>
      </c>
      <c r="D100" s="60">
        <v>13694</v>
      </c>
      <c r="E100" s="63">
        <v>24</v>
      </c>
      <c r="F100" s="60">
        <v>13706</v>
      </c>
      <c r="G100" s="66">
        <v>23</v>
      </c>
      <c r="H100" s="66">
        <v>13729</v>
      </c>
      <c r="I100" s="42"/>
      <c r="J100" s="42"/>
      <c r="K100" s="52">
        <v>0</v>
      </c>
      <c r="L100">
        <v>2122</v>
      </c>
    </row>
    <row r="101" spans="1:12" x14ac:dyDescent="0.3">
      <c r="A101" s="60">
        <v>12</v>
      </c>
      <c r="B101" s="60">
        <v>13835</v>
      </c>
      <c r="C101" s="63">
        <v>23</v>
      </c>
      <c r="D101" s="60">
        <v>13844</v>
      </c>
      <c r="E101" s="63">
        <v>13</v>
      </c>
      <c r="F101" s="60">
        <v>13856</v>
      </c>
      <c r="G101" s="66">
        <v>23</v>
      </c>
      <c r="H101" s="66">
        <v>13865</v>
      </c>
      <c r="I101" s="42"/>
      <c r="J101" s="42"/>
      <c r="K101" s="52">
        <v>0</v>
      </c>
      <c r="L101">
        <v>1212</v>
      </c>
    </row>
    <row r="102" spans="1:12" x14ac:dyDescent="0.3">
      <c r="A102" s="60">
        <v>21</v>
      </c>
      <c r="B102" s="60">
        <v>13975</v>
      </c>
      <c r="C102" s="63">
        <v>12</v>
      </c>
      <c r="D102" s="60">
        <v>13986</v>
      </c>
      <c r="E102" s="63">
        <v>24</v>
      </c>
      <c r="F102" s="60">
        <v>13998</v>
      </c>
      <c r="G102" s="66">
        <v>23</v>
      </c>
      <c r="H102" s="66">
        <v>14015</v>
      </c>
      <c r="I102" s="42"/>
      <c r="J102" s="42"/>
      <c r="K102" s="52">
        <v>0</v>
      </c>
      <c r="L102">
        <v>2122</v>
      </c>
    </row>
    <row r="103" spans="1:12" x14ac:dyDescent="0.3">
      <c r="A103" s="60">
        <v>12</v>
      </c>
      <c r="B103" s="60">
        <v>14123</v>
      </c>
      <c r="C103" s="63">
        <v>23</v>
      </c>
      <c r="D103" s="60">
        <v>14131</v>
      </c>
      <c r="E103" s="63">
        <v>13</v>
      </c>
      <c r="F103" s="60">
        <v>14144</v>
      </c>
      <c r="G103" s="66">
        <v>23</v>
      </c>
      <c r="H103" s="66">
        <v>14156</v>
      </c>
      <c r="I103" s="42"/>
      <c r="J103" s="42"/>
      <c r="K103" s="52">
        <v>0</v>
      </c>
      <c r="L103">
        <v>1212</v>
      </c>
    </row>
    <row r="104" spans="1:12" x14ac:dyDescent="0.3">
      <c r="A104" s="60">
        <v>21</v>
      </c>
      <c r="B104" s="60">
        <v>14259</v>
      </c>
      <c r="C104" s="63">
        <v>12</v>
      </c>
      <c r="D104" s="60">
        <v>14267</v>
      </c>
      <c r="E104" s="63">
        <v>24</v>
      </c>
      <c r="F104" s="60">
        <v>14275</v>
      </c>
      <c r="G104" s="66">
        <v>14</v>
      </c>
      <c r="H104" s="66">
        <v>14295</v>
      </c>
      <c r="I104" s="42"/>
      <c r="J104" s="42"/>
      <c r="K104" s="52">
        <v>0</v>
      </c>
      <c r="L104">
        <v>2121</v>
      </c>
    </row>
    <row r="105" spans="1:12" x14ac:dyDescent="0.3">
      <c r="A105" s="60">
        <v>12</v>
      </c>
      <c r="B105" s="60">
        <v>14401</v>
      </c>
      <c r="C105" s="63">
        <v>23</v>
      </c>
      <c r="D105" s="60">
        <v>14409</v>
      </c>
      <c r="E105" s="63">
        <v>13</v>
      </c>
      <c r="F105" s="60">
        <v>14421</v>
      </c>
      <c r="G105" s="66">
        <v>23</v>
      </c>
      <c r="H105" s="66">
        <v>14430</v>
      </c>
      <c r="I105" s="42"/>
      <c r="J105" s="42"/>
      <c r="K105" s="52">
        <v>0</v>
      </c>
      <c r="L105">
        <v>1212</v>
      </c>
    </row>
    <row r="106" spans="1:12" x14ac:dyDescent="0.3">
      <c r="A106" s="60">
        <v>21</v>
      </c>
      <c r="B106" s="60">
        <v>14529</v>
      </c>
      <c r="C106" s="63">
        <v>21</v>
      </c>
      <c r="D106" s="60">
        <v>14543</v>
      </c>
      <c r="E106" s="63">
        <v>11</v>
      </c>
      <c r="F106" s="60">
        <v>14554</v>
      </c>
      <c r="G106" s="66">
        <v>21</v>
      </c>
      <c r="H106" s="66">
        <v>14565</v>
      </c>
      <c r="I106" s="42"/>
      <c r="J106" s="42"/>
      <c r="K106" s="52">
        <v>0</v>
      </c>
      <c r="L106">
        <v>2212</v>
      </c>
    </row>
    <row r="107" spans="1:12" x14ac:dyDescent="0.3">
      <c r="A107" s="60">
        <v>21</v>
      </c>
      <c r="B107" s="60">
        <v>14662</v>
      </c>
      <c r="C107" s="63">
        <v>12</v>
      </c>
      <c r="D107" s="60">
        <v>14675</v>
      </c>
      <c r="E107" s="63">
        <v>24</v>
      </c>
      <c r="F107" s="60">
        <v>14683</v>
      </c>
      <c r="G107" s="66">
        <v>14</v>
      </c>
      <c r="H107" s="66">
        <v>14695</v>
      </c>
      <c r="I107" s="42"/>
      <c r="J107" s="42"/>
      <c r="K107" s="52">
        <v>0</v>
      </c>
      <c r="L107">
        <v>2121</v>
      </c>
    </row>
    <row r="108" spans="1:12" x14ac:dyDescent="0.3">
      <c r="A108" s="60">
        <v>21</v>
      </c>
      <c r="B108" s="60">
        <v>14811</v>
      </c>
      <c r="C108" s="63">
        <v>12</v>
      </c>
      <c r="D108" s="60">
        <v>14823</v>
      </c>
      <c r="E108" s="63">
        <v>24</v>
      </c>
      <c r="F108" s="60">
        <v>14836</v>
      </c>
      <c r="G108" s="66">
        <v>14</v>
      </c>
      <c r="H108" s="66">
        <v>14849</v>
      </c>
      <c r="I108" s="42"/>
      <c r="J108" s="42"/>
      <c r="K108" s="52">
        <v>0</v>
      </c>
      <c r="L108">
        <v>2121</v>
      </c>
    </row>
    <row r="109" spans="1:12" x14ac:dyDescent="0.3">
      <c r="A109" s="60">
        <v>12</v>
      </c>
      <c r="B109" s="60">
        <v>14950</v>
      </c>
      <c r="C109" s="63">
        <v>14</v>
      </c>
      <c r="D109" s="60">
        <v>14966</v>
      </c>
      <c r="E109" s="63">
        <v>24</v>
      </c>
      <c r="F109" s="60">
        <v>14974</v>
      </c>
      <c r="G109" s="66">
        <v>14</v>
      </c>
      <c r="H109" s="66">
        <v>14986</v>
      </c>
      <c r="I109" s="42"/>
      <c r="J109" s="42"/>
      <c r="K109" s="52">
        <v>0</v>
      </c>
      <c r="L109">
        <v>1121</v>
      </c>
    </row>
    <row r="110" spans="1:12" x14ac:dyDescent="0.3">
      <c r="A110" s="60">
        <v>12</v>
      </c>
      <c r="B110" s="60">
        <v>15098</v>
      </c>
      <c r="C110" s="63">
        <v>23</v>
      </c>
      <c r="D110" s="60">
        <v>15114</v>
      </c>
      <c r="E110" s="63">
        <v>13</v>
      </c>
      <c r="F110" s="60">
        <v>15128</v>
      </c>
      <c r="G110" s="66">
        <v>23</v>
      </c>
      <c r="H110" s="66">
        <v>15139</v>
      </c>
      <c r="I110" s="42"/>
      <c r="J110" s="42"/>
      <c r="K110" s="52">
        <v>0</v>
      </c>
      <c r="L110">
        <v>1212</v>
      </c>
    </row>
    <row r="111" spans="1:12" x14ac:dyDescent="0.3">
      <c r="A111" s="60">
        <v>21</v>
      </c>
      <c r="B111" s="60">
        <v>15241</v>
      </c>
      <c r="C111" s="63">
        <v>12</v>
      </c>
      <c r="D111" s="60">
        <v>15249</v>
      </c>
      <c r="E111" s="63">
        <v>13</v>
      </c>
      <c r="F111" s="60">
        <v>15270</v>
      </c>
      <c r="G111" s="66">
        <v>23</v>
      </c>
      <c r="H111" s="66">
        <v>15282</v>
      </c>
      <c r="I111" s="42"/>
      <c r="J111" s="42"/>
      <c r="K111" s="52">
        <v>0</v>
      </c>
      <c r="L111">
        <v>2112</v>
      </c>
    </row>
    <row r="112" spans="1:12" x14ac:dyDescent="0.3">
      <c r="A112" s="60">
        <v>12</v>
      </c>
      <c r="B112" s="60">
        <v>15388</v>
      </c>
      <c r="C112" s="63">
        <v>23</v>
      </c>
      <c r="D112" s="60">
        <v>15397</v>
      </c>
      <c r="E112" s="63">
        <v>24</v>
      </c>
      <c r="F112" s="60">
        <v>15419</v>
      </c>
      <c r="G112" s="66">
        <v>14</v>
      </c>
      <c r="H112" s="66">
        <v>15431</v>
      </c>
      <c r="I112" s="42"/>
      <c r="J112" s="42"/>
      <c r="K112" s="52">
        <v>0</v>
      </c>
      <c r="L112">
        <v>1221</v>
      </c>
    </row>
    <row r="113" spans="1:12" x14ac:dyDescent="0.3">
      <c r="A113" s="60">
        <v>12</v>
      </c>
      <c r="B113" s="60">
        <v>15535</v>
      </c>
      <c r="C113" s="63">
        <v>23</v>
      </c>
      <c r="D113" s="60">
        <v>15543</v>
      </c>
      <c r="E113" s="63">
        <v>13</v>
      </c>
      <c r="F113" s="60">
        <v>15554</v>
      </c>
      <c r="G113" s="66">
        <v>23</v>
      </c>
      <c r="H113" s="66">
        <v>15566</v>
      </c>
      <c r="I113" s="42"/>
      <c r="J113" s="42"/>
      <c r="K113" s="52">
        <v>0</v>
      </c>
      <c r="L113">
        <v>1212</v>
      </c>
    </row>
    <row r="114" spans="1:12" x14ac:dyDescent="0.3">
      <c r="A114" s="60">
        <v>12</v>
      </c>
      <c r="B114" s="60">
        <v>15672</v>
      </c>
      <c r="C114" s="63">
        <v>14</v>
      </c>
      <c r="D114" s="60">
        <v>15681</v>
      </c>
      <c r="E114" s="63">
        <v>24</v>
      </c>
      <c r="F114" s="60">
        <v>15691</v>
      </c>
      <c r="G114" s="66">
        <v>14</v>
      </c>
      <c r="H114" s="66">
        <v>15703</v>
      </c>
      <c r="I114" s="42"/>
      <c r="J114" s="42"/>
      <c r="K114" s="52">
        <v>0</v>
      </c>
      <c r="L114">
        <v>1121</v>
      </c>
    </row>
    <row r="115" spans="1:12" x14ac:dyDescent="0.3">
      <c r="A115" s="60">
        <v>21</v>
      </c>
      <c r="B115" s="60">
        <v>15802</v>
      </c>
      <c r="C115" s="63">
        <v>12</v>
      </c>
      <c r="D115" s="60">
        <v>15811</v>
      </c>
      <c r="E115" s="63">
        <v>24</v>
      </c>
      <c r="F115" s="60">
        <v>15819</v>
      </c>
      <c r="G115" s="66">
        <v>14</v>
      </c>
      <c r="H115" s="66">
        <v>15841</v>
      </c>
      <c r="I115" s="42"/>
      <c r="J115" s="42"/>
      <c r="K115" s="52">
        <v>0</v>
      </c>
      <c r="L115">
        <v>2121</v>
      </c>
    </row>
    <row r="116" spans="1:12" x14ac:dyDescent="0.3">
      <c r="A116" s="59">
        <v>12</v>
      </c>
      <c r="B116" s="59">
        <v>15953</v>
      </c>
      <c r="C116" s="62">
        <v>23</v>
      </c>
      <c r="D116" s="59">
        <v>15961</v>
      </c>
      <c r="E116" s="62">
        <v>13</v>
      </c>
      <c r="F116" s="59">
        <v>15972</v>
      </c>
      <c r="G116" s="65">
        <v>23</v>
      </c>
      <c r="H116" s="65">
        <v>15983</v>
      </c>
      <c r="I116" s="43"/>
      <c r="J116" s="43"/>
      <c r="K116" s="44">
        <v>0</v>
      </c>
      <c r="L116">
        <v>1212</v>
      </c>
    </row>
    <row r="117" spans="1:12" x14ac:dyDescent="0.3">
      <c r="A117" s="59">
        <v>12</v>
      </c>
      <c r="B117" s="59">
        <v>16092</v>
      </c>
      <c r="C117" s="62">
        <v>23</v>
      </c>
      <c r="D117" s="59">
        <v>16102</v>
      </c>
      <c r="E117" s="62">
        <v>13</v>
      </c>
      <c r="F117" s="59">
        <v>16114</v>
      </c>
      <c r="G117" s="65">
        <v>23</v>
      </c>
      <c r="H117" s="65">
        <v>16126</v>
      </c>
      <c r="I117" s="43"/>
      <c r="J117" s="43"/>
      <c r="K117" s="44">
        <v>0</v>
      </c>
      <c r="L117">
        <v>1212</v>
      </c>
    </row>
    <row r="118" spans="1:12" x14ac:dyDescent="0.3">
      <c r="A118" s="59">
        <v>12</v>
      </c>
      <c r="B118" s="59">
        <v>16228</v>
      </c>
      <c r="C118" s="62">
        <v>14</v>
      </c>
      <c r="D118" s="59">
        <v>16236</v>
      </c>
      <c r="E118" s="62">
        <v>13</v>
      </c>
      <c r="F118" s="59">
        <v>16252</v>
      </c>
      <c r="G118" s="65">
        <v>23</v>
      </c>
      <c r="H118" s="65">
        <v>16262</v>
      </c>
      <c r="I118" s="43"/>
      <c r="J118" s="43"/>
      <c r="K118" s="44">
        <v>0</v>
      </c>
      <c r="L118">
        <v>1112</v>
      </c>
    </row>
    <row r="119" spans="1:12" x14ac:dyDescent="0.3">
      <c r="A119" s="59">
        <v>21</v>
      </c>
      <c r="B119" s="59">
        <v>16370</v>
      </c>
      <c r="C119" s="62">
        <v>12</v>
      </c>
      <c r="D119" s="59">
        <v>16378</v>
      </c>
      <c r="E119" s="62">
        <v>24</v>
      </c>
      <c r="F119" s="59">
        <v>16386</v>
      </c>
      <c r="G119" s="65">
        <v>14</v>
      </c>
      <c r="H119" s="65">
        <v>16398</v>
      </c>
      <c r="I119" s="43"/>
      <c r="J119" s="43"/>
      <c r="K119" s="44">
        <v>0</v>
      </c>
      <c r="L119">
        <v>2121</v>
      </c>
    </row>
    <row r="120" spans="1:12" x14ac:dyDescent="0.3">
      <c r="A120" s="59">
        <v>12</v>
      </c>
      <c r="B120" s="59">
        <v>16503</v>
      </c>
      <c r="C120" s="62">
        <v>23</v>
      </c>
      <c r="D120" s="59">
        <v>16512</v>
      </c>
      <c r="E120" s="62">
        <v>13</v>
      </c>
      <c r="F120" s="59">
        <v>16524</v>
      </c>
      <c r="G120" s="65">
        <v>23</v>
      </c>
      <c r="H120" s="65">
        <v>16535</v>
      </c>
      <c r="I120" s="43"/>
      <c r="J120" s="43"/>
      <c r="K120" s="44">
        <v>0</v>
      </c>
      <c r="L120">
        <v>1212</v>
      </c>
    </row>
    <row r="121" spans="1:12" x14ac:dyDescent="0.3">
      <c r="A121" s="59">
        <v>12</v>
      </c>
      <c r="B121" s="59">
        <v>16639</v>
      </c>
      <c r="C121" s="62">
        <v>14</v>
      </c>
      <c r="D121" s="59">
        <v>16661</v>
      </c>
      <c r="E121" s="62">
        <v>24</v>
      </c>
      <c r="F121" s="59">
        <v>16671</v>
      </c>
      <c r="G121" s="65">
        <v>14</v>
      </c>
      <c r="H121" s="65">
        <v>16684</v>
      </c>
      <c r="I121" s="43"/>
      <c r="J121" s="43"/>
      <c r="K121" s="44">
        <v>0</v>
      </c>
      <c r="L121">
        <v>1121</v>
      </c>
    </row>
    <row r="122" spans="1:12" x14ac:dyDescent="0.3">
      <c r="A122" s="59">
        <v>12</v>
      </c>
      <c r="B122" s="59">
        <v>16788</v>
      </c>
      <c r="C122" s="62">
        <v>23</v>
      </c>
      <c r="D122" s="59">
        <v>16797</v>
      </c>
      <c r="E122" s="62">
        <v>13</v>
      </c>
      <c r="F122" s="59">
        <v>16809</v>
      </c>
      <c r="G122" s="65">
        <v>23</v>
      </c>
      <c r="H122" s="65">
        <v>16817</v>
      </c>
      <c r="I122" s="43"/>
      <c r="J122" s="43"/>
      <c r="K122" s="44">
        <v>0</v>
      </c>
      <c r="L122">
        <v>1212</v>
      </c>
    </row>
    <row r="123" spans="1:12" x14ac:dyDescent="0.3">
      <c r="A123" s="59">
        <v>12</v>
      </c>
      <c r="B123" s="59">
        <v>16921</v>
      </c>
      <c r="C123" s="62">
        <v>14</v>
      </c>
      <c r="D123" s="59">
        <v>16930</v>
      </c>
      <c r="E123" s="62">
        <v>24</v>
      </c>
      <c r="F123" s="59">
        <v>16938</v>
      </c>
      <c r="G123" s="65">
        <v>14</v>
      </c>
      <c r="H123" s="65">
        <v>16952</v>
      </c>
      <c r="I123" s="43"/>
      <c r="J123" s="43"/>
      <c r="K123" s="44">
        <v>0</v>
      </c>
      <c r="L123">
        <v>1121</v>
      </c>
    </row>
    <row r="124" spans="1:12" x14ac:dyDescent="0.3">
      <c r="A124" s="59">
        <v>12</v>
      </c>
      <c r="B124" s="59">
        <v>17057</v>
      </c>
      <c r="C124" s="62">
        <v>23</v>
      </c>
      <c r="D124" s="59">
        <v>17066</v>
      </c>
      <c r="E124" s="62">
        <v>13</v>
      </c>
      <c r="F124" s="59">
        <v>17078</v>
      </c>
      <c r="G124" s="65">
        <v>23</v>
      </c>
      <c r="H124" s="65">
        <v>17088</v>
      </c>
      <c r="I124" s="43"/>
      <c r="J124" s="43"/>
      <c r="K124" s="44">
        <v>0</v>
      </c>
      <c r="L124">
        <v>1212</v>
      </c>
    </row>
    <row r="125" spans="1:12" x14ac:dyDescent="0.3">
      <c r="A125" s="59">
        <v>12</v>
      </c>
      <c r="B125" s="59">
        <v>17187</v>
      </c>
      <c r="C125" s="62">
        <v>14</v>
      </c>
      <c r="D125" s="59">
        <v>17205</v>
      </c>
      <c r="E125" s="62">
        <v>24</v>
      </c>
      <c r="F125" s="59">
        <v>17216</v>
      </c>
      <c r="G125" s="65">
        <v>23</v>
      </c>
      <c r="H125" s="65">
        <v>17232</v>
      </c>
      <c r="I125" s="43"/>
      <c r="J125" s="43"/>
      <c r="K125" s="44">
        <v>0</v>
      </c>
      <c r="L125">
        <v>1122</v>
      </c>
    </row>
    <row r="126" spans="1:12" x14ac:dyDescent="0.3">
      <c r="A126" s="59">
        <v>21</v>
      </c>
      <c r="B126" s="59">
        <v>17338</v>
      </c>
      <c r="C126" s="62">
        <v>12</v>
      </c>
      <c r="D126" s="59">
        <v>17350</v>
      </c>
      <c r="E126" s="62">
        <v>24</v>
      </c>
      <c r="F126" s="59">
        <v>17359</v>
      </c>
      <c r="G126" s="65">
        <v>14</v>
      </c>
      <c r="H126" s="65">
        <v>17374</v>
      </c>
      <c r="I126" s="43"/>
      <c r="J126" s="43"/>
      <c r="K126" s="44">
        <v>0</v>
      </c>
      <c r="L126">
        <v>2121</v>
      </c>
    </row>
    <row r="127" spans="1:12" x14ac:dyDescent="0.3">
      <c r="A127" s="59">
        <v>12</v>
      </c>
      <c r="B127" s="59">
        <v>17481</v>
      </c>
      <c r="C127" s="62">
        <v>14</v>
      </c>
      <c r="D127" s="59">
        <v>17489</v>
      </c>
      <c r="E127" s="62">
        <v>24</v>
      </c>
      <c r="F127" s="59">
        <v>17518</v>
      </c>
      <c r="G127" s="65">
        <v>14</v>
      </c>
      <c r="H127" s="65">
        <v>17531</v>
      </c>
      <c r="I127" s="43"/>
      <c r="J127" s="43"/>
      <c r="K127" s="44">
        <v>0</v>
      </c>
      <c r="L127">
        <v>1121</v>
      </c>
    </row>
    <row r="128" spans="1:12" x14ac:dyDescent="0.3">
      <c r="A128" s="59">
        <v>12</v>
      </c>
      <c r="B128" s="59">
        <v>17642</v>
      </c>
      <c r="C128" s="62">
        <v>23</v>
      </c>
      <c r="D128" s="59">
        <v>17653</v>
      </c>
      <c r="E128" s="62">
        <v>13</v>
      </c>
      <c r="F128" s="59">
        <v>17665</v>
      </c>
      <c r="G128" s="65">
        <v>23</v>
      </c>
      <c r="H128" s="65">
        <v>17679</v>
      </c>
      <c r="I128" s="43"/>
      <c r="J128" s="43"/>
      <c r="K128" s="44">
        <v>0</v>
      </c>
      <c r="L128">
        <v>1212</v>
      </c>
    </row>
    <row r="129" spans="1:12" x14ac:dyDescent="0.3">
      <c r="A129" s="59">
        <v>21</v>
      </c>
      <c r="B129" s="59">
        <v>17789</v>
      </c>
      <c r="C129" s="62">
        <v>12</v>
      </c>
      <c r="D129" s="59">
        <v>17803</v>
      </c>
      <c r="E129" s="62">
        <v>24</v>
      </c>
      <c r="F129" s="59">
        <v>17817</v>
      </c>
      <c r="G129" s="65">
        <v>14</v>
      </c>
      <c r="H129" s="65">
        <v>17828</v>
      </c>
      <c r="I129" s="43"/>
      <c r="J129" s="43"/>
      <c r="K129" s="44">
        <v>0</v>
      </c>
      <c r="L129">
        <v>2121</v>
      </c>
    </row>
    <row r="130" spans="1:12" x14ac:dyDescent="0.3">
      <c r="A130" s="59">
        <v>21</v>
      </c>
      <c r="B130" s="59">
        <v>17926</v>
      </c>
      <c r="C130" s="62">
        <v>12</v>
      </c>
      <c r="D130" s="59">
        <v>17938</v>
      </c>
      <c r="E130" s="62">
        <v>24</v>
      </c>
      <c r="F130" s="59">
        <v>17951</v>
      </c>
      <c r="G130" s="65">
        <v>14</v>
      </c>
      <c r="H130" s="65">
        <v>17963</v>
      </c>
      <c r="I130" s="43"/>
      <c r="J130" s="43"/>
      <c r="K130" s="44">
        <v>0</v>
      </c>
      <c r="L130">
        <v>2121</v>
      </c>
    </row>
    <row r="131" spans="1:12" x14ac:dyDescent="0.3">
      <c r="A131" s="59">
        <v>21</v>
      </c>
      <c r="B131" s="59">
        <v>18069</v>
      </c>
      <c r="C131" s="62">
        <v>12</v>
      </c>
      <c r="D131" s="59">
        <v>18082</v>
      </c>
      <c r="E131" s="62">
        <v>24</v>
      </c>
      <c r="F131" s="59">
        <v>18090</v>
      </c>
      <c r="G131" s="65">
        <v>14</v>
      </c>
      <c r="H131" s="65">
        <v>18103</v>
      </c>
      <c r="I131" s="43"/>
      <c r="J131" s="43"/>
      <c r="K131" s="44">
        <v>0</v>
      </c>
      <c r="L131">
        <v>2121</v>
      </c>
    </row>
    <row r="132" spans="1:12" x14ac:dyDescent="0.3">
      <c r="A132" s="59">
        <v>21</v>
      </c>
      <c r="B132" s="59">
        <v>18202</v>
      </c>
      <c r="C132" s="62">
        <v>12</v>
      </c>
      <c r="D132" s="59">
        <v>18213</v>
      </c>
      <c r="E132" s="62">
        <v>24</v>
      </c>
      <c r="F132" s="59">
        <v>18222</v>
      </c>
      <c r="G132" s="65">
        <v>23</v>
      </c>
      <c r="H132" s="65">
        <v>18235</v>
      </c>
      <c r="I132" s="43"/>
      <c r="J132" s="43"/>
      <c r="K132" s="44">
        <v>0</v>
      </c>
      <c r="L132">
        <v>2122</v>
      </c>
    </row>
    <row r="133" spans="1:12" x14ac:dyDescent="0.3">
      <c r="A133" s="59">
        <v>12</v>
      </c>
      <c r="B133" s="59">
        <v>18348</v>
      </c>
      <c r="C133" s="62">
        <v>14</v>
      </c>
      <c r="D133" s="59">
        <v>18369</v>
      </c>
      <c r="E133" s="62">
        <v>24</v>
      </c>
      <c r="F133" s="59">
        <v>18377</v>
      </c>
      <c r="G133" s="65">
        <v>23</v>
      </c>
      <c r="H133" s="65">
        <v>18395</v>
      </c>
      <c r="I133" s="43"/>
      <c r="J133" s="43"/>
      <c r="K133" s="44">
        <v>0</v>
      </c>
      <c r="L133">
        <v>1122</v>
      </c>
    </row>
    <row r="134" spans="1:12" x14ac:dyDescent="0.3">
      <c r="A134" s="59">
        <v>12</v>
      </c>
      <c r="B134" s="59">
        <v>18507</v>
      </c>
      <c r="C134" s="62">
        <v>23</v>
      </c>
      <c r="D134" s="59">
        <v>18515</v>
      </c>
      <c r="E134" s="62">
        <v>13</v>
      </c>
      <c r="F134" s="59">
        <v>18528</v>
      </c>
      <c r="G134" s="65">
        <v>23</v>
      </c>
      <c r="H134" s="65">
        <v>18537</v>
      </c>
      <c r="I134" s="43"/>
      <c r="J134" s="43"/>
      <c r="K134" s="44">
        <v>0</v>
      </c>
      <c r="L134">
        <v>1212</v>
      </c>
    </row>
    <row r="135" spans="1:12" x14ac:dyDescent="0.3">
      <c r="A135" s="59">
        <v>21</v>
      </c>
      <c r="B135" s="59">
        <v>18649</v>
      </c>
      <c r="C135" s="62">
        <v>12</v>
      </c>
      <c r="D135" s="59">
        <v>18661</v>
      </c>
      <c r="E135" s="62">
        <v>24</v>
      </c>
      <c r="F135" s="59">
        <v>18669</v>
      </c>
      <c r="G135" s="65">
        <v>23</v>
      </c>
      <c r="H135" s="65">
        <v>18685</v>
      </c>
      <c r="I135" s="43"/>
      <c r="J135" s="43"/>
      <c r="K135" s="44">
        <v>0</v>
      </c>
      <c r="L135">
        <v>2122</v>
      </c>
    </row>
    <row r="136" spans="1:12" x14ac:dyDescent="0.3">
      <c r="A136" s="59">
        <v>12</v>
      </c>
      <c r="B136" s="59">
        <v>18793</v>
      </c>
      <c r="C136" s="62">
        <v>23</v>
      </c>
      <c r="D136" s="59">
        <v>18802</v>
      </c>
      <c r="E136" s="62">
        <v>13</v>
      </c>
      <c r="F136" s="59">
        <v>18815</v>
      </c>
      <c r="G136" s="65">
        <v>23</v>
      </c>
      <c r="H136" s="65">
        <v>18823</v>
      </c>
      <c r="I136" s="43"/>
      <c r="J136" s="43"/>
      <c r="K136" s="44">
        <v>0</v>
      </c>
      <c r="L136">
        <v>1212</v>
      </c>
    </row>
    <row r="137" spans="1:12" x14ac:dyDescent="0.3">
      <c r="A137" s="59">
        <v>12</v>
      </c>
      <c r="B137" s="59">
        <v>18929</v>
      </c>
      <c r="C137" s="62">
        <v>14</v>
      </c>
      <c r="D137" s="59">
        <v>18937</v>
      </c>
      <c r="E137" s="62">
        <v>24</v>
      </c>
      <c r="F137" s="59">
        <v>18945</v>
      </c>
      <c r="G137" s="65">
        <v>23</v>
      </c>
      <c r="H137" s="65">
        <v>18958</v>
      </c>
      <c r="I137" s="43"/>
      <c r="J137" s="43"/>
      <c r="K137" s="44">
        <v>0</v>
      </c>
      <c r="L137">
        <v>1122</v>
      </c>
    </row>
    <row r="138" spans="1:12" x14ac:dyDescent="0.3">
      <c r="A138" s="59">
        <v>12</v>
      </c>
      <c r="B138" s="59">
        <v>19061</v>
      </c>
      <c r="C138" s="62">
        <v>14</v>
      </c>
      <c r="D138" s="59">
        <v>19089</v>
      </c>
      <c r="E138" s="62">
        <v>24</v>
      </c>
      <c r="F138" s="59">
        <v>19097</v>
      </c>
      <c r="G138" s="65">
        <v>14</v>
      </c>
      <c r="H138" s="65">
        <v>19112</v>
      </c>
      <c r="I138" s="43"/>
      <c r="J138" s="43"/>
      <c r="K138" s="44">
        <v>0</v>
      </c>
      <c r="L138">
        <v>1121</v>
      </c>
    </row>
    <row r="139" spans="1:12" x14ac:dyDescent="0.3">
      <c r="A139" s="59">
        <v>12</v>
      </c>
      <c r="B139" s="59">
        <v>19215</v>
      </c>
      <c r="C139" s="62">
        <v>14</v>
      </c>
      <c r="D139" s="59">
        <v>19229</v>
      </c>
      <c r="E139" s="62">
        <v>13</v>
      </c>
      <c r="F139" s="59">
        <v>19248</v>
      </c>
      <c r="G139" s="65">
        <v>23</v>
      </c>
      <c r="H139" s="65">
        <v>19260</v>
      </c>
      <c r="I139" s="43"/>
      <c r="J139" s="43"/>
      <c r="K139" s="44">
        <v>0</v>
      </c>
      <c r="L139">
        <v>1112</v>
      </c>
    </row>
    <row r="140" spans="1:12" x14ac:dyDescent="0.3">
      <c r="A140" s="59">
        <v>12</v>
      </c>
      <c r="B140" s="59">
        <v>19367</v>
      </c>
      <c r="C140" s="62">
        <v>23</v>
      </c>
      <c r="D140" s="59">
        <v>19377</v>
      </c>
      <c r="E140" s="62">
        <v>13</v>
      </c>
      <c r="F140" s="59">
        <v>19388</v>
      </c>
      <c r="G140" s="65">
        <v>23</v>
      </c>
      <c r="H140" s="65">
        <v>19400</v>
      </c>
      <c r="I140" s="43"/>
      <c r="J140" s="43"/>
      <c r="K140" s="44">
        <v>0</v>
      </c>
      <c r="L140">
        <v>1212</v>
      </c>
    </row>
    <row r="141" spans="1:12" x14ac:dyDescent="0.3">
      <c r="A141" s="59">
        <v>12</v>
      </c>
      <c r="B141" s="59">
        <v>19511</v>
      </c>
      <c r="C141" s="62">
        <v>14</v>
      </c>
      <c r="D141" s="59">
        <v>19524</v>
      </c>
      <c r="E141" s="62">
        <v>24</v>
      </c>
      <c r="F141" s="59">
        <v>19533</v>
      </c>
      <c r="G141" s="65">
        <v>14</v>
      </c>
      <c r="H141" s="65">
        <v>19545</v>
      </c>
      <c r="I141" s="43"/>
      <c r="J141" s="43"/>
      <c r="K141" s="44">
        <v>0</v>
      </c>
      <c r="L141">
        <v>1121</v>
      </c>
    </row>
    <row r="142" spans="1:12" x14ac:dyDescent="0.3">
      <c r="A142" s="59">
        <v>12</v>
      </c>
      <c r="B142" s="59">
        <v>19656</v>
      </c>
      <c r="C142" s="62">
        <v>23</v>
      </c>
      <c r="D142" s="59">
        <v>19664</v>
      </c>
      <c r="E142" s="62">
        <v>13</v>
      </c>
      <c r="F142" s="59">
        <v>19677</v>
      </c>
      <c r="G142" s="65">
        <v>14</v>
      </c>
      <c r="H142" s="65">
        <v>19704</v>
      </c>
      <c r="I142" s="43"/>
      <c r="J142" s="43"/>
      <c r="K142" s="44">
        <v>0</v>
      </c>
      <c r="L142">
        <v>1211</v>
      </c>
    </row>
    <row r="143" spans="1:12" x14ac:dyDescent="0.3">
      <c r="A143" s="59">
        <v>12</v>
      </c>
      <c r="B143" s="59">
        <v>19806</v>
      </c>
      <c r="C143" s="62">
        <v>23</v>
      </c>
      <c r="D143" s="59">
        <v>19814</v>
      </c>
      <c r="E143" s="62">
        <v>24</v>
      </c>
      <c r="F143" s="59">
        <v>19826</v>
      </c>
      <c r="G143" s="65">
        <v>14</v>
      </c>
      <c r="H143" s="65">
        <v>19839</v>
      </c>
      <c r="I143" s="43"/>
      <c r="J143" s="43"/>
      <c r="K143" s="44">
        <v>0</v>
      </c>
      <c r="L143">
        <v>1221</v>
      </c>
    </row>
    <row r="144" spans="1:12" x14ac:dyDescent="0.3">
      <c r="A144" s="60">
        <v>21</v>
      </c>
      <c r="B144" s="60">
        <v>19940</v>
      </c>
      <c r="C144" s="63">
        <v>21</v>
      </c>
      <c r="D144" s="60">
        <v>19953</v>
      </c>
      <c r="E144" s="63">
        <v>22</v>
      </c>
      <c r="F144" s="60">
        <v>19967</v>
      </c>
      <c r="G144" s="66">
        <v>23</v>
      </c>
      <c r="H144" s="66">
        <v>19980</v>
      </c>
      <c r="I144" s="42"/>
      <c r="J144" s="42"/>
      <c r="K144" s="52">
        <v>0</v>
      </c>
      <c r="L144">
        <v>2222</v>
      </c>
    </row>
    <row r="145" spans="1:12" x14ac:dyDescent="0.3">
      <c r="A145" s="60">
        <v>12</v>
      </c>
      <c r="B145" s="60">
        <v>20086</v>
      </c>
      <c r="C145" s="63">
        <v>23</v>
      </c>
      <c r="D145" s="60">
        <v>20127</v>
      </c>
      <c r="E145" s="63">
        <v>24</v>
      </c>
      <c r="F145" s="60">
        <v>20139</v>
      </c>
      <c r="G145" s="66">
        <v>14</v>
      </c>
      <c r="H145" s="66">
        <v>20153</v>
      </c>
      <c r="I145" s="42"/>
      <c r="J145" s="42"/>
      <c r="K145" s="52">
        <v>0</v>
      </c>
      <c r="L145">
        <v>1221</v>
      </c>
    </row>
    <row r="146" spans="1:12" x14ac:dyDescent="0.3">
      <c r="A146" s="60">
        <v>21</v>
      </c>
      <c r="B146" s="60">
        <v>20250</v>
      </c>
      <c r="C146" s="63">
        <v>12</v>
      </c>
      <c r="D146" s="60">
        <v>20259</v>
      </c>
      <c r="E146" s="63">
        <v>13</v>
      </c>
      <c r="F146" s="60">
        <v>20288</v>
      </c>
      <c r="G146" s="66">
        <v>23</v>
      </c>
      <c r="H146" s="66">
        <v>20296</v>
      </c>
      <c r="I146" s="42"/>
      <c r="J146" s="42"/>
      <c r="K146" s="52">
        <v>0</v>
      </c>
      <c r="L146">
        <v>2112</v>
      </c>
    </row>
    <row r="147" spans="1:12" x14ac:dyDescent="0.3">
      <c r="A147" s="60">
        <v>21</v>
      </c>
      <c r="B147" s="60">
        <v>20397</v>
      </c>
      <c r="C147" s="63">
        <v>12</v>
      </c>
      <c r="D147" s="60">
        <v>20405</v>
      </c>
      <c r="E147" s="63">
        <v>24</v>
      </c>
      <c r="F147" s="60">
        <v>20413</v>
      </c>
      <c r="G147" s="66">
        <v>14</v>
      </c>
      <c r="H147" s="66">
        <v>20425</v>
      </c>
      <c r="I147" s="42"/>
      <c r="J147" s="42"/>
      <c r="K147" s="52">
        <v>0</v>
      </c>
      <c r="L147">
        <v>2121</v>
      </c>
    </row>
    <row r="148" spans="1:12" x14ac:dyDescent="0.3">
      <c r="A148" s="60">
        <v>21</v>
      </c>
      <c r="B148" s="60">
        <v>20522</v>
      </c>
      <c r="C148" s="63">
        <v>21</v>
      </c>
      <c r="D148" s="60">
        <v>20541</v>
      </c>
      <c r="E148" s="63">
        <v>11</v>
      </c>
      <c r="F148" s="60">
        <v>20552</v>
      </c>
      <c r="G148" s="66">
        <v>21</v>
      </c>
      <c r="H148" s="66">
        <v>20561</v>
      </c>
      <c r="I148" s="42"/>
      <c r="J148" s="42"/>
      <c r="K148" s="52">
        <v>0</v>
      </c>
      <c r="L148">
        <v>2212</v>
      </c>
    </row>
    <row r="149" spans="1:12" x14ac:dyDescent="0.3">
      <c r="A149" s="60">
        <v>12</v>
      </c>
      <c r="B149" s="60">
        <v>20658</v>
      </c>
      <c r="C149" s="63">
        <v>14</v>
      </c>
      <c r="D149" s="60">
        <v>20689</v>
      </c>
      <c r="E149" s="63">
        <v>24</v>
      </c>
      <c r="F149" s="60">
        <v>20725</v>
      </c>
      <c r="G149" s="66">
        <v>23</v>
      </c>
      <c r="H149" s="66">
        <v>20737</v>
      </c>
      <c r="I149" s="42"/>
      <c r="J149" s="42"/>
      <c r="K149" s="52">
        <v>0</v>
      </c>
      <c r="L149">
        <v>1122</v>
      </c>
    </row>
    <row r="150" spans="1:12" x14ac:dyDescent="0.3">
      <c r="A150" s="60">
        <v>21</v>
      </c>
      <c r="B150" s="60">
        <v>20857</v>
      </c>
      <c r="C150" s="63">
        <v>12</v>
      </c>
      <c r="D150" s="60">
        <v>20870</v>
      </c>
      <c r="E150" s="63">
        <v>24</v>
      </c>
      <c r="F150" s="60">
        <v>20881</v>
      </c>
      <c r="G150" s="66">
        <v>14</v>
      </c>
      <c r="H150" s="66">
        <v>20894</v>
      </c>
      <c r="I150" s="42"/>
      <c r="J150" s="42"/>
      <c r="K150" s="52">
        <v>0</v>
      </c>
      <c r="L150">
        <v>2121</v>
      </c>
    </row>
    <row r="151" spans="1:12" x14ac:dyDescent="0.3">
      <c r="A151" s="60">
        <v>12</v>
      </c>
      <c r="B151" s="60">
        <v>21004</v>
      </c>
      <c r="C151" s="63">
        <v>14</v>
      </c>
      <c r="D151" s="60">
        <v>21018</v>
      </c>
      <c r="E151" s="63">
        <v>13</v>
      </c>
      <c r="F151" s="60">
        <v>21031</v>
      </c>
      <c r="G151" s="66">
        <v>23</v>
      </c>
      <c r="H151" s="66">
        <v>21042</v>
      </c>
      <c r="I151" s="42"/>
      <c r="J151" s="42"/>
      <c r="K151" s="52">
        <v>0</v>
      </c>
      <c r="L151">
        <v>1112</v>
      </c>
    </row>
    <row r="152" spans="1:12" x14ac:dyDescent="0.3">
      <c r="A152" s="60">
        <v>12</v>
      </c>
      <c r="B152" s="60">
        <v>21151</v>
      </c>
      <c r="C152" s="63">
        <v>14</v>
      </c>
      <c r="D152" s="60">
        <v>21167</v>
      </c>
      <c r="E152" s="63">
        <v>24</v>
      </c>
      <c r="F152" s="60">
        <v>21175</v>
      </c>
      <c r="G152" s="66">
        <v>14</v>
      </c>
      <c r="H152" s="66">
        <v>21187</v>
      </c>
      <c r="I152" s="42"/>
      <c r="J152" s="42"/>
      <c r="K152" s="52">
        <v>0</v>
      </c>
      <c r="L152">
        <v>1121</v>
      </c>
    </row>
    <row r="153" spans="1:12" x14ac:dyDescent="0.3">
      <c r="A153" s="60">
        <v>21</v>
      </c>
      <c r="B153" s="60">
        <v>21287</v>
      </c>
      <c r="C153" s="63">
        <v>12</v>
      </c>
      <c r="D153" s="60">
        <v>21295</v>
      </c>
      <c r="E153" s="63">
        <v>24</v>
      </c>
      <c r="F153" s="60">
        <v>21303</v>
      </c>
      <c r="G153" s="66">
        <v>23</v>
      </c>
      <c r="H153" s="66">
        <v>21321</v>
      </c>
      <c r="I153" s="42"/>
      <c r="J153" s="42"/>
      <c r="K153" s="52">
        <v>0</v>
      </c>
      <c r="L153">
        <v>2122</v>
      </c>
    </row>
    <row r="154" spans="1:12" x14ac:dyDescent="0.3">
      <c r="A154" s="60">
        <v>12</v>
      </c>
      <c r="B154" s="60">
        <v>21453</v>
      </c>
      <c r="C154" s="63">
        <v>23</v>
      </c>
      <c r="D154" s="60">
        <v>21462</v>
      </c>
      <c r="E154" s="63">
        <v>13</v>
      </c>
      <c r="F154" s="60">
        <v>21473</v>
      </c>
      <c r="G154" s="66">
        <v>23</v>
      </c>
      <c r="H154" s="66">
        <v>21481</v>
      </c>
      <c r="I154" s="42"/>
      <c r="J154" s="42"/>
      <c r="K154" s="52">
        <v>0</v>
      </c>
      <c r="L154">
        <v>1212</v>
      </c>
    </row>
    <row r="155" spans="1:12" x14ac:dyDescent="0.3">
      <c r="A155" s="60">
        <v>21</v>
      </c>
      <c r="B155" s="60">
        <v>21596</v>
      </c>
      <c r="C155" s="63">
        <v>12</v>
      </c>
      <c r="D155" s="60">
        <v>21606</v>
      </c>
      <c r="E155" s="63">
        <v>24</v>
      </c>
      <c r="F155" s="60">
        <v>21648</v>
      </c>
      <c r="G155" s="66">
        <v>23</v>
      </c>
      <c r="H155" s="66">
        <v>21668</v>
      </c>
      <c r="I155" s="42"/>
      <c r="J155" s="42"/>
      <c r="K155" s="52">
        <v>0</v>
      </c>
      <c r="L155">
        <v>2122</v>
      </c>
    </row>
    <row r="156" spans="1:12" x14ac:dyDescent="0.3">
      <c r="A156" s="60">
        <v>21</v>
      </c>
      <c r="B156" s="60">
        <v>21772</v>
      </c>
      <c r="C156" s="63">
        <v>21</v>
      </c>
      <c r="D156" s="60">
        <v>21783</v>
      </c>
      <c r="E156" s="63">
        <v>22</v>
      </c>
      <c r="F156" s="60">
        <v>21794</v>
      </c>
      <c r="G156" s="66">
        <v>14</v>
      </c>
      <c r="H156" s="66">
        <v>21807</v>
      </c>
      <c r="I156" s="42"/>
      <c r="J156" s="42"/>
      <c r="K156" s="52">
        <v>0</v>
      </c>
      <c r="L156">
        <v>2221</v>
      </c>
    </row>
    <row r="157" spans="1:12" x14ac:dyDescent="0.3">
      <c r="A157" s="60">
        <v>21</v>
      </c>
      <c r="B157" s="60">
        <v>21911</v>
      </c>
      <c r="C157" s="63">
        <v>12</v>
      </c>
      <c r="D157" s="60">
        <v>21919</v>
      </c>
      <c r="E157" s="63">
        <v>24</v>
      </c>
      <c r="F157" s="60">
        <v>21927</v>
      </c>
      <c r="G157" s="66">
        <v>14</v>
      </c>
      <c r="H157" s="66">
        <v>21939</v>
      </c>
      <c r="I157" s="42"/>
      <c r="J157" s="42"/>
      <c r="K157" s="52">
        <v>0</v>
      </c>
      <c r="L157">
        <v>2121</v>
      </c>
    </row>
    <row r="158" spans="1:12" x14ac:dyDescent="0.3">
      <c r="A158" s="60">
        <v>21</v>
      </c>
      <c r="B158" s="60">
        <v>22044</v>
      </c>
      <c r="C158" s="63">
        <v>12</v>
      </c>
      <c r="D158" s="60">
        <v>22055</v>
      </c>
      <c r="E158" s="63">
        <v>13</v>
      </c>
      <c r="F158" s="60">
        <v>22077</v>
      </c>
      <c r="G158" s="66">
        <v>23</v>
      </c>
      <c r="H158" s="66">
        <v>22084</v>
      </c>
      <c r="I158" s="42"/>
      <c r="J158" s="42"/>
      <c r="K158" s="52">
        <v>0</v>
      </c>
      <c r="L158">
        <v>2112</v>
      </c>
    </row>
    <row r="159" spans="1:12" x14ac:dyDescent="0.3">
      <c r="A159" s="60">
        <v>12</v>
      </c>
      <c r="B159" s="60">
        <v>22197</v>
      </c>
      <c r="C159" s="63">
        <v>14</v>
      </c>
      <c r="D159" s="60">
        <v>22212</v>
      </c>
      <c r="E159" s="63">
        <v>24</v>
      </c>
      <c r="F159" s="60">
        <v>22220</v>
      </c>
      <c r="G159" s="66">
        <v>14</v>
      </c>
      <c r="H159" s="66">
        <v>22234</v>
      </c>
      <c r="I159" s="42"/>
      <c r="J159" s="42"/>
      <c r="K159" s="52">
        <v>0</v>
      </c>
      <c r="L159">
        <v>1121</v>
      </c>
    </row>
    <row r="160" spans="1:12" x14ac:dyDescent="0.3">
      <c r="A160" s="60">
        <v>21</v>
      </c>
      <c r="B160" s="60">
        <v>22340</v>
      </c>
      <c r="C160" s="63">
        <v>12</v>
      </c>
      <c r="D160" s="60">
        <v>22348</v>
      </c>
      <c r="E160" s="63">
        <v>13</v>
      </c>
      <c r="F160" s="60">
        <v>22363</v>
      </c>
      <c r="G160" s="66">
        <v>23</v>
      </c>
      <c r="H160" s="66">
        <v>22372</v>
      </c>
      <c r="I160" s="42"/>
      <c r="J160" s="42"/>
      <c r="K160" s="52">
        <v>0</v>
      </c>
      <c r="L160">
        <v>2112</v>
      </c>
    </row>
    <row r="161" spans="1:12" x14ac:dyDescent="0.3">
      <c r="A161" s="60">
        <v>12</v>
      </c>
      <c r="B161" s="60">
        <v>22486</v>
      </c>
      <c r="C161" s="63">
        <v>23</v>
      </c>
      <c r="D161" s="60">
        <v>22493</v>
      </c>
      <c r="E161" s="63">
        <v>13</v>
      </c>
      <c r="F161" s="60">
        <v>22505</v>
      </c>
      <c r="G161" s="66">
        <v>23</v>
      </c>
      <c r="H161" s="66">
        <v>22517</v>
      </c>
      <c r="I161" s="42"/>
      <c r="J161" s="42"/>
      <c r="K161" s="52">
        <v>0</v>
      </c>
      <c r="L161">
        <v>1212</v>
      </c>
    </row>
    <row r="162" spans="1:12" x14ac:dyDescent="0.3">
      <c r="A162" s="60">
        <v>12</v>
      </c>
      <c r="B162" s="60">
        <v>22622</v>
      </c>
      <c r="C162" s="63">
        <v>14</v>
      </c>
      <c r="D162" s="60">
        <v>22631</v>
      </c>
      <c r="E162" s="63">
        <v>24</v>
      </c>
      <c r="F162" s="60">
        <v>22639</v>
      </c>
      <c r="G162" s="66">
        <v>23</v>
      </c>
      <c r="H162" s="66">
        <v>22658</v>
      </c>
      <c r="I162" s="42"/>
      <c r="J162" s="42"/>
      <c r="K162" s="52">
        <v>0</v>
      </c>
      <c r="L162">
        <v>1122</v>
      </c>
    </row>
    <row r="163" spans="1:12" x14ac:dyDescent="0.3">
      <c r="A163" s="60">
        <v>21</v>
      </c>
      <c r="B163" s="60">
        <v>22755</v>
      </c>
      <c r="C163" s="63">
        <v>12</v>
      </c>
      <c r="D163" s="60">
        <v>22763</v>
      </c>
      <c r="E163" s="63">
        <v>24</v>
      </c>
      <c r="F163" s="60">
        <v>22772</v>
      </c>
      <c r="G163" s="66">
        <v>14</v>
      </c>
      <c r="H163" s="66">
        <v>22784</v>
      </c>
      <c r="I163" s="42"/>
      <c r="J163" s="42"/>
      <c r="K163" s="52">
        <v>0</v>
      </c>
      <c r="L163">
        <v>2121</v>
      </c>
    </row>
    <row r="164" spans="1:12" x14ac:dyDescent="0.3">
      <c r="A164" s="60">
        <v>12</v>
      </c>
      <c r="B164" s="60">
        <v>22893</v>
      </c>
      <c r="C164" s="63">
        <v>14</v>
      </c>
      <c r="D164" s="60">
        <v>22901</v>
      </c>
      <c r="E164" s="63">
        <v>24</v>
      </c>
      <c r="F164" s="60">
        <v>22908</v>
      </c>
      <c r="G164" s="66">
        <v>14</v>
      </c>
      <c r="H164" s="66">
        <v>22921</v>
      </c>
      <c r="I164" s="42"/>
      <c r="J164" s="42"/>
      <c r="K164" s="52">
        <v>0</v>
      </c>
      <c r="L164">
        <v>1121</v>
      </c>
    </row>
    <row r="165" spans="1:12" x14ac:dyDescent="0.3">
      <c r="A165" s="60">
        <v>21</v>
      </c>
      <c r="B165" s="60">
        <v>23117</v>
      </c>
      <c r="C165" s="63">
        <v>21</v>
      </c>
      <c r="D165" s="60">
        <v>23133</v>
      </c>
      <c r="E165" s="63">
        <v>22</v>
      </c>
      <c r="F165" s="60">
        <v>23170</v>
      </c>
      <c r="G165" s="66">
        <v>14</v>
      </c>
      <c r="H165" s="66">
        <v>23192</v>
      </c>
      <c r="I165" s="42"/>
      <c r="J165" s="42"/>
      <c r="K165" s="52">
        <v>0</v>
      </c>
      <c r="L165">
        <v>2221</v>
      </c>
    </row>
    <row r="166" spans="1:12" x14ac:dyDescent="0.3">
      <c r="A166" s="60">
        <v>12</v>
      </c>
      <c r="B166" s="60">
        <v>23309</v>
      </c>
      <c r="C166" s="63">
        <v>14</v>
      </c>
      <c r="D166" s="60">
        <v>23330</v>
      </c>
      <c r="E166" s="63">
        <v>24</v>
      </c>
      <c r="F166" s="60">
        <v>23342</v>
      </c>
      <c r="G166" s="66">
        <v>14</v>
      </c>
      <c r="H166" s="66">
        <v>23356</v>
      </c>
      <c r="I166" s="42"/>
      <c r="J166" s="42"/>
      <c r="K166" s="52">
        <v>0</v>
      </c>
      <c r="L166">
        <v>1121</v>
      </c>
    </row>
    <row r="167" spans="1:12" x14ac:dyDescent="0.3">
      <c r="A167" s="60">
        <v>12</v>
      </c>
      <c r="B167" s="60">
        <v>23462</v>
      </c>
      <c r="C167" s="63">
        <v>23</v>
      </c>
      <c r="D167" s="60">
        <v>23479</v>
      </c>
      <c r="E167" s="63">
        <v>13</v>
      </c>
      <c r="F167" s="60">
        <v>23503</v>
      </c>
      <c r="G167" s="66">
        <v>14</v>
      </c>
      <c r="H167" s="66">
        <v>23537</v>
      </c>
      <c r="I167" s="42"/>
      <c r="J167" s="42"/>
      <c r="K167" s="52">
        <v>0</v>
      </c>
      <c r="L167">
        <v>1211</v>
      </c>
    </row>
    <row r="168" spans="1:12" x14ac:dyDescent="0.3">
      <c r="A168" s="60">
        <v>12</v>
      </c>
      <c r="B168" s="60">
        <v>23644</v>
      </c>
      <c r="C168" s="63">
        <v>23</v>
      </c>
      <c r="D168" s="60">
        <v>23652</v>
      </c>
      <c r="E168" s="63">
        <v>24</v>
      </c>
      <c r="F168" s="60">
        <v>23677</v>
      </c>
      <c r="G168" s="66">
        <v>23</v>
      </c>
      <c r="H168" s="66">
        <v>23689</v>
      </c>
      <c r="I168" s="42"/>
      <c r="J168" s="42"/>
      <c r="K168" s="52">
        <v>0</v>
      </c>
      <c r="L168">
        <v>1222</v>
      </c>
    </row>
    <row r="169" spans="1:12" x14ac:dyDescent="0.3">
      <c r="A169" s="60">
        <v>12</v>
      </c>
      <c r="B169" s="60">
        <v>23790</v>
      </c>
      <c r="C169" s="63">
        <v>23</v>
      </c>
      <c r="D169" s="60">
        <v>23813</v>
      </c>
      <c r="E169" s="63">
        <v>13</v>
      </c>
      <c r="F169" s="60">
        <v>23823</v>
      </c>
      <c r="G169" s="66">
        <v>23</v>
      </c>
      <c r="H169" s="66">
        <v>23848</v>
      </c>
      <c r="I169" s="42"/>
      <c r="J169" s="42"/>
      <c r="K169" s="52">
        <v>0</v>
      </c>
      <c r="L169">
        <v>1212</v>
      </c>
    </row>
    <row r="170" spans="1:12" x14ac:dyDescent="0.3">
      <c r="A170" s="60">
        <v>12</v>
      </c>
      <c r="B170" s="60">
        <v>23966</v>
      </c>
      <c r="C170" s="63">
        <v>23</v>
      </c>
      <c r="D170" s="60">
        <v>23974</v>
      </c>
      <c r="E170" s="63">
        <v>24</v>
      </c>
      <c r="F170" s="60">
        <v>23995</v>
      </c>
      <c r="G170" s="66"/>
      <c r="H170" s="66"/>
      <c r="I170" s="42"/>
      <c r="J170" s="42"/>
      <c r="K170" s="52"/>
      <c r="L170">
        <v>122</v>
      </c>
    </row>
    <row r="171" spans="1:12" x14ac:dyDescent="0.3">
      <c r="A171" s="17"/>
      <c r="B171" s="17"/>
      <c r="C171" s="17"/>
      <c r="D171" s="17"/>
      <c r="E171" s="17"/>
      <c r="F171" s="17"/>
      <c r="G171" s="17"/>
      <c r="H17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0</v>
      </c>
      <c r="B2" s="35">
        <v>40732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158</v>
      </c>
      <c r="V3" s="26" t="s">
        <v>115</v>
      </c>
      <c r="W3">
        <f>COUNTA(L7:L32)</f>
        <v>26</v>
      </c>
      <c r="AA3" s="26" t="s">
        <v>115</v>
      </c>
      <c r="AB3">
        <f>COUNTA(L33:L59)</f>
        <v>27</v>
      </c>
      <c r="AF3" s="26" t="s">
        <v>115</v>
      </c>
      <c r="AG3">
        <f>COUNTA(L60:L85)</f>
        <v>26</v>
      </c>
      <c r="AK3" s="26" t="s">
        <v>115</v>
      </c>
      <c r="AL3">
        <f>COUNTA(L86:L111)</f>
        <v>26</v>
      </c>
      <c r="AP3" s="26" t="s">
        <v>115</v>
      </c>
      <c r="AQ3">
        <f>COUNTA(L112:L138)</f>
        <v>27</v>
      </c>
      <c r="AU3" s="26" t="s">
        <v>115</v>
      </c>
      <c r="AV3">
        <f>COUNTA(L139:L164)</f>
        <v>26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158</v>
      </c>
      <c r="V4" s="26" t="s">
        <v>116</v>
      </c>
      <c r="W4">
        <f>SUM(U7:U22)</f>
        <v>26</v>
      </c>
      <c r="AA4" s="26" t="s">
        <v>116</v>
      </c>
      <c r="AB4">
        <f>SUM(Z7:Z22)</f>
        <v>27</v>
      </c>
      <c r="AF4" s="26" t="s">
        <v>116</v>
      </c>
      <c r="AG4">
        <f>SUM(AE7:AE22)</f>
        <v>26</v>
      </c>
      <c r="AK4" s="26" t="s">
        <v>116</v>
      </c>
      <c r="AL4">
        <f>SUM(AJ7:AJ22)</f>
        <v>26</v>
      </c>
      <c r="AP4" s="26" t="s">
        <v>116</v>
      </c>
      <c r="AQ4">
        <f>SUM(AO7:AO22)</f>
        <v>27</v>
      </c>
      <c r="AU4" s="26" t="s">
        <v>116</v>
      </c>
      <c r="AV4">
        <f>SUM(AT7:AT22)</f>
        <v>26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10</v>
      </c>
      <c r="C7" s="61">
        <v>21</v>
      </c>
      <c r="D7" s="58">
        <v>55</v>
      </c>
      <c r="E7" s="61">
        <v>11</v>
      </c>
      <c r="F7" s="58">
        <v>75</v>
      </c>
      <c r="G7" s="64">
        <v>12</v>
      </c>
      <c r="H7" s="64">
        <v>94</v>
      </c>
      <c r="I7" s="43"/>
      <c r="J7" s="43"/>
      <c r="K7" s="44">
        <v>0</v>
      </c>
      <c r="L7">
        <v>2211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COUNTIF(L7:L32,T7)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COUNTIF(L33:L59,Y7)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COUNTIF(L60:L85,AD7)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COUNTIF(L86:L111,AI7)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COUNTIF(L112:L138,AN7)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COUNTIF(L139:L164,AS7)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12</v>
      </c>
      <c r="B8" s="59">
        <v>208</v>
      </c>
      <c r="C8" s="62">
        <v>23</v>
      </c>
      <c r="D8" s="59">
        <v>216</v>
      </c>
      <c r="E8" s="62">
        <v>24</v>
      </c>
      <c r="F8" s="59">
        <v>228</v>
      </c>
      <c r="G8" s="65">
        <v>23</v>
      </c>
      <c r="H8" s="65">
        <v>252</v>
      </c>
      <c r="I8" s="43"/>
      <c r="J8" s="43"/>
      <c r="K8" s="44">
        <v>0</v>
      </c>
      <c r="L8">
        <v>1222</v>
      </c>
      <c r="N8" s="37">
        <v>1112</v>
      </c>
      <c r="O8" s="37">
        <f>COUNTIF($L$7:$L$500,N8)</f>
        <v>9</v>
      </c>
      <c r="P8" s="37">
        <f>O8/$Q$4</f>
        <v>5.6962025316455694E-2</v>
      </c>
      <c r="Q8" s="37">
        <f>IF(P8=0,0,(P8*((LOG(P8))/LOG(2))))</f>
        <v>-0.23547279570008298</v>
      </c>
      <c r="T8" s="37">
        <f>N8</f>
        <v>1112</v>
      </c>
      <c r="U8" s="37">
        <f>COUNTIF(L7:L32,T8)</f>
        <v>2</v>
      </c>
      <c r="V8" s="37">
        <f>U8/(W4-U20)</f>
        <v>7.6923076923076927E-2</v>
      </c>
      <c r="W8" s="37">
        <f>IF(V8=0,0,(V8*((LOG(V8))/LOG(2))))</f>
        <v>-0.28464920908777636</v>
      </c>
      <c r="Y8" s="37">
        <f>N8</f>
        <v>1112</v>
      </c>
      <c r="Z8" s="37">
        <f>COUNTIF(L33:L59,Y8)</f>
        <v>2</v>
      </c>
      <c r="AA8" s="37">
        <f>Z8/(AB4-Z20)</f>
        <v>7.407407407407407E-2</v>
      </c>
      <c r="AB8" s="37">
        <f>IF(AA8=0,0,(AA8*((LOG(AA8))/LOG(2))))</f>
        <v>-0.27813981497507173</v>
      </c>
      <c r="AD8" s="37">
        <f>N8</f>
        <v>1112</v>
      </c>
      <c r="AE8" s="37">
        <f>COUNTIF(L60:L85,AD8)</f>
        <v>3</v>
      </c>
      <c r="AF8" s="37">
        <f>AE8/(AG4-AE20)</f>
        <v>0.125</v>
      </c>
      <c r="AG8" s="37">
        <f>IF(AF8=0,0,(AF8*((LOG(AF8))/LOG(2))))</f>
        <v>-0.375</v>
      </c>
      <c r="AI8" s="37">
        <f>N8</f>
        <v>1112</v>
      </c>
      <c r="AJ8" s="37">
        <f>COUNTIF(L86:L111,AI8)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COUNTIF(L112:L138,AN8)</f>
        <v>2</v>
      </c>
      <c r="AP8" s="37">
        <f>AO8/(AQ4-AO20)</f>
        <v>0.1111111111111111</v>
      </c>
      <c r="AQ8" s="37">
        <f>IF(AP8=0,0,(AP8*((LOG(AP8))/LOG(2))))</f>
        <v>-0.3522138890491458</v>
      </c>
      <c r="AS8" s="37">
        <f>N8</f>
        <v>1112</v>
      </c>
      <c r="AT8" s="37">
        <f>COUNTIF(L139:L164,AS8)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354</v>
      </c>
      <c r="C9" s="62">
        <v>12</v>
      </c>
      <c r="D9" s="59">
        <v>366</v>
      </c>
      <c r="E9" s="62">
        <v>24</v>
      </c>
      <c r="F9" s="59">
        <v>373</v>
      </c>
      <c r="G9" s="65">
        <v>23</v>
      </c>
      <c r="H9" s="65">
        <v>388</v>
      </c>
      <c r="I9" s="43"/>
      <c r="J9" s="43"/>
      <c r="K9" s="44">
        <v>0</v>
      </c>
      <c r="L9">
        <v>2122</v>
      </c>
      <c r="N9" s="37">
        <v>1121</v>
      </c>
      <c r="O9" s="37">
        <f>COUNTIF($L$7:$L$500,N9)</f>
        <v>11</v>
      </c>
      <c r="P9" s="37">
        <f>O9/$Q$4</f>
        <v>6.9620253164556958E-2</v>
      </c>
      <c r="Q9" s="37">
        <f>IF(P9=0,0,(P9*((LOG(P9))/LOG(2))))</f>
        <v>-0.26764455965150541</v>
      </c>
      <c r="T9" s="37">
        <f>N9</f>
        <v>1121</v>
      </c>
      <c r="U9" s="37">
        <f>COUNTIF(L7:L32,T9)</f>
        <v>7</v>
      </c>
      <c r="V9" s="37">
        <f>U9/(W4-U20)</f>
        <v>0.26923076923076922</v>
      </c>
      <c r="W9" s="37">
        <f>IF(V9=0,0,(V9*((LOG(V9))/LOG(2))))</f>
        <v>-0.50967667586863141</v>
      </c>
      <c r="Y9" s="37">
        <f>N9</f>
        <v>1121</v>
      </c>
      <c r="Z9" s="37">
        <f>COUNTIF(L33:L59,Y9)</f>
        <v>2</v>
      </c>
      <c r="AA9" s="37">
        <f>Z9/(AB4-Z20)</f>
        <v>7.407407407407407E-2</v>
      </c>
      <c r="AB9" s="37">
        <f>IF(AA9=0,0,(AA9*((LOG(AA9))/LOG(2))))</f>
        <v>-0.27813981497507173</v>
      </c>
      <c r="AD9" s="37">
        <f>N9</f>
        <v>1121</v>
      </c>
      <c r="AE9" s="37">
        <f>COUNTIF(L60:L85,AD9)</f>
        <v>1</v>
      </c>
      <c r="AF9" s="37">
        <f>AE9/(AG4-AE20)</f>
        <v>4.1666666666666664E-2</v>
      </c>
      <c r="AG9" s="37">
        <f>IF(AF9=0,0,(AF9*((LOG(AF9))/LOG(2))))</f>
        <v>-0.19104010419671485</v>
      </c>
      <c r="AI9" s="37">
        <f>N9</f>
        <v>1121</v>
      </c>
      <c r="AJ9" s="37">
        <f>COUNTIF(L86:L111,AI9)</f>
        <v>1</v>
      </c>
      <c r="AK9" s="37">
        <f>AJ9/(AL4-AJ20)</f>
        <v>4.1666666666666664E-2</v>
      </c>
      <c r="AL9" s="37">
        <f>IF(AK9=0,0,(AK9*((LOG(AK9))/LOG(2))))</f>
        <v>-0.19104010419671485</v>
      </c>
      <c r="AN9" s="37">
        <f>N9</f>
        <v>1121</v>
      </c>
      <c r="AO9" s="37">
        <f>COUNTIF(L112:L138,AN9)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COUNTIF(L139:L164,AS9)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514</v>
      </c>
      <c r="C10" s="62">
        <v>12</v>
      </c>
      <c r="D10" s="59">
        <v>526</v>
      </c>
      <c r="E10" s="62">
        <v>24</v>
      </c>
      <c r="F10" s="59">
        <v>537</v>
      </c>
      <c r="G10" s="65">
        <v>14</v>
      </c>
      <c r="H10" s="65">
        <v>556</v>
      </c>
      <c r="I10" s="43"/>
      <c r="J10" s="43"/>
      <c r="K10" s="44">
        <v>0</v>
      </c>
      <c r="L10">
        <v>2121</v>
      </c>
      <c r="N10" s="37">
        <v>1122</v>
      </c>
      <c r="O10" s="37">
        <f>COUNTIF($L$7:$L$500,N10)</f>
        <v>11</v>
      </c>
      <c r="P10" s="37">
        <f>O10/$Q$4</f>
        <v>6.9620253164556958E-2</v>
      </c>
      <c r="Q10" s="37">
        <f>IF(P10=0,0,(P10*((LOG(P10))/LOG(2))))</f>
        <v>-0.26764455965150541</v>
      </c>
      <c r="T10" s="37">
        <f>N10</f>
        <v>1122</v>
      </c>
      <c r="U10" s="37">
        <f>COUNTIF(L7:L32,T10)</f>
        <v>4</v>
      </c>
      <c r="V10" s="37">
        <f>U10/(W4-U20)</f>
        <v>0.15384615384615385</v>
      </c>
      <c r="W10" s="37">
        <f>IF(V10=0,0,(V10*((LOG(V10))/LOG(2))))</f>
        <v>-0.4154522643293988</v>
      </c>
      <c r="Y10" s="37">
        <f>N10</f>
        <v>1122</v>
      </c>
      <c r="Z10" s="37">
        <f>COUNTIF(L33:L59,Y10)</f>
        <v>4</v>
      </c>
      <c r="AA10" s="37">
        <f>Z10/(AB4-Z20)</f>
        <v>0.14814814814814814</v>
      </c>
      <c r="AB10" s="37">
        <f>IF(AA10=0,0,(AA10*((LOG(AA10))/LOG(2))))</f>
        <v>-0.40813148180199532</v>
      </c>
      <c r="AD10" s="37">
        <f>N10</f>
        <v>1122</v>
      </c>
      <c r="AE10" s="37">
        <f>COUNTIF(L60:L85,AD10)</f>
        <v>1</v>
      </c>
      <c r="AF10" s="37">
        <f>AE10/(AG4-AE20)</f>
        <v>4.1666666666666664E-2</v>
      </c>
      <c r="AG10" s="37">
        <f>IF(AF10=0,0,(AF10*((LOG(AF10))/LOG(2))))</f>
        <v>-0.19104010419671485</v>
      </c>
      <c r="AI10" s="37">
        <f>N10</f>
        <v>1122</v>
      </c>
      <c r="AJ10" s="37">
        <f>COUNTIF(L86:L111,AI10)</f>
        <v>1</v>
      </c>
      <c r="AK10" s="37">
        <f>AJ10/(AL4-AJ20)</f>
        <v>4.1666666666666664E-2</v>
      </c>
      <c r="AL10" s="37">
        <f>IF(AK10=0,0,(AK10*((LOG(AK10))/LOG(2))))</f>
        <v>-0.19104010419671485</v>
      </c>
      <c r="AN10" s="37">
        <f>N10</f>
        <v>1122</v>
      </c>
      <c r="AO10" s="37">
        <f>COUNTIF(L112:L138,AN10)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COUNTIF(L139:L164,AS10)</f>
        <v>1</v>
      </c>
      <c r="AU10" s="37">
        <f>AT10/(AV4-AT20)</f>
        <v>4.7619047619047616E-2</v>
      </c>
      <c r="AV10" s="37">
        <f>IF(AU10=0,0,(AU10*((LOG(AU10))/LOG(2))))</f>
        <v>-0.20915797251327431</v>
      </c>
    </row>
    <row r="11" spans="1:48" x14ac:dyDescent="0.3">
      <c r="A11" s="59">
        <v>21</v>
      </c>
      <c r="B11" s="59">
        <v>663</v>
      </c>
      <c r="C11" s="62">
        <v>12</v>
      </c>
      <c r="D11" s="59">
        <v>683</v>
      </c>
      <c r="E11" s="62">
        <v>13</v>
      </c>
      <c r="F11" s="59">
        <v>720</v>
      </c>
      <c r="G11" s="65">
        <v>23</v>
      </c>
      <c r="H11" s="65">
        <v>728</v>
      </c>
      <c r="I11" s="43"/>
      <c r="J11" s="43"/>
      <c r="K11" s="44">
        <v>0</v>
      </c>
      <c r="L11">
        <v>2112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COUNTIF(L7:L32,T11)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COUNTIF(L33:L59,Y11)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COUNTIF(L60:L85,AD11)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COUNTIF(L86:L111,AI11)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COUNTIF(L112:L138,AN11)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COUNTIF(L139:L164,AS11)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853</v>
      </c>
      <c r="C12" s="62">
        <v>12</v>
      </c>
      <c r="D12" s="59">
        <v>862</v>
      </c>
      <c r="E12" s="62">
        <v>24</v>
      </c>
      <c r="F12" s="59">
        <v>870</v>
      </c>
      <c r="G12" s="65">
        <v>23</v>
      </c>
      <c r="H12" s="65">
        <v>897</v>
      </c>
      <c r="I12" s="43"/>
      <c r="J12" s="43"/>
      <c r="K12" s="44">
        <v>0</v>
      </c>
      <c r="L12">
        <v>2122</v>
      </c>
      <c r="N12" s="37">
        <v>1212</v>
      </c>
      <c r="O12" s="37">
        <f>COUNTIF($L$7:$L$500,N12)</f>
        <v>21</v>
      </c>
      <c r="P12" s="37">
        <f>O12/$Q$4</f>
        <v>0.13291139240506328</v>
      </c>
      <c r="Q12" s="37">
        <f>IF(P12=0,0,(P12*((LOG(P12))/LOG(2))))</f>
        <v>-0.38696664451496959</v>
      </c>
      <c r="T12" s="37">
        <f>N12</f>
        <v>1212</v>
      </c>
      <c r="U12" s="37">
        <f>COUNTIF(L7:L32,T12)</f>
        <v>3</v>
      </c>
      <c r="V12" s="37">
        <f>U12/(W4-U20)</f>
        <v>0.11538461538461539</v>
      </c>
      <c r="W12" s="37">
        <f>IF(V12=0,0,(V12*((LOG(V12))/LOG(2))))</f>
        <v>-0.35947814047153104</v>
      </c>
      <c r="Y12" s="37">
        <f>N12</f>
        <v>1212</v>
      </c>
      <c r="Z12" s="37">
        <f>COUNTIF(L33:L59,Y12)</f>
        <v>5</v>
      </c>
      <c r="AA12" s="37">
        <f>Z12/(AB4-Z20)</f>
        <v>0.18518518518518517</v>
      </c>
      <c r="AB12" s="37">
        <f>IF(AA12=0,0,(AA12*((LOG(AA12))/LOG(2))))</f>
        <v>-0.45054803838446406</v>
      </c>
      <c r="AD12" s="37">
        <f>N12</f>
        <v>1212</v>
      </c>
      <c r="AE12" s="37">
        <f>COUNTIF(L60:L85,AD12)</f>
        <v>4</v>
      </c>
      <c r="AF12" s="37">
        <f>AE12/(AG4-AE20)</f>
        <v>0.16666666666666666</v>
      </c>
      <c r="AG12" s="37">
        <f>IF(AF12=0,0,(AF12*((LOG(AF12))/LOG(2))))</f>
        <v>-0.43082708345352599</v>
      </c>
      <c r="AI12" s="37">
        <f>N12</f>
        <v>1212</v>
      </c>
      <c r="AJ12" s="37">
        <f>COUNTIF(L86:L111,AI12)</f>
        <v>8</v>
      </c>
      <c r="AK12" s="37">
        <f>AJ12/(AL4-AJ20)</f>
        <v>0.33333333333333331</v>
      </c>
      <c r="AL12" s="37">
        <f>IF(AK12=0,0,(AK12*((LOG(AK12))/LOG(2))))</f>
        <v>-0.52832083357371862</v>
      </c>
      <c r="AN12" s="37">
        <f>N12</f>
        <v>1212</v>
      </c>
      <c r="AO12" s="37">
        <f>COUNTIF(L112:L138,AN12)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COUNTIF(L139:L164,AS12)</f>
        <v>1</v>
      </c>
      <c r="AU12" s="37">
        <f>AT12/(AV4-AT20)</f>
        <v>4.7619047619047616E-2</v>
      </c>
      <c r="AV12" s="37">
        <f>IF(AU12=0,0,(AU12*((LOG(AU12))/LOG(2))))</f>
        <v>-0.20915797251327431</v>
      </c>
    </row>
    <row r="13" spans="1:48" x14ac:dyDescent="0.3">
      <c r="A13" s="59">
        <v>12</v>
      </c>
      <c r="B13" s="59">
        <v>1014</v>
      </c>
      <c r="C13" s="62">
        <v>14</v>
      </c>
      <c r="D13" s="59">
        <v>1030</v>
      </c>
      <c r="E13" s="62">
        <v>24</v>
      </c>
      <c r="F13" s="59">
        <v>1037</v>
      </c>
      <c r="G13" s="65">
        <v>14</v>
      </c>
      <c r="H13" s="65">
        <v>1049</v>
      </c>
      <c r="I13" s="43"/>
      <c r="J13" s="43"/>
      <c r="K13" s="44">
        <v>0</v>
      </c>
      <c r="L13">
        <v>1121</v>
      </c>
      <c r="N13" s="37">
        <v>1221</v>
      </c>
      <c r="O13" s="37">
        <f>COUNTIF($L$7:$L$500,N13)</f>
        <v>7</v>
      </c>
      <c r="P13" s="37">
        <f>O13/$Q$4</f>
        <v>4.4303797468354431E-2</v>
      </c>
      <c r="Q13" s="37">
        <f>IF(P13=0,0,(P13*((LOG(P13))/LOG(2))))</f>
        <v>-0.19920873913187651</v>
      </c>
      <c r="T13" s="37">
        <f>N13</f>
        <v>1221</v>
      </c>
      <c r="U13" s="37">
        <f>COUNTIF(L7:L32,T13)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COUNTIF(L33:L59,Y13)</f>
        <v>3</v>
      </c>
      <c r="AA13" s="37">
        <f>Z13/(AB4-Z20)</f>
        <v>0.1111111111111111</v>
      </c>
      <c r="AB13" s="37">
        <f>IF(AA13=0,0,(AA13*((LOG(AA13))/LOG(2))))</f>
        <v>-0.3522138890491458</v>
      </c>
      <c r="AD13" s="37">
        <f>N13</f>
        <v>1221</v>
      </c>
      <c r="AE13" s="37">
        <f>COUNTIF(L60:L85,AD13)</f>
        <v>2</v>
      </c>
      <c r="AF13" s="37">
        <f>AE13/(AG4-AE20)</f>
        <v>8.3333333333333329E-2</v>
      </c>
      <c r="AG13" s="37">
        <f>IF(AF13=0,0,(AF13*((LOG(AF13))/LOG(2))))</f>
        <v>-0.29874687506009634</v>
      </c>
      <c r="AI13" s="37">
        <f>N13</f>
        <v>1221</v>
      </c>
      <c r="AJ13" s="37">
        <f>COUNTIF(L86:L111,AI13)</f>
        <v>1</v>
      </c>
      <c r="AK13" s="37">
        <f>AJ13/(AL4-AJ20)</f>
        <v>4.1666666666666664E-2</v>
      </c>
      <c r="AL13" s="37">
        <f>IF(AK13=0,0,(AK13*((LOG(AK13))/LOG(2))))</f>
        <v>-0.19104010419671485</v>
      </c>
      <c r="AN13" s="37">
        <f>N13</f>
        <v>1221</v>
      </c>
      <c r="AO13" s="37">
        <f>COUNTIF(L112:L138,AN13)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COUNTIF(L139:L164,AS13)</f>
        <v>1</v>
      </c>
      <c r="AU13" s="37">
        <f>AT13/(AV4-AT20)</f>
        <v>4.7619047619047616E-2</v>
      </c>
      <c r="AV13" s="37">
        <f>IF(AU13=0,0,(AU13*((LOG(AU13))/LOG(2))))</f>
        <v>-0.20915797251327431</v>
      </c>
    </row>
    <row r="14" spans="1:48" x14ac:dyDescent="0.3">
      <c r="A14" s="59">
        <v>21</v>
      </c>
      <c r="B14" s="59">
        <v>1149</v>
      </c>
      <c r="C14" s="62">
        <v>21</v>
      </c>
      <c r="D14" s="59">
        <v>1163</v>
      </c>
      <c r="E14" s="62">
        <v>22</v>
      </c>
      <c r="F14" s="59">
        <v>1229</v>
      </c>
      <c r="G14" s="65">
        <v>23</v>
      </c>
      <c r="H14" s="65">
        <v>1250</v>
      </c>
      <c r="I14" s="43"/>
      <c r="J14" s="43"/>
      <c r="K14" s="44">
        <v>0</v>
      </c>
      <c r="L14">
        <v>2222</v>
      </c>
      <c r="N14" s="37">
        <v>1222</v>
      </c>
      <c r="O14" s="37">
        <f>COUNTIF($L$7:$L$500,N14)</f>
        <v>7</v>
      </c>
      <c r="P14" s="37">
        <f>O14/$Q$4</f>
        <v>4.4303797468354431E-2</v>
      </c>
      <c r="Q14" s="37">
        <f>IF(P14=0,0,(P14*((LOG(P14))/LOG(2))))</f>
        <v>-0.19920873913187651</v>
      </c>
      <c r="T14" s="37">
        <f>N14</f>
        <v>1222</v>
      </c>
      <c r="U14" s="37">
        <f>COUNTIF(L7:L32,T14)</f>
        <v>2</v>
      </c>
      <c r="V14" s="37">
        <f>U14/(W4-U20)</f>
        <v>7.6923076923076927E-2</v>
      </c>
      <c r="W14" s="37">
        <f>IF(V14=0,0,(V14*((LOG(V14))/LOG(2))))</f>
        <v>-0.28464920908777636</v>
      </c>
      <c r="Y14" s="37">
        <f>N14</f>
        <v>1222</v>
      </c>
      <c r="Z14" s="37">
        <f>COUNTIF(L33:L59,Y14)</f>
        <v>1</v>
      </c>
      <c r="AA14" s="37">
        <f>Z14/(AB4-Z20)</f>
        <v>3.7037037037037035E-2</v>
      </c>
      <c r="AB14" s="37">
        <f>IF(AA14=0,0,(AA14*((LOG(AA14))/LOG(2))))</f>
        <v>-0.1761069445245729</v>
      </c>
      <c r="AD14" s="37">
        <f>N14</f>
        <v>1222</v>
      </c>
      <c r="AE14" s="37">
        <f>COUNTIF(L60:L85,AD14)</f>
        <v>2</v>
      </c>
      <c r="AF14" s="37">
        <f>AE14/(AG4-AE20)</f>
        <v>8.3333333333333329E-2</v>
      </c>
      <c r="AG14" s="37">
        <f>IF(AF14=0,0,(AF14*((LOG(AF14))/LOG(2))))</f>
        <v>-0.29874687506009634</v>
      </c>
      <c r="AI14" s="37">
        <f>N14</f>
        <v>1222</v>
      </c>
      <c r="AJ14" s="37">
        <f>COUNTIF(L86:L111,AI14)</f>
        <v>1</v>
      </c>
      <c r="AK14" s="37">
        <f>AJ14/(AL4-AJ20)</f>
        <v>4.1666666666666664E-2</v>
      </c>
      <c r="AL14" s="37">
        <f>IF(AK14=0,0,(AK14*((LOG(AK14))/LOG(2))))</f>
        <v>-0.19104010419671485</v>
      </c>
      <c r="AN14" s="37">
        <f>N14</f>
        <v>1222</v>
      </c>
      <c r="AO14" s="37">
        <f>COUNTIF(L112:L138,AN14)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COUNTIF(L139:L164,AS14)</f>
        <v>1</v>
      </c>
      <c r="AU14" s="37">
        <f>AT14/(AV4-AT20)</f>
        <v>4.7619047619047616E-2</v>
      </c>
      <c r="AV14" s="37">
        <f>IF(AU14=0,0,(AU14*((LOG(AU14))/LOG(2))))</f>
        <v>-0.20915797251327431</v>
      </c>
    </row>
    <row r="15" spans="1:48" x14ac:dyDescent="0.3">
      <c r="A15" s="59">
        <v>12</v>
      </c>
      <c r="B15" s="59">
        <v>1367</v>
      </c>
      <c r="C15" s="62">
        <v>14</v>
      </c>
      <c r="D15" s="59">
        <v>1376</v>
      </c>
      <c r="E15" s="62">
        <v>24</v>
      </c>
      <c r="F15" s="59">
        <v>1396</v>
      </c>
      <c r="G15" s="65">
        <v>14</v>
      </c>
      <c r="H15" s="65">
        <v>1413</v>
      </c>
      <c r="I15" s="43"/>
      <c r="J15" s="43"/>
      <c r="K15" s="44">
        <v>0</v>
      </c>
      <c r="L15">
        <v>1121</v>
      </c>
      <c r="N15" s="37">
        <v>2111</v>
      </c>
      <c r="O15" s="37">
        <f>COUNTIF($L$7:$L$500,N15)</f>
        <v>1</v>
      </c>
      <c r="P15" s="37">
        <f>O15/$Q$4</f>
        <v>6.3291139240506328E-3</v>
      </c>
      <c r="Q15" s="37">
        <f>IF(P15=0,0,(P15*((LOG(P15))/LOG(2))))</f>
        <v>-4.6226460431500652E-2</v>
      </c>
      <c r="T15" s="37">
        <f>N15</f>
        <v>2111</v>
      </c>
      <c r="U15" s="37">
        <f>COUNTIF(L7:L32,T15)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COUNTIF(L33:L59,Y15)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COUNTIF(L60:L85,AD15)</f>
        <v>1</v>
      </c>
      <c r="AF15" s="37">
        <f>AE15/(AG4-AE20)</f>
        <v>4.1666666666666664E-2</v>
      </c>
      <c r="AG15" s="37">
        <f>IF(AF15=0,0,(AF15*((LOG(AF15))/LOG(2))))</f>
        <v>-0.19104010419671485</v>
      </c>
      <c r="AI15" s="37">
        <f>N15</f>
        <v>2111</v>
      </c>
      <c r="AJ15" s="37">
        <f>COUNTIF(L86:L111,AI15)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COUNTIF(L112:L138,AN15)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COUNTIF(L139:L164,AS15)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12</v>
      </c>
      <c r="B16" s="59">
        <v>1531</v>
      </c>
      <c r="C16" s="62">
        <v>23</v>
      </c>
      <c r="D16" s="59">
        <v>1540</v>
      </c>
      <c r="E16" s="62">
        <v>13</v>
      </c>
      <c r="F16" s="59">
        <v>1551</v>
      </c>
      <c r="G16" s="65">
        <v>23</v>
      </c>
      <c r="H16" s="65">
        <v>1562</v>
      </c>
      <c r="I16" s="43"/>
      <c r="J16" s="43"/>
      <c r="K16" s="44">
        <v>0</v>
      </c>
      <c r="L16">
        <v>1212</v>
      </c>
      <c r="N16" s="37">
        <v>2112</v>
      </c>
      <c r="O16" s="37">
        <f>COUNTIF($L$7:$L$500,N16)</f>
        <v>2</v>
      </c>
      <c r="P16" s="37">
        <f>O16/$Q$4</f>
        <v>1.2658227848101266E-2</v>
      </c>
      <c r="Q16" s="37">
        <f>IF(P16=0,0,(P16*((LOG(P16))/LOG(2))))</f>
        <v>-7.9794693014900039E-2</v>
      </c>
      <c r="T16" s="37">
        <f>N16</f>
        <v>2112</v>
      </c>
      <c r="U16" s="37">
        <f>COUNTIF(L7:L32,T16)</f>
        <v>1</v>
      </c>
      <c r="V16" s="37">
        <f>U16/(W4-U20)</f>
        <v>3.8461538461538464E-2</v>
      </c>
      <c r="W16" s="37">
        <f>IF(V16=0,0,(V16*((LOG(V16))/LOG(2))))</f>
        <v>-0.18078614300542661</v>
      </c>
      <c r="Y16" s="37">
        <f>N16</f>
        <v>2112</v>
      </c>
      <c r="Z16" s="37">
        <f>COUNTIF(L33:L59,Y16)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COUNTIF(L60:L85,AD16)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COUNTIF(L86:L111,AI16)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COUNTIF(L112:L138,AN16)</f>
        <v>1</v>
      </c>
      <c r="AP16" s="37">
        <f>AO16/(AQ4-AO20)</f>
        <v>5.5555555555555552E-2</v>
      </c>
      <c r="AQ16" s="37">
        <f>IF(AP16=0,0,(AP16*((LOG(AP16))/LOG(2))))</f>
        <v>-0.23166250008012845</v>
      </c>
      <c r="AS16" s="37">
        <f>N16</f>
        <v>2112</v>
      </c>
      <c r="AT16" s="37">
        <f>COUNTIF(L139:L164,AS16)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12</v>
      </c>
      <c r="B17" s="59">
        <v>1691</v>
      </c>
      <c r="C17" s="62">
        <v>23</v>
      </c>
      <c r="D17" s="59">
        <v>1699</v>
      </c>
      <c r="E17" s="62">
        <v>24</v>
      </c>
      <c r="F17" s="59">
        <v>1716</v>
      </c>
      <c r="G17" s="65">
        <v>23</v>
      </c>
      <c r="H17" s="65">
        <v>1727</v>
      </c>
      <c r="I17" s="43"/>
      <c r="J17" s="43"/>
      <c r="K17" s="44">
        <v>0</v>
      </c>
      <c r="L17">
        <v>1222</v>
      </c>
      <c r="N17" s="37">
        <v>2121</v>
      </c>
      <c r="O17" s="37">
        <f>COUNTIF($L$7:$L$500,N17)</f>
        <v>16</v>
      </c>
      <c r="P17" s="37">
        <f>O17/$Q$4</f>
        <v>0.10126582278481013</v>
      </c>
      <c r="Q17" s="37">
        <f>IF(P17=0,0,(P17*((LOG(P17))/LOG(2))))</f>
        <v>-0.33456007576476993</v>
      </c>
      <c r="T17" s="37">
        <f>N17</f>
        <v>2121</v>
      </c>
      <c r="U17" s="37">
        <f>COUNTIF(L7:L32,T17)</f>
        <v>1</v>
      </c>
      <c r="V17" s="37">
        <f>U17/(W4-U20)</f>
        <v>3.8461538461538464E-2</v>
      </c>
      <c r="W17" s="37">
        <f>IF(V17=0,0,(V17*((LOG(V17))/LOG(2))))</f>
        <v>-0.18078614300542661</v>
      </c>
      <c r="Y17" s="37">
        <f>N17</f>
        <v>2121</v>
      </c>
      <c r="Z17" s="37">
        <f>COUNTIF(L33:L59,Y17)</f>
        <v>2</v>
      </c>
      <c r="AA17" s="37">
        <f>Z17/(AB4-Z20)</f>
        <v>7.407407407407407E-2</v>
      </c>
      <c r="AB17" s="37">
        <f>IF(AA17=0,0,(AA17*((LOG(AA17))/LOG(2))))</f>
        <v>-0.27813981497507173</v>
      </c>
      <c r="AD17" s="37">
        <f>N17</f>
        <v>2121</v>
      </c>
      <c r="AE17" s="37">
        <f>COUNTIF(L60:L85,AD17)</f>
        <v>1</v>
      </c>
      <c r="AF17" s="37">
        <f>AE17/(AG4-AE20)</f>
        <v>4.1666666666666664E-2</v>
      </c>
      <c r="AG17" s="37">
        <f>IF(AF17=0,0,(AF17*((LOG(AF17))/LOG(2))))</f>
        <v>-0.19104010419671485</v>
      </c>
      <c r="AI17" s="37">
        <f>N17</f>
        <v>2121</v>
      </c>
      <c r="AJ17" s="37">
        <f>COUNTIF(L86:L111,AI17)</f>
        <v>7</v>
      </c>
      <c r="AK17" s="37">
        <f>AJ17/(AL4-AJ20)</f>
        <v>0.29166666666666669</v>
      </c>
      <c r="AL17" s="37">
        <f>IF(AK17=0,0,(AK17*((LOG(AK17))/LOG(2))))</f>
        <v>-0.51846887711020273</v>
      </c>
      <c r="AN17" s="37">
        <f>N17</f>
        <v>2121</v>
      </c>
      <c r="AO17" s="37">
        <f>COUNTIF(L112:L138,AN17)</f>
        <v>4</v>
      </c>
      <c r="AP17" s="37">
        <f>AO17/(AQ4-AO20)</f>
        <v>0.22222222222222221</v>
      </c>
      <c r="AQ17" s="37">
        <f>IF(AP17=0,0,(AP17*((LOG(AP17))/LOG(2))))</f>
        <v>-0.48220555587606945</v>
      </c>
      <c r="AS17" s="37">
        <f>N17</f>
        <v>2121</v>
      </c>
      <c r="AT17" s="37">
        <f>COUNTIF(L139:L164,AS17)</f>
        <v>1</v>
      </c>
      <c r="AU17" s="37">
        <f>AT17/(AV4-AT20)</f>
        <v>4.7619047619047616E-2</v>
      </c>
      <c r="AV17" s="37">
        <f>IF(AU17=0,0,(AU17*((LOG(AU17))/LOG(2))))</f>
        <v>-0.20915797251327431</v>
      </c>
    </row>
    <row r="18" spans="1:48" x14ac:dyDescent="0.3">
      <c r="A18" s="59">
        <v>12</v>
      </c>
      <c r="B18" s="59">
        <v>1840</v>
      </c>
      <c r="C18" s="62">
        <v>14</v>
      </c>
      <c r="D18" s="59">
        <v>1855</v>
      </c>
      <c r="E18" s="62">
        <v>24</v>
      </c>
      <c r="F18" s="59">
        <v>1863</v>
      </c>
      <c r="G18" s="65">
        <v>14</v>
      </c>
      <c r="H18" s="65">
        <v>1876</v>
      </c>
      <c r="I18" s="43"/>
      <c r="J18" s="43"/>
      <c r="K18" s="44">
        <v>0</v>
      </c>
      <c r="L18">
        <v>1121</v>
      </c>
      <c r="N18" s="37">
        <v>2122</v>
      </c>
      <c r="O18" s="37">
        <f>COUNTIF($L$7:$L$500,N18)</f>
        <v>28</v>
      </c>
      <c r="P18" s="37">
        <f>O18/$Q$4</f>
        <v>0.17721518987341772</v>
      </c>
      <c r="Q18" s="37">
        <f>IF(P18=0,0,(P18*((LOG(P18))/LOG(2))))</f>
        <v>-0.44240457678067069</v>
      </c>
      <c r="T18" s="37">
        <f>N18</f>
        <v>2122</v>
      </c>
      <c r="U18" s="37">
        <f>COUNTIF(L7:L32,T18)</f>
        <v>3</v>
      </c>
      <c r="V18" s="37">
        <f>U18/(W4-U20)</f>
        <v>0.11538461538461539</v>
      </c>
      <c r="W18" s="37">
        <f>IF(V18=0,0,(V18*((LOG(V18))/LOG(2))))</f>
        <v>-0.35947814047153104</v>
      </c>
      <c r="Y18" s="37">
        <f>N18</f>
        <v>2122</v>
      </c>
      <c r="Z18" s="37">
        <f>COUNTIF(L33:L59,Y18)</f>
        <v>6</v>
      </c>
      <c r="AA18" s="37">
        <f>Z18/(AB4-Z20)</f>
        <v>0.22222222222222221</v>
      </c>
      <c r="AB18" s="37">
        <f>IF(AA18=0,0,(AA18*((LOG(AA18))/LOG(2))))</f>
        <v>-0.48220555587606945</v>
      </c>
      <c r="AD18" s="37">
        <f>N18</f>
        <v>2122</v>
      </c>
      <c r="AE18" s="37">
        <f>COUNTIF(L60:L85,AD18)</f>
        <v>5</v>
      </c>
      <c r="AF18" s="37">
        <f>AE18/(AG4-AE20)</f>
        <v>0.20833333333333334</v>
      </c>
      <c r="AG18" s="37">
        <f>IF(AF18=0,0,(AF18*((LOG(AF18))/LOG(2))))</f>
        <v>-0.47146550121537367</v>
      </c>
      <c r="AI18" s="37">
        <f>N18</f>
        <v>2122</v>
      </c>
      <c r="AJ18" s="37">
        <f>COUNTIF(L86:L111,AI18)</f>
        <v>2</v>
      </c>
      <c r="AK18" s="37">
        <f>AJ18/(AL4-AJ20)</f>
        <v>8.3333333333333329E-2</v>
      </c>
      <c r="AL18" s="37">
        <f>IF(AK18=0,0,(AK18*((LOG(AK18))/LOG(2))))</f>
        <v>-0.29874687506009634</v>
      </c>
      <c r="AN18" s="37">
        <f>N18</f>
        <v>2122</v>
      </c>
      <c r="AO18" s="37">
        <f>COUNTIF(L112:L138,AN18)</f>
        <v>7</v>
      </c>
      <c r="AP18" s="37">
        <f>AO18/(AQ4-AO20)</f>
        <v>0.3888888888888889</v>
      </c>
      <c r="AQ18" s="37">
        <f>IF(AP18=0,0,(AP18*((LOG(AP18))/LOG(2))))</f>
        <v>-0.52988836420516428</v>
      </c>
      <c r="AS18" s="37">
        <f>N18</f>
        <v>2122</v>
      </c>
      <c r="AT18" s="37">
        <f>COUNTIF(L139:L164,AS18)</f>
        <v>5</v>
      </c>
      <c r="AU18" s="37">
        <f>AT18/(AV4-AT20)</f>
        <v>0.23809523809523808</v>
      </c>
      <c r="AV18" s="37">
        <f>IF(AU18=0,0,(AU18*((LOG(AU18))/LOG(2))))</f>
        <v>-0.49294983997414238</v>
      </c>
    </row>
    <row r="19" spans="1:48" x14ac:dyDescent="0.3">
      <c r="A19" s="59">
        <v>12</v>
      </c>
      <c r="B19" s="59">
        <v>1993</v>
      </c>
      <c r="C19" s="62">
        <v>14</v>
      </c>
      <c r="D19" s="59">
        <v>2014</v>
      </c>
      <c r="E19" s="62">
        <v>24</v>
      </c>
      <c r="F19" s="59">
        <v>2022</v>
      </c>
      <c r="G19" s="65">
        <v>23</v>
      </c>
      <c r="H19" s="65">
        <v>2035</v>
      </c>
      <c r="I19" s="43"/>
      <c r="J19" s="43"/>
      <c r="K19" s="44">
        <v>0</v>
      </c>
      <c r="L19">
        <v>1122</v>
      </c>
      <c r="N19" s="37">
        <v>2211</v>
      </c>
      <c r="O19" s="37">
        <f>COUNTIF($L$7:$L$500,N19)</f>
        <v>2</v>
      </c>
      <c r="P19" s="37">
        <f>O19/$Q$4</f>
        <v>1.2658227848101266E-2</v>
      </c>
      <c r="Q19" s="37">
        <f>IF(P19=0,0,(P19*((LOG(P19))/LOG(2))))</f>
        <v>-7.9794693014900039E-2</v>
      </c>
      <c r="T19" s="37">
        <f>N19</f>
        <v>2211</v>
      </c>
      <c r="U19" s="37">
        <f>COUNTIF(L7:L32,T19)</f>
        <v>1</v>
      </c>
      <c r="V19" s="37">
        <f>U19/(W4-U20)</f>
        <v>3.8461538461538464E-2</v>
      </c>
      <c r="W19" s="37">
        <f>IF(V19=0,0,(V19*((LOG(V19))/LOG(2))))</f>
        <v>-0.18078614300542661</v>
      </c>
      <c r="Y19" s="37">
        <f>N19</f>
        <v>2211</v>
      </c>
      <c r="Z19" s="37">
        <f>COUNTIF(L33:L59,Y19)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COUNTIF(L60:L85,AD19)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COUNTIF(L86:L111,AI19)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COUNTIF(L112:L138,AN19)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COUNTIF(L139:L164,AS19)</f>
        <v>1</v>
      </c>
      <c r="AU19" s="37">
        <f>AT19/(AV4-AT20)</f>
        <v>4.7619047619047616E-2</v>
      </c>
      <c r="AV19" s="37">
        <f>IF(AU19=0,0,(AU19*((LOG(AU19))/LOG(2))))</f>
        <v>-0.20915797251327431</v>
      </c>
    </row>
    <row r="20" spans="1:48" x14ac:dyDescent="0.3">
      <c r="A20" s="59">
        <v>12</v>
      </c>
      <c r="B20" s="59">
        <v>2141</v>
      </c>
      <c r="C20" s="62">
        <v>14</v>
      </c>
      <c r="D20" s="59">
        <v>2159</v>
      </c>
      <c r="E20" s="62">
        <v>24</v>
      </c>
      <c r="F20" s="59">
        <v>2167</v>
      </c>
      <c r="G20" s="65">
        <v>23</v>
      </c>
      <c r="H20" s="65">
        <v>2196</v>
      </c>
      <c r="I20" s="43"/>
      <c r="J20" s="43"/>
      <c r="K20" s="44">
        <v>0</v>
      </c>
      <c r="L20">
        <v>1122</v>
      </c>
      <c r="N20" s="37">
        <v>2212</v>
      </c>
      <c r="O20" s="37">
        <f>COUNTIF($L$7:$L$500,N20)</f>
        <v>18</v>
      </c>
      <c r="P20" s="37">
        <f>O20/$Q$4</f>
        <v>0.11392405063291139</v>
      </c>
      <c r="Q20" s="37">
        <f>IF(P20=0,0,(P20*((LOG(P20))/LOG(2))))</f>
        <v>-0.35702154076725467</v>
      </c>
      <c r="T20" s="37">
        <f>N20</f>
        <v>2212</v>
      </c>
      <c r="U20" s="37">
        <f>COUNTIF(L7:L32,T20)</f>
        <v>0</v>
      </c>
      <c r="V20" s="56"/>
      <c r="W20" s="57"/>
      <c r="Y20" s="37">
        <f>N20</f>
        <v>2212</v>
      </c>
      <c r="Z20" s="37">
        <f>COUNTIF(L33:L59,Y20)</f>
        <v>0</v>
      </c>
      <c r="AA20" s="56"/>
      <c r="AB20" s="57"/>
      <c r="AD20" s="37">
        <f>N20</f>
        <v>2212</v>
      </c>
      <c r="AE20" s="37">
        <f>COUNTIF(L60:L85,AD20)</f>
        <v>2</v>
      </c>
      <c r="AF20" s="56"/>
      <c r="AG20" s="57"/>
      <c r="AI20" s="37">
        <f>N20</f>
        <v>2212</v>
      </c>
      <c r="AJ20" s="37">
        <f>COUNTIF(L86:L111,AI20)</f>
        <v>2</v>
      </c>
      <c r="AK20" s="56"/>
      <c r="AL20" s="57"/>
      <c r="AN20" s="37">
        <f>N20</f>
        <v>2212</v>
      </c>
      <c r="AO20" s="37">
        <f>COUNTIF(L112:L138,AN20)</f>
        <v>9</v>
      </c>
      <c r="AP20" s="56"/>
      <c r="AQ20" s="57"/>
      <c r="AS20" s="37">
        <f>N20</f>
        <v>2212</v>
      </c>
      <c r="AT20" s="37">
        <f>COUNTIF(L139:L164,AS20)</f>
        <v>5</v>
      </c>
      <c r="AU20" s="56"/>
      <c r="AV20" s="57"/>
    </row>
    <row r="21" spans="1:48" x14ac:dyDescent="0.3">
      <c r="A21" s="59">
        <v>12</v>
      </c>
      <c r="B21" s="59">
        <v>2297</v>
      </c>
      <c r="C21" s="62">
        <v>14</v>
      </c>
      <c r="D21" s="59">
        <v>2306</v>
      </c>
      <c r="E21" s="62">
        <v>13</v>
      </c>
      <c r="F21" s="59">
        <v>2323</v>
      </c>
      <c r="G21" s="65">
        <v>23</v>
      </c>
      <c r="H21" s="65">
        <v>2330</v>
      </c>
      <c r="I21" s="43"/>
      <c r="J21" s="43"/>
      <c r="K21" s="44">
        <v>0</v>
      </c>
      <c r="L21">
        <v>1112</v>
      </c>
      <c r="N21" s="37">
        <v>2221</v>
      </c>
      <c r="O21" s="37">
        <f>COUNTIF($L$7:$L$500,N21)</f>
        <v>8</v>
      </c>
      <c r="P21" s="37">
        <f>O21/$Q$4</f>
        <v>5.0632911392405063E-2</v>
      </c>
      <c r="Q21" s="37">
        <f>IF(P21=0,0,(P21*((LOG(P21))/LOG(2))))</f>
        <v>-0.21791294927479002</v>
      </c>
      <c r="T21" s="37">
        <f>N21</f>
        <v>2221</v>
      </c>
      <c r="U21" s="37">
        <f>COUNTIF(L7:L32,T21)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COUNTIF(L33:L59,Y21)</f>
        <v>2</v>
      </c>
      <c r="AA21" s="37">
        <f>Z21/(AB4-Z20)</f>
        <v>7.407407407407407E-2</v>
      </c>
      <c r="AB21" s="37">
        <f>IF(AA21=0,0,(AA21*((LOG(AA21))/LOG(2))))</f>
        <v>-0.27813981497507173</v>
      </c>
      <c r="AD21" s="37">
        <f>N21</f>
        <v>2221</v>
      </c>
      <c r="AE21" s="37">
        <f>COUNTIF(L60:L85,AD21)</f>
        <v>1</v>
      </c>
      <c r="AF21" s="37">
        <f>AE21/(AG4-AE20)</f>
        <v>4.1666666666666664E-2</v>
      </c>
      <c r="AG21" s="37">
        <f>IF(AF21=0,0,(AF21*((LOG(AF21))/LOG(2))))</f>
        <v>-0.19104010419671485</v>
      </c>
      <c r="AI21" s="37">
        <f>N21</f>
        <v>2221</v>
      </c>
      <c r="AJ21" s="37">
        <f>COUNTIF(L86:L111,AI21)</f>
        <v>2</v>
      </c>
      <c r="AK21" s="37">
        <f>AJ21/(AL4-AJ20)</f>
        <v>8.3333333333333329E-2</v>
      </c>
      <c r="AL21" s="37">
        <f>IF(AK21=0,0,(AK21*((LOG(AK21))/LOG(2))))</f>
        <v>-0.29874687506009634</v>
      </c>
      <c r="AN21" s="37">
        <f>N21</f>
        <v>2221</v>
      </c>
      <c r="AO21" s="37">
        <f>COUNTIF(L112:L138,AN21)</f>
        <v>1</v>
      </c>
      <c r="AP21" s="37">
        <f>AO21/(AQ4-AO20)</f>
        <v>5.5555555555555552E-2</v>
      </c>
      <c r="AQ21" s="37">
        <f>IF(AP21=0,0,(AP21*((LOG(AP21))/LOG(2))))</f>
        <v>-0.23166250008012845</v>
      </c>
      <c r="AS21" s="37">
        <f>N21</f>
        <v>2221</v>
      </c>
      <c r="AT21" s="37">
        <f>COUNTIF(L139:L164,AS21)</f>
        <v>2</v>
      </c>
      <c r="AU21" s="37">
        <f>AT21/(AV4-AT20)</f>
        <v>9.5238095238095233E-2</v>
      </c>
      <c r="AV21" s="37">
        <f>IF(AU21=0,0,(AU21*((LOG(AU21))/LOG(2))))</f>
        <v>-0.32307784978845333</v>
      </c>
    </row>
    <row r="22" spans="1:48" x14ac:dyDescent="0.3">
      <c r="A22" s="59">
        <v>12</v>
      </c>
      <c r="B22" s="59">
        <v>2447</v>
      </c>
      <c r="C22" s="62">
        <v>14</v>
      </c>
      <c r="D22" s="59">
        <v>2463</v>
      </c>
      <c r="E22" s="62">
        <v>24</v>
      </c>
      <c r="F22" s="59">
        <v>2470</v>
      </c>
      <c r="G22" s="65">
        <v>23</v>
      </c>
      <c r="H22" s="65">
        <v>2496</v>
      </c>
      <c r="I22" s="43"/>
      <c r="J22" s="43"/>
      <c r="K22" s="44">
        <v>0</v>
      </c>
      <c r="L22">
        <v>1122</v>
      </c>
      <c r="N22" s="37">
        <v>2222</v>
      </c>
      <c r="O22" s="37">
        <f>COUNTIF($L$7:$L$500,N22)</f>
        <v>17</v>
      </c>
      <c r="P22" s="37">
        <f>O22/$Q$4</f>
        <v>0.10759493670886076</v>
      </c>
      <c r="Q22" s="37">
        <f>IF(P22=0,0,(P22*((LOG(P22))/LOG(2))))</f>
        <v>-0.34605952163136061</v>
      </c>
      <c r="T22" s="37">
        <f>N22</f>
        <v>2222</v>
      </c>
      <c r="U22" s="37">
        <f>COUNTIF(L7:L32,T22)</f>
        <v>2</v>
      </c>
      <c r="V22" s="37">
        <f>U22/(W4-U20)</f>
        <v>7.6923076923076927E-2</v>
      </c>
      <c r="W22" s="37">
        <f>IF(V22=0,0,(V22*((LOG(V22))/LOG(2))))</f>
        <v>-0.28464920908777636</v>
      </c>
      <c r="Y22" s="37">
        <f>N22</f>
        <v>2222</v>
      </c>
      <c r="Z22" s="37">
        <f>COUNTIF(L33:L59,Y22)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COUNTIF(L60:L85,AD22)</f>
        <v>3</v>
      </c>
      <c r="AF22" s="37">
        <f>AE22/(AG4-AE20)</f>
        <v>0.125</v>
      </c>
      <c r="AG22" s="37">
        <f>IF(AF22=0,0,(AF22*((LOG(AF22))/LOG(2))))</f>
        <v>-0.375</v>
      </c>
      <c r="AI22" s="37">
        <f>N22</f>
        <v>2222</v>
      </c>
      <c r="AJ22" s="37">
        <f>COUNTIF(L86:L111,AI22)</f>
        <v>1</v>
      </c>
      <c r="AK22" s="37">
        <f>AJ22/(AL4-AJ20)</f>
        <v>4.1666666666666664E-2</v>
      </c>
      <c r="AL22" s="37">
        <f>IF(AK22=0,0,(AK22*((LOG(AK22))/LOG(2))))</f>
        <v>-0.19104010419671485</v>
      </c>
      <c r="AN22" s="37">
        <f>N22</f>
        <v>2222</v>
      </c>
      <c r="AO22" s="37">
        <f>COUNTIF(L112:L138,AN22)</f>
        <v>3</v>
      </c>
      <c r="AP22" s="37">
        <f>AO22/(AQ4-AO20)</f>
        <v>0.16666666666666666</v>
      </c>
      <c r="AQ22" s="37">
        <f>IF(AP22=0,0,(AP22*((LOG(AP22))/LOG(2))))</f>
        <v>-0.43082708345352599</v>
      </c>
      <c r="AS22" s="37">
        <f>N22</f>
        <v>2222</v>
      </c>
      <c r="AT22" s="37">
        <f>COUNTIF(L139:L164,AS22)</f>
        <v>8</v>
      </c>
      <c r="AU22" s="37">
        <f>AT22/(AV4-AT20)</f>
        <v>0.38095238095238093</v>
      </c>
      <c r="AV22" s="37">
        <f>IF(AU22=0,0,(AU22*((LOG(AU22))/LOG(2))))</f>
        <v>-0.53040663724905157</v>
      </c>
    </row>
    <row r="23" spans="1:48" x14ac:dyDescent="0.3">
      <c r="A23" s="59">
        <v>12</v>
      </c>
      <c r="B23" s="59">
        <v>2617</v>
      </c>
      <c r="C23" s="62">
        <v>14</v>
      </c>
      <c r="D23" s="59">
        <v>2632</v>
      </c>
      <c r="E23" s="62">
        <v>13</v>
      </c>
      <c r="F23" s="59">
        <v>2658</v>
      </c>
      <c r="G23" s="65">
        <v>23</v>
      </c>
      <c r="H23" s="65">
        <v>2667</v>
      </c>
      <c r="I23" s="43"/>
      <c r="J23" s="43"/>
      <c r="K23" s="44">
        <v>0</v>
      </c>
      <c r="L23">
        <v>1112</v>
      </c>
      <c r="P23" s="28">
        <f>SUM(P7:P22)</f>
        <v>1</v>
      </c>
      <c r="Q23" s="28">
        <f>-SUM(Q7:Q22)</f>
        <v>3.4599205484619624</v>
      </c>
      <c r="V23" s="28">
        <f>SUM(V7:V22)</f>
        <v>1</v>
      </c>
      <c r="W23" s="28">
        <f>-SUM(W7:W22)</f>
        <v>3.0403912774207011</v>
      </c>
      <c r="AA23" s="28">
        <f>SUM(AA7:AA22)</f>
        <v>0.99999999999999989</v>
      </c>
      <c r="AB23" s="28">
        <f>-SUM(AB7:AB22)</f>
        <v>2.9817651695365344</v>
      </c>
      <c r="AF23" s="28">
        <f>SUM(AF7:AF22)</f>
        <v>0.99999999999999989</v>
      </c>
      <c r="AG23" s="28">
        <f>-SUM(AG7:AG22)</f>
        <v>3.2049868557726664</v>
      </c>
      <c r="AK23" s="28">
        <f>SUM(AK7:AK22)</f>
        <v>1.0000000000000002</v>
      </c>
      <c r="AL23" s="28">
        <f>-SUM(AL7:AL22)</f>
        <v>2.5994839817876882</v>
      </c>
      <c r="AP23" s="28">
        <f>SUM(AP7:AP22)</f>
        <v>0.99999999999999989</v>
      </c>
      <c r="AQ23" s="28">
        <f>-SUM(AQ7:AQ22)</f>
        <v>2.2584598927441624</v>
      </c>
      <c r="AU23" s="28">
        <f>SUM(AU7:AU22)</f>
        <v>0.99999999999999989</v>
      </c>
      <c r="AV23" s="28">
        <f>-SUM(AV7:AV22)</f>
        <v>2.6013821620912929</v>
      </c>
    </row>
    <row r="24" spans="1:48" x14ac:dyDescent="0.3">
      <c r="A24" s="59">
        <v>12</v>
      </c>
      <c r="B24" s="59">
        <v>2776</v>
      </c>
      <c r="C24" s="62">
        <v>14</v>
      </c>
      <c r="D24" s="59">
        <v>2784</v>
      </c>
      <c r="E24" s="62">
        <v>24</v>
      </c>
      <c r="F24" s="59">
        <v>2792</v>
      </c>
      <c r="G24" s="65">
        <v>23</v>
      </c>
      <c r="H24" s="65">
        <v>2814</v>
      </c>
      <c r="I24" s="43"/>
      <c r="J24" s="43"/>
      <c r="K24" s="44">
        <v>0</v>
      </c>
      <c r="L24">
        <v>1122</v>
      </c>
      <c r="P24" s="29" t="s">
        <v>87</v>
      </c>
      <c r="Q24" s="29">
        <f>Q23/(LOG(Q4)/LOG(2))</f>
        <v>0.47371637618304718</v>
      </c>
      <c r="V24" s="29" t="s">
        <v>114</v>
      </c>
      <c r="W24" s="29">
        <f>W23/(LOG(W4)/LOG(2))</f>
        <v>0.64683124552932281</v>
      </c>
      <c r="AA24" s="29" t="s">
        <v>117</v>
      </c>
      <c r="AB24" s="29">
        <f>AB23/(LOG(AB4)/LOG(2))</f>
        <v>0.62709478787454687</v>
      </c>
      <c r="AF24" s="29" t="s">
        <v>118</v>
      </c>
      <c r="AG24" s="29">
        <f>AG23/(LOG(AG4)/LOG(2))</f>
        <v>0.68184830525603679</v>
      </c>
      <c r="AK24" s="29" t="s">
        <v>119</v>
      </c>
      <c r="AL24" s="29">
        <f>AL23/(LOG(AL4)/LOG(2))</f>
        <v>0.55302995840051328</v>
      </c>
      <c r="AP24" s="29" t="s">
        <v>120</v>
      </c>
      <c r="AQ24" s="29">
        <f>AQ23/(LOG(AQ4)/LOG(2))</f>
        <v>0.4749765145266982</v>
      </c>
      <c r="AU24" s="29" t="s">
        <v>121</v>
      </c>
      <c r="AV24" s="29">
        <f>AV23/(LOG(AV4)/LOG(2))</f>
        <v>0.55343378876903793</v>
      </c>
    </row>
    <row r="25" spans="1:48" x14ac:dyDescent="0.3">
      <c r="A25" s="59">
        <v>21</v>
      </c>
      <c r="B25" s="59">
        <v>2930</v>
      </c>
      <c r="C25" s="62">
        <v>12</v>
      </c>
      <c r="D25" s="59">
        <v>2941</v>
      </c>
      <c r="E25" s="62">
        <v>24</v>
      </c>
      <c r="F25" s="59">
        <v>2971</v>
      </c>
      <c r="G25" s="65">
        <v>23</v>
      </c>
      <c r="H25" s="65">
        <v>2983</v>
      </c>
      <c r="I25" s="43"/>
      <c r="J25" s="43"/>
      <c r="K25" s="44">
        <v>0</v>
      </c>
      <c r="L25">
        <v>2122</v>
      </c>
    </row>
    <row r="26" spans="1:48" x14ac:dyDescent="0.3">
      <c r="A26" s="59">
        <v>12</v>
      </c>
      <c r="B26" s="59">
        <v>3089</v>
      </c>
      <c r="C26" s="62">
        <v>14</v>
      </c>
      <c r="D26" s="59">
        <v>3097</v>
      </c>
      <c r="E26" s="62">
        <v>24</v>
      </c>
      <c r="F26" s="59">
        <v>3118</v>
      </c>
      <c r="G26" s="65">
        <v>14</v>
      </c>
      <c r="H26" s="65">
        <v>3131</v>
      </c>
      <c r="I26" s="43"/>
      <c r="J26" s="43"/>
      <c r="K26" s="44">
        <v>0</v>
      </c>
      <c r="L26">
        <v>1121</v>
      </c>
    </row>
    <row r="27" spans="1:48" x14ac:dyDescent="0.3">
      <c r="A27" s="59">
        <v>12</v>
      </c>
      <c r="B27" s="59">
        <v>3240</v>
      </c>
      <c r="C27" s="62">
        <v>14</v>
      </c>
      <c r="D27" s="59">
        <v>3254</v>
      </c>
      <c r="E27" s="62">
        <v>24</v>
      </c>
      <c r="F27" s="59">
        <v>3262</v>
      </c>
      <c r="G27" s="65">
        <v>14</v>
      </c>
      <c r="H27" s="65">
        <v>3273</v>
      </c>
      <c r="I27" s="43"/>
      <c r="J27" s="43"/>
      <c r="K27" s="44">
        <v>0</v>
      </c>
      <c r="L27">
        <v>1121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3390</v>
      </c>
      <c r="C28" s="62">
        <v>14</v>
      </c>
      <c r="D28" s="59">
        <v>3411</v>
      </c>
      <c r="E28" s="62">
        <v>24</v>
      </c>
      <c r="F28" s="59">
        <v>3420</v>
      </c>
      <c r="G28" s="65">
        <v>14</v>
      </c>
      <c r="H28" s="65">
        <v>3433</v>
      </c>
      <c r="I28" s="43"/>
      <c r="J28" s="43"/>
      <c r="K28" s="44">
        <v>0</v>
      </c>
      <c r="L28">
        <v>1121</v>
      </c>
      <c r="N28" s="41">
        <f>COUNTIF(L7:L164,G3)</f>
        <v>18</v>
      </c>
      <c r="O28" s="41"/>
      <c r="P28" s="48">
        <v>26</v>
      </c>
      <c r="Q28" s="48">
        <v>27</v>
      </c>
      <c r="R28" s="48">
        <v>26</v>
      </c>
      <c r="S28" s="48">
        <v>26</v>
      </c>
      <c r="T28" s="48">
        <v>27</v>
      </c>
      <c r="U28" s="48">
        <v>26</v>
      </c>
      <c r="V28" s="47"/>
    </row>
    <row r="29" spans="1:48" x14ac:dyDescent="0.3">
      <c r="A29" s="59">
        <v>12</v>
      </c>
      <c r="B29" s="59">
        <v>3563</v>
      </c>
      <c r="C29" s="62">
        <v>23</v>
      </c>
      <c r="D29" s="59">
        <v>3569</v>
      </c>
      <c r="E29" s="62">
        <v>13</v>
      </c>
      <c r="F29" s="59">
        <v>3581</v>
      </c>
      <c r="G29" s="65">
        <v>23</v>
      </c>
      <c r="H29" s="65">
        <v>3590</v>
      </c>
      <c r="I29" s="43"/>
      <c r="J29" s="43"/>
      <c r="K29" s="44">
        <v>0</v>
      </c>
      <c r="L29">
        <v>1212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12</v>
      </c>
      <c r="B30" s="59">
        <v>3691</v>
      </c>
      <c r="C30" s="62">
        <v>14</v>
      </c>
      <c r="D30" s="59">
        <v>3718</v>
      </c>
      <c r="E30" s="62">
        <v>24</v>
      </c>
      <c r="F30" s="59">
        <v>3725</v>
      </c>
      <c r="G30" s="65">
        <v>14</v>
      </c>
      <c r="H30" s="65">
        <v>3738</v>
      </c>
      <c r="I30" s="43"/>
      <c r="J30" s="43"/>
      <c r="K30" s="44">
        <v>0</v>
      </c>
      <c r="L30">
        <v>1121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12</v>
      </c>
      <c r="B31" s="59">
        <v>3859</v>
      </c>
      <c r="C31" s="62">
        <v>23</v>
      </c>
      <c r="D31" s="59">
        <v>3880</v>
      </c>
      <c r="E31" s="62">
        <v>13</v>
      </c>
      <c r="F31" s="59">
        <v>3891</v>
      </c>
      <c r="G31" s="65">
        <v>23</v>
      </c>
      <c r="H31" s="65">
        <v>3899</v>
      </c>
      <c r="I31" s="43"/>
      <c r="J31" s="43"/>
      <c r="K31" s="44">
        <v>0</v>
      </c>
      <c r="L31">
        <v>1212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21</v>
      </c>
      <c r="B32" s="59">
        <v>4001</v>
      </c>
      <c r="C32" s="62">
        <v>21</v>
      </c>
      <c r="D32" s="59">
        <v>4014</v>
      </c>
      <c r="E32" s="62">
        <v>22</v>
      </c>
      <c r="F32" s="59">
        <v>4029</v>
      </c>
      <c r="G32" s="65">
        <v>23</v>
      </c>
      <c r="H32" s="65">
        <v>4050</v>
      </c>
      <c r="I32" s="43"/>
      <c r="J32" s="43"/>
      <c r="K32" s="44">
        <v>0</v>
      </c>
      <c r="L32">
        <v>2222</v>
      </c>
      <c r="O32" s="46" t="s">
        <v>103</v>
      </c>
      <c r="P32" s="48">
        <f>U20</f>
        <v>0</v>
      </c>
      <c r="Q32" s="48">
        <f>Z20</f>
        <v>0</v>
      </c>
      <c r="R32" s="48">
        <f>AE20</f>
        <v>2</v>
      </c>
      <c r="S32" s="48">
        <f>AJ20</f>
        <v>2</v>
      </c>
      <c r="T32" s="48">
        <f>AO20</f>
        <v>9</v>
      </c>
      <c r="U32" s="48">
        <f>AT20</f>
        <v>5</v>
      </c>
      <c r="V32" s="46"/>
    </row>
    <row r="33" spans="1:22" x14ac:dyDescent="0.3">
      <c r="A33" s="60">
        <v>21</v>
      </c>
      <c r="B33" s="60">
        <v>4155</v>
      </c>
      <c r="C33" s="63">
        <v>12</v>
      </c>
      <c r="D33" s="60">
        <v>4169</v>
      </c>
      <c r="E33" s="63">
        <v>24</v>
      </c>
      <c r="F33" s="60">
        <v>4182</v>
      </c>
      <c r="G33" s="66">
        <v>23</v>
      </c>
      <c r="H33" s="66">
        <v>4202</v>
      </c>
      <c r="I33" s="42"/>
      <c r="J33" s="42"/>
      <c r="K33" s="52">
        <v>0</v>
      </c>
      <c r="L33">
        <v>2122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4320</v>
      </c>
      <c r="C34" s="63">
        <v>23</v>
      </c>
      <c r="D34" s="60">
        <v>4346</v>
      </c>
      <c r="E34" s="63">
        <v>24</v>
      </c>
      <c r="F34" s="60">
        <v>4369</v>
      </c>
      <c r="G34" s="66">
        <v>14</v>
      </c>
      <c r="H34" s="66">
        <v>4399</v>
      </c>
      <c r="I34" s="42"/>
      <c r="J34" s="42"/>
      <c r="K34" s="52">
        <v>0</v>
      </c>
      <c r="L34">
        <v>1221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4524</v>
      </c>
      <c r="C35" s="63">
        <v>14</v>
      </c>
      <c r="D35" s="60">
        <v>4550</v>
      </c>
      <c r="E35" s="63">
        <v>13</v>
      </c>
      <c r="F35" s="60">
        <v>4572</v>
      </c>
      <c r="G35" s="66">
        <v>23</v>
      </c>
      <c r="H35" s="66">
        <v>4580</v>
      </c>
      <c r="I35" s="42"/>
      <c r="J35" s="42"/>
      <c r="K35" s="52">
        <v>0</v>
      </c>
      <c r="L35">
        <v>1112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4689</v>
      </c>
      <c r="C36" s="63">
        <v>23</v>
      </c>
      <c r="D36" s="60">
        <v>4705</v>
      </c>
      <c r="E36" s="63">
        <v>13</v>
      </c>
      <c r="F36" s="60">
        <v>4726</v>
      </c>
      <c r="G36" s="66">
        <v>23</v>
      </c>
      <c r="H36" s="66">
        <v>4735</v>
      </c>
      <c r="I36" s="42"/>
      <c r="J36" s="42"/>
      <c r="K36" s="52">
        <v>0</v>
      </c>
      <c r="L36">
        <v>1212</v>
      </c>
      <c r="N36" s="42"/>
      <c r="O36" s="51" t="s">
        <v>107</v>
      </c>
      <c r="P36">
        <f>H32/P28</f>
        <v>155.76923076923077</v>
      </c>
      <c r="Q36">
        <f>(H59-H32)/Q28</f>
        <v>156.62962962962962</v>
      </c>
      <c r="R36">
        <f>(H85-H59)/R28</f>
        <v>159.92307692307693</v>
      </c>
      <c r="S36">
        <f>(H111-H85)/S28</f>
        <v>148.38461538461539</v>
      </c>
      <c r="T36">
        <f>(H138-H111)/T28</f>
        <v>141.37037037037038</v>
      </c>
      <c r="U36">
        <f>(H164-H138)/U28</f>
        <v>147.5</v>
      </c>
    </row>
    <row r="37" spans="1:22" x14ac:dyDescent="0.3">
      <c r="A37" s="60">
        <v>12</v>
      </c>
      <c r="B37" s="60">
        <v>4841</v>
      </c>
      <c r="C37" s="63">
        <v>14</v>
      </c>
      <c r="D37" s="60">
        <v>4849</v>
      </c>
      <c r="E37" s="63">
        <v>24</v>
      </c>
      <c r="F37" s="60">
        <v>4859</v>
      </c>
      <c r="G37" s="66">
        <v>14</v>
      </c>
      <c r="H37" s="66">
        <v>4876</v>
      </c>
      <c r="I37" s="42"/>
      <c r="J37" s="42"/>
      <c r="K37" s="52">
        <v>0</v>
      </c>
      <c r="L37">
        <v>1121</v>
      </c>
    </row>
    <row r="38" spans="1:22" x14ac:dyDescent="0.3">
      <c r="A38" s="60">
        <v>12</v>
      </c>
      <c r="B38" s="60">
        <v>5006</v>
      </c>
      <c r="C38" s="63">
        <v>23</v>
      </c>
      <c r="D38" s="60">
        <v>5015</v>
      </c>
      <c r="E38" s="63">
        <v>24</v>
      </c>
      <c r="F38" s="60">
        <v>5030</v>
      </c>
      <c r="G38" s="66">
        <v>14</v>
      </c>
      <c r="H38" s="66">
        <v>5046</v>
      </c>
      <c r="I38" s="42"/>
      <c r="J38" s="42"/>
      <c r="K38" s="52">
        <v>0</v>
      </c>
      <c r="L38">
        <v>1221</v>
      </c>
    </row>
    <row r="39" spans="1:22" x14ac:dyDescent="0.3">
      <c r="A39" s="60">
        <v>12</v>
      </c>
      <c r="B39" s="60">
        <v>5166</v>
      </c>
      <c r="C39" s="63">
        <v>14</v>
      </c>
      <c r="D39" s="60">
        <v>5175</v>
      </c>
      <c r="E39" s="63">
        <v>24</v>
      </c>
      <c r="F39" s="60">
        <v>5184</v>
      </c>
      <c r="G39" s="66">
        <v>14</v>
      </c>
      <c r="H39" s="66">
        <v>5198</v>
      </c>
      <c r="I39" s="42"/>
      <c r="J39" s="42"/>
      <c r="K39" s="52">
        <v>0</v>
      </c>
      <c r="L39">
        <v>1121</v>
      </c>
    </row>
    <row r="40" spans="1:22" x14ac:dyDescent="0.3">
      <c r="A40" s="60">
        <v>21</v>
      </c>
      <c r="B40" s="60">
        <v>5300</v>
      </c>
      <c r="C40" s="63">
        <v>21</v>
      </c>
      <c r="D40" s="60">
        <v>5319</v>
      </c>
      <c r="E40" s="63">
        <v>22</v>
      </c>
      <c r="F40" s="60">
        <v>5330</v>
      </c>
      <c r="G40" s="66">
        <v>14</v>
      </c>
      <c r="H40" s="66">
        <v>5343</v>
      </c>
      <c r="I40" s="42"/>
      <c r="J40" s="42"/>
      <c r="K40" s="52">
        <v>0</v>
      </c>
      <c r="L40">
        <v>2221</v>
      </c>
    </row>
    <row r="41" spans="1:22" x14ac:dyDescent="0.3">
      <c r="A41" s="60">
        <v>12</v>
      </c>
      <c r="B41" s="60">
        <v>5457</v>
      </c>
      <c r="C41" s="63">
        <v>23</v>
      </c>
      <c r="D41" s="60">
        <v>5467</v>
      </c>
      <c r="E41" s="63">
        <v>13</v>
      </c>
      <c r="F41" s="60">
        <v>5479</v>
      </c>
      <c r="G41" s="66">
        <v>23</v>
      </c>
      <c r="H41" s="66">
        <v>5489</v>
      </c>
      <c r="I41" s="42"/>
      <c r="J41" s="42"/>
      <c r="K41" s="52">
        <v>0</v>
      </c>
      <c r="L41">
        <v>1212</v>
      </c>
    </row>
    <row r="42" spans="1:22" x14ac:dyDescent="0.3">
      <c r="A42" s="60">
        <v>12</v>
      </c>
      <c r="B42" s="60">
        <v>5618</v>
      </c>
      <c r="C42" s="63">
        <v>23</v>
      </c>
      <c r="D42" s="60">
        <v>5625</v>
      </c>
      <c r="E42" s="63">
        <v>24</v>
      </c>
      <c r="F42" s="60">
        <v>5641</v>
      </c>
      <c r="G42" s="66">
        <v>23</v>
      </c>
      <c r="H42" s="66">
        <v>5665</v>
      </c>
      <c r="I42" s="42"/>
      <c r="J42" s="42"/>
      <c r="K42" s="52">
        <v>0</v>
      </c>
      <c r="L42">
        <v>1222</v>
      </c>
    </row>
    <row r="43" spans="1:22" x14ac:dyDescent="0.3">
      <c r="A43" s="60">
        <v>12</v>
      </c>
      <c r="B43" s="60">
        <v>5793</v>
      </c>
      <c r="C43" s="63">
        <v>14</v>
      </c>
      <c r="D43" s="60">
        <v>5809</v>
      </c>
      <c r="E43" s="63">
        <v>24</v>
      </c>
      <c r="F43" s="60">
        <v>5818</v>
      </c>
      <c r="G43" s="66">
        <v>23</v>
      </c>
      <c r="H43" s="66">
        <v>5833</v>
      </c>
      <c r="I43" s="42"/>
      <c r="J43" s="42"/>
      <c r="K43" s="52">
        <v>0</v>
      </c>
      <c r="L43">
        <v>1122</v>
      </c>
    </row>
    <row r="44" spans="1:22" x14ac:dyDescent="0.3">
      <c r="A44" s="60">
        <v>12</v>
      </c>
      <c r="B44" s="60">
        <v>5958</v>
      </c>
      <c r="C44" s="63">
        <v>14</v>
      </c>
      <c r="D44" s="60">
        <v>5972</v>
      </c>
      <c r="E44" s="63">
        <v>24</v>
      </c>
      <c r="F44" s="60">
        <v>5980</v>
      </c>
      <c r="G44" s="66">
        <v>23</v>
      </c>
      <c r="H44" s="66">
        <v>5999</v>
      </c>
      <c r="I44" s="42"/>
      <c r="J44" s="42"/>
      <c r="K44" s="52">
        <v>0</v>
      </c>
      <c r="L44">
        <v>1122</v>
      </c>
    </row>
    <row r="45" spans="1:22" x14ac:dyDescent="0.3">
      <c r="A45" s="60">
        <v>21</v>
      </c>
      <c r="B45" s="60">
        <v>6111</v>
      </c>
      <c r="C45" s="63">
        <v>12</v>
      </c>
      <c r="D45" s="60">
        <v>6118</v>
      </c>
      <c r="E45" s="63">
        <v>24</v>
      </c>
      <c r="F45" s="60">
        <v>6127</v>
      </c>
      <c r="G45" s="66">
        <v>23</v>
      </c>
      <c r="H45" s="66">
        <v>6148</v>
      </c>
      <c r="I45" s="42"/>
      <c r="J45" s="42"/>
      <c r="K45" s="52">
        <v>0</v>
      </c>
      <c r="L45">
        <v>2122</v>
      </c>
    </row>
    <row r="46" spans="1:22" x14ac:dyDescent="0.3">
      <c r="A46" s="60">
        <v>12</v>
      </c>
      <c r="B46" s="60">
        <v>6249</v>
      </c>
      <c r="C46" s="63">
        <v>14</v>
      </c>
      <c r="D46" s="60">
        <v>6256</v>
      </c>
      <c r="E46" s="63">
        <v>13</v>
      </c>
      <c r="F46" s="60">
        <v>6264</v>
      </c>
      <c r="G46" s="66">
        <v>23</v>
      </c>
      <c r="H46" s="66">
        <v>6272</v>
      </c>
      <c r="I46" s="42"/>
      <c r="J46" s="42"/>
      <c r="K46" s="52">
        <v>0</v>
      </c>
      <c r="L46">
        <v>1112</v>
      </c>
    </row>
    <row r="47" spans="1:22" x14ac:dyDescent="0.3">
      <c r="A47" s="60">
        <v>21</v>
      </c>
      <c r="B47" s="60">
        <v>6426</v>
      </c>
      <c r="C47" s="63">
        <v>12</v>
      </c>
      <c r="D47" s="60">
        <v>6446</v>
      </c>
      <c r="E47" s="63">
        <v>24</v>
      </c>
      <c r="F47" s="60">
        <v>6454</v>
      </c>
      <c r="G47" s="66">
        <v>14</v>
      </c>
      <c r="H47" s="66">
        <v>6466</v>
      </c>
      <c r="I47" s="42"/>
      <c r="J47" s="42"/>
      <c r="K47" s="52">
        <v>0</v>
      </c>
      <c r="L47">
        <v>2121</v>
      </c>
    </row>
    <row r="48" spans="1:22" x14ac:dyDescent="0.3">
      <c r="A48" s="60">
        <v>21</v>
      </c>
      <c r="B48" s="60">
        <v>6567</v>
      </c>
      <c r="C48" s="63">
        <v>12</v>
      </c>
      <c r="D48" s="60">
        <v>6575</v>
      </c>
      <c r="E48" s="63">
        <v>24</v>
      </c>
      <c r="F48" s="60">
        <v>6585</v>
      </c>
      <c r="G48" s="66">
        <v>23</v>
      </c>
      <c r="H48" s="66">
        <v>6607</v>
      </c>
      <c r="I48" s="42"/>
      <c r="J48" s="42"/>
      <c r="K48" s="52">
        <v>0</v>
      </c>
      <c r="L48">
        <v>2122</v>
      </c>
    </row>
    <row r="49" spans="1:12" x14ac:dyDescent="0.3">
      <c r="A49" s="60">
        <v>12</v>
      </c>
      <c r="B49" s="60">
        <v>6719</v>
      </c>
      <c r="C49" s="63">
        <v>23</v>
      </c>
      <c r="D49" s="60">
        <v>6728</v>
      </c>
      <c r="E49" s="63">
        <v>13</v>
      </c>
      <c r="F49" s="60">
        <v>6739</v>
      </c>
      <c r="G49" s="66">
        <v>23</v>
      </c>
      <c r="H49" s="66">
        <v>6746</v>
      </c>
      <c r="I49" s="42"/>
      <c r="J49" s="42"/>
      <c r="K49" s="52">
        <v>0</v>
      </c>
      <c r="L49">
        <v>1212</v>
      </c>
    </row>
    <row r="50" spans="1:12" x14ac:dyDescent="0.3">
      <c r="A50" s="60">
        <v>21</v>
      </c>
      <c r="B50" s="60">
        <v>6860</v>
      </c>
      <c r="C50" s="63">
        <v>12</v>
      </c>
      <c r="D50" s="60">
        <v>6886</v>
      </c>
      <c r="E50" s="63">
        <v>24</v>
      </c>
      <c r="F50" s="60">
        <v>6894</v>
      </c>
      <c r="G50" s="66">
        <v>23</v>
      </c>
      <c r="H50" s="66">
        <v>6913</v>
      </c>
      <c r="I50" s="42"/>
      <c r="J50" s="42"/>
      <c r="K50" s="52">
        <v>0</v>
      </c>
      <c r="L50">
        <v>2122</v>
      </c>
    </row>
    <row r="51" spans="1:12" x14ac:dyDescent="0.3">
      <c r="A51" s="60">
        <v>12</v>
      </c>
      <c r="B51" s="60">
        <v>7025</v>
      </c>
      <c r="C51" s="63">
        <v>23</v>
      </c>
      <c r="D51" s="60">
        <v>7041</v>
      </c>
      <c r="E51" s="63">
        <v>13</v>
      </c>
      <c r="F51" s="60">
        <v>7061</v>
      </c>
      <c r="G51" s="66">
        <v>23</v>
      </c>
      <c r="H51" s="66">
        <v>7069</v>
      </c>
      <c r="I51" s="42"/>
      <c r="J51" s="42"/>
      <c r="K51" s="52">
        <v>0</v>
      </c>
      <c r="L51">
        <v>1212</v>
      </c>
    </row>
    <row r="52" spans="1:12" x14ac:dyDescent="0.3">
      <c r="A52" s="60">
        <v>21</v>
      </c>
      <c r="B52" s="60">
        <v>7189</v>
      </c>
      <c r="C52" s="63">
        <v>12</v>
      </c>
      <c r="D52" s="60">
        <v>7199</v>
      </c>
      <c r="E52" s="63">
        <v>24</v>
      </c>
      <c r="F52" s="60">
        <v>7206</v>
      </c>
      <c r="G52" s="66">
        <v>14</v>
      </c>
      <c r="H52" s="66">
        <v>7217</v>
      </c>
      <c r="I52" s="42"/>
      <c r="J52" s="42"/>
      <c r="K52" s="52">
        <v>0</v>
      </c>
      <c r="L52">
        <v>2121</v>
      </c>
    </row>
    <row r="53" spans="1:12" x14ac:dyDescent="0.3">
      <c r="A53" s="60">
        <v>12</v>
      </c>
      <c r="B53" s="60">
        <v>7325</v>
      </c>
      <c r="C53" s="63">
        <v>14</v>
      </c>
      <c r="D53" s="60">
        <v>7340</v>
      </c>
      <c r="E53" s="63">
        <v>24</v>
      </c>
      <c r="F53" s="60">
        <v>7347</v>
      </c>
      <c r="G53" s="66">
        <v>23</v>
      </c>
      <c r="H53" s="66">
        <v>7371</v>
      </c>
      <c r="I53" s="42"/>
      <c r="J53" s="42"/>
      <c r="K53" s="52">
        <v>0</v>
      </c>
      <c r="L53">
        <v>1122</v>
      </c>
    </row>
    <row r="54" spans="1:12" x14ac:dyDescent="0.3">
      <c r="A54" s="60">
        <v>12</v>
      </c>
      <c r="B54" s="60">
        <v>7493</v>
      </c>
      <c r="C54" s="63">
        <v>14</v>
      </c>
      <c r="D54" s="60">
        <v>7514</v>
      </c>
      <c r="E54" s="63">
        <v>24</v>
      </c>
      <c r="F54" s="60">
        <v>7523</v>
      </c>
      <c r="G54" s="66">
        <v>23</v>
      </c>
      <c r="H54" s="66">
        <v>7534</v>
      </c>
      <c r="I54" s="42"/>
      <c r="J54" s="42"/>
      <c r="K54" s="52">
        <v>0</v>
      </c>
      <c r="L54">
        <v>1122</v>
      </c>
    </row>
    <row r="55" spans="1:12" x14ac:dyDescent="0.3">
      <c r="A55" s="60">
        <v>12</v>
      </c>
      <c r="B55" s="60">
        <v>7649</v>
      </c>
      <c r="C55" s="63">
        <v>23</v>
      </c>
      <c r="D55" s="60">
        <v>7656</v>
      </c>
      <c r="E55" s="63">
        <v>24</v>
      </c>
      <c r="F55" s="60">
        <v>7674</v>
      </c>
      <c r="G55" s="66">
        <v>14</v>
      </c>
      <c r="H55" s="66">
        <v>7689</v>
      </c>
      <c r="I55" s="42"/>
      <c r="J55" s="42"/>
      <c r="K55" s="52">
        <v>0</v>
      </c>
      <c r="L55">
        <v>1221</v>
      </c>
    </row>
    <row r="56" spans="1:12" x14ac:dyDescent="0.3">
      <c r="A56" s="60">
        <v>21</v>
      </c>
      <c r="B56" s="60">
        <v>7790</v>
      </c>
      <c r="C56" s="63">
        <v>21</v>
      </c>
      <c r="D56" s="60">
        <v>7805</v>
      </c>
      <c r="E56" s="63">
        <v>22</v>
      </c>
      <c r="F56" s="60">
        <v>7823</v>
      </c>
      <c r="G56" s="66">
        <v>14</v>
      </c>
      <c r="H56" s="66">
        <v>7837</v>
      </c>
      <c r="I56" s="42"/>
      <c r="J56" s="42"/>
      <c r="K56" s="52">
        <v>0</v>
      </c>
      <c r="L56">
        <v>2221</v>
      </c>
    </row>
    <row r="57" spans="1:12" x14ac:dyDescent="0.3">
      <c r="A57" s="60">
        <v>12</v>
      </c>
      <c r="B57" s="60">
        <v>7964</v>
      </c>
      <c r="C57" s="63">
        <v>23</v>
      </c>
      <c r="D57" s="60">
        <v>7990</v>
      </c>
      <c r="E57" s="63">
        <v>13</v>
      </c>
      <c r="F57" s="60">
        <v>8001</v>
      </c>
      <c r="G57" s="66">
        <v>23</v>
      </c>
      <c r="H57" s="66">
        <v>8009</v>
      </c>
      <c r="I57" s="42"/>
      <c r="J57" s="42"/>
      <c r="K57" s="52">
        <v>0</v>
      </c>
      <c r="L57">
        <v>1212</v>
      </c>
    </row>
    <row r="58" spans="1:12" x14ac:dyDescent="0.3">
      <c r="A58" s="60">
        <v>21</v>
      </c>
      <c r="B58" s="60">
        <v>8112</v>
      </c>
      <c r="C58" s="63">
        <v>12</v>
      </c>
      <c r="D58" s="60">
        <v>8122</v>
      </c>
      <c r="E58" s="63">
        <v>24</v>
      </c>
      <c r="F58" s="60">
        <v>8129</v>
      </c>
      <c r="G58" s="66">
        <v>23</v>
      </c>
      <c r="H58" s="66">
        <v>8141</v>
      </c>
      <c r="I58" s="42"/>
      <c r="J58" s="42"/>
      <c r="K58" s="52">
        <v>0</v>
      </c>
      <c r="L58">
        <v>2122</v>
      </c>
    </row>
    <row r="59" spans="1:12" x14ac:dyDescent="0.3">
      <c r="A59" s="60">
        <v>21</v>
      </c>
      <c r="B59" s="60">
        <v>8248</v>
      </c>
      <c r="C59" s="63">
        <v>12</v>
      </c>
      <c r="D59" s="60">
        <v>8257</v>
      </c>
      <c r="E59" s="63">
        <v>24</v>
      </c>
      <c r="F59" s="60">
        <v>8264</v>
      </c>
      <c r="G59" s="66">
        <v>23</v>
      </c>
      <c r="H59" s="66">
        <v>8279</v>
      </c>
      <c r="I59" s="42"/>
      <c r="J59" s="42"/>
      <c r="K59" s="52">
        <v>0</v>
      </c>
      <c r="L59">
        <v>2122</v>
      </c>
    </row>
    <row r="60" spans="1:12" x14ac:dyDescent="0.3">
      <c r="A60" s="59">
        <v>21</v>
      </c>
      <c r="B60" s="59">
        <v>8381</v>
      </c>
      <c r="C60" s="62">
        <v>21</v>
      </c>
      <c r="D60" s="59">
        <v>8414</v>
      </c>
      <c r="E60" s="62">
        <v>22</v>
      </c>
      <c r="F60" s="59">
        <v>8444</v>
      </c>
      <c r="G60" s="65">
        <v>23</v>
      </c>
      <c r="H60" s="65">
        <v>8468</v>
      </c>
      <c r="I60" s="43"/>
      <c r="J60" s="43"/>
      <c r="K60" s="44">
        <v>0</v>
      </c>
      <c r="L60">
        <v>2222</v>
      </c>
    </row>
    <row r="61" spans="1:12" x14ac:dyDescent="0.3">
      <c r="A61" s="59">
        <v>21</v>
      </c>
      <c r="B61" s="59">
        <v>8567</v>
      </c>
      <c r="C61" s="62">
        <v>12</v>
      </c>
      <c r="D61" s="59">
        <v>8575</v>
      </c>
      <c r="E61" s="62">
        <v>24</v>
      </c>
      <c r="F61" s="59">
        <v>8583</v>
      </c>
      <c r="G61" s="65">
        <v>14</v>
      </c>
      <c r="H61" s="65">
        <v>8593</v>
      </c>
      <c r="I61" s="43"/>
      <c r="J61" s="43"/>
      <c r="K61" s="44">
        <v>0</v>
      </c>
      <c r="L61">
        <v>2121</v>
      </c>
    </row>
    <row r="62" spans="1:12" x14ac:dyDescent="0.3">
      <c r="A62" s="59">
        <v>21</v>
      </c>
      <c r="B62" s="59">
        <v>8699</v>
      </c>
      <c r="C62" s="62">
        <v>12</v>
      </c>
      <c r="D62" s="59">
        <v>8708</v>
      </c>
      <c r="E62" s="62">
        <v>24</v>
      </c>
      <c r="F62" s="59">
        <v>8733</v>
      </c>
      <c r="G62" s="65">
        <v>23</v>
      </c>
      <c r="H62" s="65">
        <v>8748</v>
      </c>
      <c r="I62" s="43"/>
      <c r="J62" s="43"/>
      <c r="K62" s="44">
        <v>0</v>
      </c>
      <c r="L62">
        <v>2122</v>
      </c>
    </row>
    <row r="63" spans="1:12" x14ac:dyDescent="0.3">
      <c r="A63" s="59">
        <v>21</v>
      </c>
      <c r="B63" s="59">
        <v>8862</v>
      </c>
      <c r="C63" s="62">
        <v>21</v>
      </c>
      <c r="D63" s="59">
        <v>8878</v>
      </c>
      <c r="E63" s="62">
        <v>11</v>
      </c>
      <c r="F63" s="59">
        <v>8890</v>
      </c>
      <c r="G63" s="65">
        <v>21</v>
      </c>
      <c r="H63" s="65">
        <v>8898</v>
      </c>
      <c r="I63" s="43"/>
      <c r="J63" s="43"/>
      <c r="K63" s="44">
        <v>0</v>
      </c>
      <c r="L63">
        <v>2212</v>
      </c>
    </row>
    <row r="64" spans="1:12" x14ac:dyDescent="0.3">
      <c r="A64" s="59">
        <v>12</v>
      </c>
      <c r="B64" s="59">
        <v>8994</v>
      </c>
      <c r="C64" s="62">
        <v>14</v>
      </c>
      <c r="D64" s="59">
        <v>9005</v>
      </c>
      <c r="E64" s="62">
        <v>13</v>
      </c>
      <c r="F64" s="59">
        <v>9023</v>
      </c>
      <c r="G64" s="65">
        <v>23</v>
      </c>
      <c r="H64" s="65">
        <v>9030</v>
      </c>
      <c r="I64" s="43"/>
      <c r="J64" s="43"/>
      <c r="K64" s="44">
        <v>0</v>
      </c>
      <c r="L64">
        <v>1112</v>
      </c>
    </row>
    <row r="65" spans="1:12" x14ac:dyDescent="0.3">
      <c r="A65" s="59">
        <v>12</v>
      </c>
      <c r="B65" s="59">
        <v>9138</v>
      </c>
      <c r="C65" s="62">
        <v>23</v>
      </c>
      <c r="D65" s="59">
        <v>9154</v>
      </c>
      <c r="E65" s="62">
        <v>13</v>
      </c>
      <c r="F65" s="59">
        <v>9164</v>
      </c>
      <c r="G65" s="65">
        <v>23</v>
      </c>
      <c r="H65" s="65">
        <v>9172</v>
      </c>
      <c r="I65" s="43"/>
      <c r="J65" s="43"/>
      <c r="K65" s="44">
        <v>0</v>
      </c>
      <c r="L65">
        <v>1212</v>
      </c>
    </row>
    <row r="66" spans="1:12" x14ac:dyDescent="0.3">
      <c r="A66" s="59">
        <v>12</v>
      </c>
      <c r="B66" s="59">
        <v>9291</v>
      </c>
      <c r="C66" s="62">
        <v>14</v>
      </c>
      <c r="D66" s="59">
        <v>9299</v>
      </c>
      <c r="E66" s="62">
        <v>13</v>
      </c>
      <c r="F66" s="59">
        <v>9311</v>
      </c>
      <c r="G66" s="65">
        <v>23</v>
      </c>
      <c r="H66" s="65">
        <v>9319</v>
      </c>
      <c r="I66" s="43"/>
      <c r="J66" s="43"/>
      <c r="K66" s="44">
        <v>0</v>
      </c>
      <c r="L66">
        <v>1112</v>
      </c>
    </row>
    <row r="67" spans="1:12" x14ac:dyDescent="0.3">
      <c r="A67" s="59">
        <v>12</v>
      </c>
      <c r="B67" s="59">
        <v>9425</v>
      </c>
      <c r="C67" s="62">
        <v>14</v>
      </c>
      <c r="D67" s="59">
        <v>9433</v>
      </c>
      <c r="E67" s="62">
        <v>24</v>
      </c>
      <c r="F67" s="59">
        <v>9441</v>
      </c>
      <c r="G67" s="65">
        <v>14</v>
      </c>
      <c r="H67" s="65">
        <v>9453</v>
      </c>
      <c r="I67" s="43"/>
      <c r="J67" s="43"/>
      <c r="K67" s="44">
        <v>0</v>
      </c>
      <c r="L67">
        <v>1121</v>
      </c>
    </row>
    <row r="68" spans="1:12" x14ac:dyDescent="0.3">
      <c r="A68" s="59">
        <v>21</v>
      </c>
      <c r="B68" s="59">
        <v>9561</v>
      </c>
      <c r="C68" s="62">
        <v>12</v>
      </c>
      <c r="D68" s="59">
        <v>9591</v>
      </c>
      <c r="E68" s="62">
        <v>24</v>
      </c>
      <c r="F68" s="59">
        <v>9598</v>
      </c>
      <c r="G68" s="65">
        <v>23</v>
      </c>
      <c r="H68" s="65">
        <v>9614</v>
      </c>
      <c r="I68" s="43"/>
      <c r="J68" s="43"/>
      <c r="K68" s="44">
        <v>0</v>
      </c>
      <c r="L68">
        <v>2122</v>
      </c>
    </row>
    <row r="69" spans="1:12" x14ac:dyDescent="0.3">
      <c r="A69" s="59">
        <v>12</v>
      </c>
      <c r="B69" s="59">
        <v>9723</v>
      </c>
      <c r="C69" s="62">
        <v>14</v>
      </c>
      <c r="D69" s="59">
        <v>9735</v>
      </c>
      <c r="E69" s="62">
        <v>13</v>
      </c>
      <c r="F69" s="59">
        <v>9752</v>
      </c>
      <c r="G69" s="65">
        <v>23</v>
      </c>
      <c r="H69" s="65">
        <v>9759</v>
      </c>
      <c r="I69" s="43"/>
      <c r="J69" s="43"/>
      <c r="K69" s="44">
        <v>0</v>
      </c>
      <c r="L69">
        <v>1112</v>
      </c>
    </row>
    <row r="70" spans="1:12" x14ac:dyDescent="0.3">
      <c r="A70" s="59">
        <v>12</v>
      </c>
      <c r="B70" s="59">
        <v>9901</v>
      </c>
      <c r="C70" s="62">
        <v>23</v>
      </c>
      <c r="D70" s="59">
        <v>9911</v>
      </c>
      <c r="E70" s="62">
        <v>24</v>
      </c>
      <c r="F70" s="59">
        <v>9929</v>
      </c>
      <c r="G70" s="65">
        <v>23</v>
      </c>
      <c r="H70" s="65">
        <v>9947</v>
      </c>
      <c r="I70" s="43"/>
      <c r="J70" s="43"/>
      <c r="K70" s="44">
        <v>0</v>
      </c>
      <c r="L70">
        <v>1222</v>
      </c>
    </row>
    <row r="71" spans="1:12" x14ac:dyDescent="0.3">
      <c r="A71" s="59">
        <v>21</v>
      </c>
      <c r="B71" s="59">
        <v>10057</v>
      </c>
      <c r="C71" s="62">
        <v>21</v>
      </c>
      <c r="D71" s="59">
        <v>10074</v>
      </c>
      <c r="E71" s="62">
        <v>22</v>
      </c>
      <c r="F71" s="59">
        <v>10093</v>
      </c>
      <c r="G71" s="65">
        <v>23</v>
      </c>
      <c r="H71" s="65">
        <v>10117</v>
      </c>
      <c r="I71" s="43"/>
      <c r="J71" s="43"/>
      <c r="K71" s="44">
        <v>0</v>
      </c>
      <c r="L71">
        <v>2222</v>
      </c>
    </row>
    <row r="72" spans="1:12" x14ac:dyDescent="0.3">
      <c r="A72" s="59">
        <v>12</v>
      </c>
      <c r="B72" s="59">
        <v>10261</v>
      </c>
      <c r="C72" s="62">
        <v>23</v>
      </c>
      <c r="D72" s="59">
        <v>10268</v>
      </c>
      <c r="E72" s="62">
        <v>24</v>
      </c>
      <c r="F72" s="59">
        <v>10288</v>
      </c>
      <c r="G72" s="65">
        <v>14</v>
      </c>
      <c r="H72" s="65">
        <v>10300</v>
      </c>
      <c r="I72" s="43"/>
      <c r="J72" s="43"/>
      <c r="K72" s="44">
        <v>0</v>
      </c>
      <c r="L72">
        <v>1221</v>
      </c>
    </row>
    <row r="73" spans="1:12" x14ac:dyDescent="0.3">
      <c r="A73" s="59">
        <v>12</v>
      </c>
      <c r="B73" s="59">
        <v>10417</v>
      </c>
      <c r="C73" s="62">
        <v>23</v>
      </c>
      <c r="D73" s="59">
        <v>10435</v>
      </c>
      <c r="E73" s="62">
        <v>24</v>
      </c>
      <c r="F73" s="59">
        <v>10459</v>
      </c>
      <c r="G73" s="65">
        <v>14</v>
      </c>
      <c r="H73" s="65">
        <v>10470</v>
      </c>
      <c r="I73" s="43"/>
      <c r="J73" s="43"/>
      <c r="K73" s="44">
        <v>0</v>
      </c>
      <c r="L73">
        <v>1221</v>
      </c>
    </row>
    <row r="74" spans="1:12" x14ac:dyDescent="0.3">
      <c r="A74" s="59">
        <v>21</v>
      </c>
      <c r="B74" s="59">
        <v>10567</v>
      </c>
      <c r="C74" s="62">
        <v>21</v>
      </c>
      <c r="D74" s="59">
        <v>10579</v>
      </c>
      <c r="E74" s="62">
        <v>22</v>
      </c>
      <c r="F74" s="59">
        <v>10595</v>
      </c>
      <c r="G74" s="65">
        <v>23</v>
      </c>
      <c r="H74" s="65">
        <v>10607</v>
      </c>
      <c r="I74" s="43"/>
      <c r="J74" s="43"/>
      <c r="K74" s="44">
        <v>0</v>
      </c>
      <c r="L74">
        <v>2222</v>
      </c>
    </row>
    <row r="75" spans="1:12" x14ac:dyDescent="0.3">
      <c r="A75" s="59">
        <v>21</v>
      </c>
      <c r="B75" s="59">
        <v>10721</v>
      </c>
      <c r="C75" s="62">
        <v>12</v>
      </c>
      <c r="D75" s="59">
        <v>10735</v>
      </c>
      <c r="E75" s="62">
        <v>24</v>
      </c>
      <c r="F75" s="59">
        <v>10742</v>
      </c>
      <c r="G75" s="65">
        <v>23</v>
      </c>
      <c r="H75" s="65">
        <v>10762</v>
      </c>
      <c r="I75" s="43"/>
      <c r="J75" s="43"/>
      <c r="K75" s="44">
        <v>0</v>
      </c>
      <c r="L75">
        <v>2122</v>
      </c>
    </row>
    <row r="76" spans="1:12" x14ac:dyDescent="0.3">
      <c r="A76" s="59">
        <v>21</v>
      </c>
      <c r="B76" s="59">
        <v>10860</v>
      </c>
      <c r="C76" s="62">
        <v>21</v>
      </c>
      <c r="D76" s="59">
        <v>10875</v>
      </c>
      <c r="E76" s="62">
        <v>22</v>
      </c>
      <c r="F76" s="59">
        <v>10894</v>
      </c>
      <c r="G76" s="65">
        <v>14</v>
      </c>
      <c r="H76" s="65">
        <v>10904</v>
      </c>
      <c r="I76" s="43"/>
      <c r="J76" s="43"/>
      <c r="K76" s="44">
        <v>0</v>
      </c>
      <c r="L76">
        <v>2221</v>
      </c>
    </row>
    <row r="77" spans="1:12" x14ac:dyDescent="0.3">
      <c r="A77" s="59">
        <v>12</v>
      </c>
      <c r="B77" s="59">
        <v>11022</v>
      </c>
      <c r="C77" s="62">
        <v>23</v>
      </c>
      <c r="D77" s="59">
        <v>11031</v>
      </c>
      <c r="E77" s="62">
        <v>13</v>
      </c>
      <c r="F77" s="59">
        <v>11041</v>
      </c>
      <c r="G77" s="65">
        <v>23</v>
      </c>
      <c r="H77" s="65">
        <v>11048</v>
      </c>
      <c r="I77" s="43"/>
      <c r="J77" s="43"/>
      <c r="K77" s="44">
        <v>0</v>
      </c>
      <c r="L77">
        <v>1212</v>
      </c>
    </row>
    <row r="78" spans="1:12" x14ac:dyDescent="0.3">
      <c r="A78" s="59">
        <v>12</v>
      </c>
      <c r="B78" s="59">
        <v>11172</v>
      </c>
      <c r="C78" s="62">
        <v>23</v>
      </c>
      <c r="D78" s="59">
        <v>11179</v>
      </c>
      <c r="E78" s="62">
        <v>13</v>
      </c>
      <c r="F78" s="59">
        <v>11192</v>
      </c>
      <c r="G78" s="65">
        <v>23</v>
      </c>
      <c r="H78" s="65">
        <v>11209</v>
      </c>
      <c r="I78" s="43"/>
      <c r="J78" s="43"/>
      <c r="K78" s="44">
        <v>0</v>
      </c>
      <c r="L78">
        <v>1212</v>
      </c>
    </row>
    <row r="79" spans="1:12" x14ac:dyDescent="0.3">
      <c r="A79" s="59">
        <v>12</v>
      </c>
      <c r="B79" s="59">
        <v>11329</v>
      </c>
      <c r="C79" s="62">
        <v>23</v>
      </c>
      <c r="D79" s="59">
        <v>11336</v>
      </c>
      <c r="E79" s="62">
        <v>24</v>
      </c>
      <c r="F79" s="59">
        <v>11354</v>
      </c>
      <c r="G79" s="65">
        <v>23</v>
      </c>
      <c r="H79" s="65">
        <v>11388</v>
      </c>
      <c r="I79" s="43"/>
      <c r="J79" s="43"/>
      <c r="K79" s="44">
        <v>0</v>
      </c>
      <c r="L79">
        <v>1222</v>
      </c>
    </row>
    <row r="80" spans="1:12" x14ac:dyDescent="0.3">
      <c r="A80" s="59">
        <v>12</v>
      </c>
      <c r="B80" s="59">
        <v>11515</v>
      </c>
      <c r="C80" s="62">
        <v>14</v>
      </c>
      <c r="D80" s="59">
        <v>11528</v>
      </c>
      <c r="E80" s="62">
        <v>24</v>
      </c>
      <c r="F80" s="59">
        <v>11538</v>
      </c>
      <c r="G80" s="65">
        <v>23</v>
      </c>
      <c r="H80" s="65">
        <v>11561</v>
      </c>
      <c r="I80" s="43"/>
      <c r="J80" s="43"/>
      <c r="K80" s="44">
        <v>0</v>
      </c>
      <c r="L80">
        <v>1122</v>
      </c>
    </row>
    <row r="81" spans="1:12" x14ac:dyDescent="0.3">
      <c r="A81" s="59">
        <v>12</v>
      </c>
      <c r="B81" s="59">
        <v>11686</v>
      </c>
      <c r="C81" s="62">
        <v>23</v>
      </c>
      <c r="D81" s="59">
        <v>11695</v>
      </c>
      <c r="E81" s="62">
        <v>13</v>
      </c>
      <c r="F81" s="59">
        <v>11704</v>
      </c>
      <c r="G81" s="65">
        <v>23</v>
      </c>
      <c r="H81" s="65">
        <v>11713</v>
      </c>
      <c r="I81" s="43"/>
      <c r="J81" s="43"/>
      <c r="K81" s="44">
        <v>0</v>
      </c>
      <c r="L81">
        <v>1212</v>
      </c>
    </row>
    <row r="82" spans="1:12" x14ac:dyDescent="0.3">
      <c r="A82" s="59">
        <v>21</v>
      </c>
      <c r="B82" s="59">
        <v>11821</v>
      </c>
      <c r="C82" s="62">
        <v>12</v>
      </c>
      <c r="D82" s="59">
        <v>11831</v>
      </c>
      <c r="E82" s="62">
        <v>13</v>
      </c>
      <c r="F82" s="59">
        <v>11849</v>
      </c>
      <c r="G82" s="65">
        <v>14</v>
      </c>
      <c r="H82" s="65">
        <v>11870</v>
      </c>
      <c r="I82" s="43"/>
      <c r="J82" s="43"/>
      <c r="K82" s="44">
        <v>0</v>
      </c>
      <c r="L82">
        <v>2111</v>
      </c>
    </row>
    <row r="83" spans="1:12" x14ac:dyDescent="0.3">
      <c r="A83" s="59">
        <v>21</v>
      </c>
      <c r="B83" s="59">
        <v>12044</v>
      </c>
      <c r="C83" s="62">
        <v>12</v>
      </c>
      <c r="D83" s="59">
        <v>12058</v>
      </c>
      <c r="E83" s="62">
        <v>24</v>
      </c>
      <c r="F83" s="59">
        <v>12068</v>
      </c>
      <c r="G83" s="65">
        <v>23</v>
      </c>
      <c r="H83" s="65">
        <v>12094</v>
      </c>
      <c r="I83" s="43"/>
      <c r="J83" s="43"/>
      <c r="K83" s="44">
        <v>0</v>
      </c>
      <c r="L83">
        <v>2122</v>
      </c>
    </row>
    <row r="84" spans="1:12" x14ac:dyDescent="0.3">
      <c r="A84" s="59">
        <v>21</v>
      </c>
      <c r="B84" s="59">
        <v>12200</v>
      </c>
      <c r="C84" s="62">
        <v>21</v>
      </c>
      <c r="D84" s="59">
        <v>12227</v>
      </c>
      <c r="E84" s="62">
        <v>11</v>
      </c>
      <c r="F84" s="59">
        <v>12238</v>
      </c>
      <c r="G84" s="65">
        <v>21</v>
      </c>
      <c r="H84" s="65">
        <v>12248</v>
      </c>
      <c r="I84" s="43"/>
      <c r="J84" s="43"/>
      <c r="K84" s="44">
        <v>0</v>
      </c>
      <c r="L84">
        <v>2212</v>
      </c>
    </row>
    <row r="85" spans="1:12" x14ac:dyDescent="0.3">
      <c r="A85" s="59">
        <v>21</v>
      </c>
      <c r="B85" s="59">
        <v>12389</v>
      </c>
      <c r="C85" s="62">
        <v>12</v>
      </c>
      <c r="D85" s="59">
        <v>12407</v>
      </c>
      <c r="E85" s="62">
        <v>24</v>
      </c>
      <c r="F85" s="59">
        <v>12415</v>
      </c>
      <c r="G85" s="65">
        <v>23</v>
      </c>
      <c r="H85" s="65">
        <v>12437</v>
      </c>
      <c r="I85" s="43"/>
      <c r="J85" s="43"/>
      <c r="K85" s="44">
        <v>0</v>
      </c>
      <c r="L85">
        <v>2122</v>
      </c>
    </row>
    <row r="86" spans="1:12" x14ac:dyDescent="0.3">
      <c r="A86" s="60">
        <v>12</v>
      </c>
      <c r="B86" s="60">
        <v>12544</v>
      </c>
      <c r="C86" s="63">
        <v>23</v>
      </c>
      <c r="D86" s="60">
        <v>12557</v>
      </c>
      <c r="E86" s="63">
        <v>13</v>
      </c>
      <c r="F86" s="60">
        <v>12567</v>
      </c>
      <c r="G86" s="66">
        <v>23</v>
      </c>
      <c r="H86" s="66">
        <v>12575</v>
      </c>
      <c r="I86" s="42"/>
      <c r="J86" s="42"/>
      <c r="K86" s="52">
        <v>0</v>
      </c>
      <c r="L86">
        <v>1212</v>
      </c>
    </row>
    <row r="87" spans="1:12" x14ac:dyDescent="0.3">
      <c r="A87" s="60">
        <v>12</v>
      </c>
      <c r="B87" s="60">
        <v>12680</v>
      </c>
      <c r="C87" s="63">
        <v>23</v>
      </c>
      <c r="D87" s="60">
        <v>12687</v>
      </c>
      <c r="E87" s="63">
        <v>24</v>
      </c>
      <c r="F87" s="60">
        <v>12708</v>
      </c>
      <c r="G87" s="66">
        <v>14</v>
      </c>
      <c r="H87" s="66">
        <v>12720</v>
      </c>
      <c r="I87" s="42"/>
      <c r="J87" s="42"/>
      <c r="K87" s="52">
        <v>0</v>
      </c>
      <c r="L87">
        <v>1221</v>
      </c>
    </row>
    <row r="88" spans="1:12" x14ac:dyDescent="0.3">
      <c r="A88" s="60">
        <v>12</v>
      </c>
      <c r="B88" s="60">
        <v>12840</v>
      </c>
      <c r="C88" s="63">
        <v>14</v>
      </c>
      <c r="D88" s="60">
        <v>12857</v>
      </c>
      <c r="E88" s="63">
        <v>24</v>
      </c>
      <c r="F88" s="60">
        <v>12865</v>
      </c>
      <c r="G88" s="66">
        <v>23</v>
      </c>
      <c r="H88" s="66">
        <v>12876</v>
      </c>
      <c r="I88" s="42"/>
      <c r="J88" s="42"/>
      <c r="K88" s="52">
        <v>0</v>
      </c>
      <c r="L88">
        <v>1122</v>
      </c>
    </row>
    <row r="89" spans="1:12" x14ac:dyDescent="0.3">
      <c r="A89" s="60">
        <v>21</v>
      </c>
      <c r="B89" s="60">
        <v>12978</v>
      </c>
      <c r="C89" s="63">
        <v>12</v>
      </c>
      <c r="D89" s="60">
        <v>12987</v>
      </c>
      <c r="E89" s="63">
        <v>24</v>
      </c>
      <c r="F89" s="60">
        <v>13004</v>
      </c>
      <c r="G89" s="66">
        <v>14</v>
      </c>
      <c r="H89" s="66">
        <v>13013</v>
      </c>
      <c r="I89" s="42"/>
      <c r="J89" s="42"/>
      <c r="K89" s="52">
        <v>0</v>
      </c>
      <c r="L89">
        <v>2121</v>
      </c>
    </row>
    <row r="90" spans="1:12" x14ac:dyDescent="0.3">
      <c r="A90" s="60">
        <v>21</v>
      </c>
      <c r="B90" s="60">
        <v>13122</v>
      </c>
      <c r="C90" s="63">
        <v>21</v>
      </c>
      <c r="D90" s="60">
        <v>13137</v>
      </c>
      <c r="E90" s="63">
        <v>11</v>
      </c>
      <c r="F90" s="60">
        <v>13150</v>
      </c>
      <c r="G90" s="66">
        <v>21</v>
      </c>
      <c r="H90" s="66">
        <v>13157</v>
      </c>
      <c r="I90" s="42"/>
      <c r="J90" s="42"/>
      <c r="K90" s="52">
        <v>0</v>
      </c>
      <c r="L90">
        <v>2212</v>
      </c>
    </row>
    <row r="91" spans="1:12" x14ac:dyDescent="0.3">
      <c r="A91" s="60">
        <v>12</v>
      </c>
      <c r="B91" s="60">
        <v>13275</v>
      </c>
      <c r="C91" s="63">
        <v>23</v>
      </c>
      <c r="D91" s="60">
        <v>13283</v>
      </c>
      <c r="E91" s="63">
        <v>13</v>
      </c>
      <c r="F91" s="60">
        <v>13293</v>
      </c>
      <c r="G91" s="66">
        <v>23</v>
      </c>
      <c r="H91" s="66">
        <v>13301</v>
      </c>
      <c r="I91" s="42"/>
      <c r="J91" s="42"/>
      <c r="K91" s="52">
        <v>0</v>
      </c>
      <c r="L91">
        <v>1212</v>
      </c>
    </row>
    <row r="92" spans="1:12" x14ac:dyDescent="0.3">
      <c r="A92" s="60">
        <v>12</v>
      </c>
      <c r="B92" s="60">
        <v>13403</v>
      </c>
      <c r="C92" s="63">
        <v>23</v>
      </c>
      <c r="D92" s="60">
        <v>13421</v>
      </c>
      <c r="E92" s="63">
        <v>13</v>
      </c>
      <c r="F92" s="60">
        <v>13432</v>
      </c>
      <c r="G92" s="66">
        <v>23</v>
      </c>
      <c r="H92" s="66">
        <v>13462</v>
      </c>
      <c r="I92" s="42"/>
      <c r="J92" s="42"/>
      <c r="K92" s="52">
        <v>0</v>
      </c>
      <c r="L92">
        <v>1212</v>
      </c>
    </row>
    <row r="93" spans="1:12" x14ac:dyDescent="0.3">
      <c r="A93" s="60">
        <v>21</v>
      </c>
      <c r="B93" s="60">
        <v>13561</v>
      </c>
      <c r="C93" s="63">
        <v>12</v>
      </c>
      <c r="D93" s="60">
        <v>13569</v>
      </c>
      <c r="E93" s="63">
        <v>24</v>
      </c>
      <c r="F93" s="60">
        <v>13577</v>
      </c>
      <c r="G93" s="66">
        <v>23</v>
      </c>
      <c r="H93" s="66">
        <v>13595</v>
      </c>
      <c r="I93" s="42"/>
      <c r="J93" s="42"/>
      <c r="K93" s="52">
        <v>0</v>
      </c>
      <c r="L93">
        <v>2122</v>
      </c>
    </row>
    <row r="94" spans="1:12" x14ac:dyDescent="0.3">
      <c r="A94" s="60">
        <v>12</v>
      </c>
      <c r="B94" s="60">
        <v>13717</v>
      </c>
      <c r="C94" s="63">
        <v>23</v>
      </c>
      <c r="D94" s="60">
        <v>13724</v>
      </c>
      <c r="E94" s="63">
        <v>13</v>
      </c>
      <c r="F94" s="60">
        <v>13735</v>
      </c>
      <c r="G94" s="66">
        <v>23</v>
      </c>
      <c r="H94" s="66">
        <v>13743</v>
      </c>
      <c r="I94" s="42"/>
      <c r="J94" s="42"/>
      <c r="K94" s="52">
        <v>0</v>
      </c>
      <c r="L94">
        <v>1212</v>
      </c>
    </row>
    <row r="95" spans="1:12" x14ac:dyDescent="0.3">
      <c r="A95" s="60">
        <v>21</v>
      </c>
      <c r="B95" s="60">
        <v>13842</v>
      </c>
      <c r="C95" s="63">
        <v>12</v>
      </c>
      <c r="D95" s="60">
        <v>13855</v>
      </c>
      <c r="E95" s="63">
        <v>24</v>
      </c>
      <c r="F95" s="60">
        <v>13893</v>
      </c>
      <c r="G95" s="66">
        <v>23</v>
      </c>
      <c r="H95" s="66">
        <v>13914</v>
      </c>
      <c r="I95" s="42"/>
      <c r="J95" s="42"/>
      <c r="K95" s="52">
        <v>0</v>
      </c>
      <c r="L95">
        <v>2122</v>
      </c>
    </row>
    <row r="96" spans="1:12" x14ac:dyDescent="0.3">
      <c r="A96" s="60">
        <v>21</v>
      </c>
      <c r="B96" s="60">
        <v>14017</v>
      </c>
      <c r="C96" s="63">
        <v>12</v>
      </c>
      <c r="D96" s="60">
        <v>14024</v>
      </c>
      <c r="E96" s="63">
        <v>24</v>
      </c>
      <c r="F96" s="60">
        <v>14032</v>
      </c>
      <c r="G96" s="66">
        <v>14</v>
      </c>
      <c r="H96" s="66">
        <v>14042</v>
      </c>
      <c r="I96" s="42"/>
      <c r="J96" s="42"/>
      <c r="K96" s="52">
        <v>0</v>
      </c>
      <c r="L96">
        <v>2121</v>
      </c>
    </row>
    <row r="97" spans="1:12" x14ac:dyDescent="0.3">
      <c r="A97" s="60">
        <v>21</v>
      </c>
      <c r="B97" s="60">
        <v>14141</v>
      </c>
      <c r="C97" s="63">
        <v>21</v>
      </c>
      <c r="D97" s="60">
        <v>14167</v>
      </c>
      <c r="E97" s="63">
        <v>22</v>
      </c>
      <c r="F97" s="60">
        <v>14187</v>
      </c>
      <c r="G97" s="66">
        <v>23</v>
      </c>
      <c r="H97" s="66">
        <v>14222</v>
      </c>
      <c r="I97" s="42"/>
      <c r="J97" s="42"/>
      <c r="K97" s="52">
        <v>0</v>
      </c>
      <c r="L97">
        <v>2222</v>
      </c>
    </row>
    <row r="98" spans="1:12" x14ac:dyDescent="0.3">
      <c r="A98" s="60">
        <v>21</v>
      </c>
      <c r="B98" s="60">
        <v>14323</v>
      </c>
      <c r="C98" s="63">
        <v>12</v>
      </c>
      <c r="D98" s="60">
        <v>14344</v>
      </c>
      <c r="E98" s="63">
        <v>24</v>
      </c>
      <c r="F98" s="60">
        <v>14351</v>
      </c>
      <c r="G98" s="66">
        <v>14</v>
      </c>
      <c r="H98" s="66">
        <v>14364</v>
      </c>
      <c r="I98" s="42"/>
      <c r="J98" s="42"/>
      <c r="K98" s="52">
        <v>0</v>
      </c>
      <c r="L98">
        <v>2121</v>
      </c>
    </row>
    <row r="99" spans="1:12" x14ac:dyDescent="0.3">
      <c r="A99" s="60">
        <v>21</v>
      </c>
      <c r="B99" s="60">
        <v>14464</v>
      </c>
      <c r="C99" s="63">
        <v>12</v>
      </c>
      <c r="D99" s="60">
        <v>14471</v>
      </c>
      <c r="E99" s="63">
        <v>24</v>
      </c>
      <c r="F99" s="60">
        <v>14479</v>
      </c>
      <c r="G99" s="66">
        <v>14</v>
      </c>
      <c r="H99" s="66">
        <v>14490</v>
      </c>
      <c r="I99" s="42"/>
      <c r="J99" s="42"/>
      <c r="K99" s="52">
        <v>0</v>
      </c>
      <c r="L99">
        <v>2121</v>
      </c>
    </row>
    <row r="100" spans="1:12" x14ac:dyDescent="0.3">
      <c r="A100" s="60">
        <v>12</v>
      </c>
      <c r="B100" s="60">
        <v>14611</v>
      </c>
      <c r="C100" s="63">
        <v>23</v>
      </c>
      <c r="D100" s="60">
        <v>14618</v>
      </c>
      <c r="E100" s="63">
        <v>13</v>
      </c>
      <c r="F100" s="60">
        <v>14632</v>
      </c>
      <c r="G100" s="66">
        <v>23</v>
      </c>
      <c r="H100" s="66">
        <v>14642</v>
      </c>
      <c r="I100" s="42"/>
      <c r="J100" s="42"/>
      <c r="K100" s="52">
        <v>0</v>
      </c>
      <c r="L100">
        <v>1212</v>
      </c>
    </row>
    <row r="101" spans="1:12" x14ac:dyDescent="0.3">
      <c r="A101" s="60">
        <v>21</v>
      </c>
      <c r="B101" s="60">
        <v>14749</v>
      </c>
      <c r="C101" s="63">
        <v>12</v>
      </c>
      <c r="D101" s="60">
        <v>14759</v>
      </c>
      <c r="E101" s="63">
        <v>24</v>
      </c>
      <c r="F101" s="60">
        <v>14767</v>
      </c>
      <c r="G101" s="66">
        <v>14</v>
      </c>
      <c r="H101" s="66">
        <v>14779</v>
      </c>
      <c r="I101" s="42"/>
      <c r="J101" s="42"/>
      <c r="K101" s="52">
        <v>0</v>
      </c>
      <c r="L101">
        <v>2121</v>
      </c>
    </row>
    <row r="102" spans="1:12" x14ac:dyDescent="0.3">
      <c r="A102" s="60">
        <v>12</v>
      </c>
      <c r="B102" s="60">
        <v>14887</v>
      </c>
      <c r="C102" s="63">
        <v>23</v>
      </c>
      <c r="D102" s="60">
        <v>14895</v>
      </c>
      <c r="E102" s="63">
        <v>13</v>
      </c>
      <c r="F102" s="60">
        <v>14905</v>
      </c>
      <c r="G102" s="66">
        <v>23</v>
      </c>
      <c r="H102" s="66">
        <v>14913</v>
      </c>
      <c r="I102" s="42"/>
      <c r="J102" s="42"/>
      <c r="K102" s="52">
        <v>0</v>
      </c>
      <c r="L102">
        <v>1212</v>
      </c>
    </row>
    <row r="103" spans="1:12" x14ac:dyDescent="0.3">
      <c r="A103" s="60">
        <v>12</v>
      </c>
      <c r="B103" s="60">
        <v>15054</v>
      </c>
      <c r="C103" s="63">
        <v>23</v>
      </c>
      <c r="D103" s="60">
        <v>15063</v>
      </c>
      <c r="E103" s="63">
        <v>24</v>
      </c>
      <c r="F103" s="60">
        <v>15074</v>
      </c>
      <c r="G103" s="66">
        <v>23</v>
      </c>
      <c r="H103" s="66">
        <v>15087</v>
      </c>
      <c r="I103" s="42"/>
      <c r="J103" s="42"/>
      <c r="K103" s="52">
        <v>0</v>
      </c>
      <c r="L103">
        <v>1222</v>
      </c>
    </row>
    <row r="104" spans="1:12" x14ac:dyDescent="0.3">
      <c r="A104" s="60">
        <v>21</v>
      </c>
      <c r="B104" s="60">
        <v>15188</v>
      </c>
      <c r="C104" s="63">
        <v>21</v>
      </c>
      <c r="D104" s="60">
        <v>15210</v>
      </c>
      <c r="E104" s="63">
        <v>22</v>
      </c>
      <c r="F104" s="60">
        <v>15231</v>
      </c>
      <c r="G104" s="66">
        <v>14</v>
      </c>
      <c r="H104" s="66">
        <v>15244</v>
      </c>
      <c r="I104" s="42"/>
      <c r="J104" s="42"/>
      <c r="K104" s="52">
        <v>0</v>
      </c>
      <c r="L104">
        <v>2221</v>
      </c>
    </row>
    <row r="105" spans="1:12" x14ac:dyDescent="0.3">
      <c r="A105" s="60">
        <v>21</v>
      </c>
      <c r="B105" s="60">
        <v>15342</v>
      </c>
      <c r="C105" s="63">
        <v>21</v>
      </c>
      <c r="D105" s="60">
        <v>15354</v>
      </c>
      <c r="E105" s="63">
        <v>22</v>
      </c>
      <c r="F105" s="60">
        <v>15372</v>
      </c>
      <c r="G105" s="66">
        <v>14</v>
      </c>
      <c r="H105" s="66">
        <v>15385</v>
      </c>
      <c r="I105" s="42"/>
      <c r="J105" s="42"/>
      <c r="K105" s="52">
        <v>0</v>
      </c>
      <c r="L105">
        <v>2221</v>
      </c>
    </row>
    <row r="106" spans="1:12" x14ac:dyDescent="0.3">
      <c r="A106" s="60">
        <v>21</v>
      </c>
      <c r="B106" s="60">
        <v>15493</v>
      </c>
      <c r="C106" s="63">
        <v>12</v>
      </c>
      <c r="D106" s="60">
        <v>15502</v>
      </c>
      <c r="E106" s="63">
        <v>24</v>
      </c>
      <c r="F106" s="60">
        <v>15510</v>
      </c>
      <c r="G106" s="66">
        <v>14</v>
      </c>
      <c r="H106" s="66">
        <v>15519</v>
      </c>
      <c r="I106" s="42"/>
      <c r="J106" s="42"/>
      <c r="K106" s="52">
        <v>0</v>
      </c>
      <c r="L106">
        <v>2121</v>
      </c>
    </row>
    <row r="107" spans="1:12" x14ac:dyDescent="0.3">
      <c r="A107" s="60">
        <v>12</v>
      </c>
      <c r="B107" s="60">
        <v>15636</v>
      </c>
      <c r="C107" s="63">
        <v>23</v>
      </c>
      <c r="D107" s="60">
        <v>15654</v>
      </c>
      <c r="E107" s="63">
        <v>13</v>
      </c>
      <c r="F107" s="60">
        <v>15666</v>
      </c>
      <c r="G107" s="66">
        <v>23</v>
      </c>
      <c r="H107" s="66">
        <v>15675</v>
      </c>
      <c r="I107" s="42"/>
      <c r="J107" s="42"/>
      <c r="K107" s="52">
        <v>0</v>
      </c>
      <c r="L107">
        <v>1212</v>
      </c>
    </row>
    <row r="108" spans="1:12" x14ac:dyDescent="0.3">
      <c r="A108" s="60">
        <v>12</v>
      </c>
      <c r="B108" s="60">
        <v>15793</v>
      </c>
      <c r="C108" s="63">
        <v>14</v>
      </c>
      <c r="D108" s="60">
        <v>15807</v>
      </c>
      <c r="E108" s="63">
        <v>24</v>
      </c>
      <c r="F108" s="60">
        <v>15814</v>
      </c>
      <c r="G108" s="66">
        <v>14</v>
      </c>
      <c r="H108" s="66">
        <v>15825</v>
      </c>
      <c r="I108" s="42"/>
      <c r="J108" s="42"/>
      <c r="K108" s="52">
        <v>0</v>
      </c>
      <c r="L108">
        <v>1121</v>
      </c>
    </row>
    <row r="109" spans="1:12" x14ac:dyDescent="0.3">
      <c r="A109" s="60">
        <v>12</v>
      </c>
      <c r="B109" s="60">
        <v>15961</v>
      </c>
      <c r="C109" s="63">
        <v>23</v>
      </c>
      <c r="D109" s="60">
        <v>15968</v>
      </c>
      <c r="E109" s="63">
        <v>13</v>
      </c>
      <c r="F109" s="60">
        <v>15981</v>
      </c>
      <c r="G109" s="66">
        <v>23</v>
      </c>
      <c r="H109" s="66">
        <v>16004</v>
      </c>
      <c r="I109" s="42"/>
      <c r="J109" s="42"/>
      <c r="K109" s="52">
        <v>0</v>
      </c>
      <c r="L109">
        <v>1212</v>
      </c>
    </row>
    <row r="110" spans="1:12" x14ac:dyDescent="0.3">
      <c r="A110" s="60">
        <v>21</v>
      </c>
      <c r="B110" s="60">
        <v>16123</v>
      </c>
      <c r="C110" s="63">
        <v>12</v>
      </c>
      <c r="D110" s="60">
        <v>16130</v>
      </c>
      <c r="E110" s="63">
        <v>24</v>
      </c>
      <c r="F110" s="60">
        <v>16150</v>
      </c>
      <c r="G110" s="66">
        <v>14</v>
      </c>
      <c r="H110" s="66">
        <v>16164</v>
      </c>
      <c r="I110" s="42"/>
      <c r="J110" s="42"/>
      <c r="K110" s="52">
        <v>0</v>
      </c>
      <c r="L110">
        <v>2121</v>
      </c>
    </row>
    <row r="111" spans="1:12" x14ac:dyDescent="0.3">
      <c r="A111" s="60">
        <v>21</v>
      </c>
      <c r="B111" s="60">
        <v>16264</v>
      </c>
      <c r="C111" s="63">
        <v>21</v>
      </c>
      <c r="D111" s="60">
        <v>16280</v>
      </c>
      <c r="E111" s="63">
        <v>11</v>
      </c>
      <c r="F111" s="60">
        <v>16288</v>
      </c>
      <c r="G111" s="66">
        <v>21</v>
      </c>
      <c r="H111" s="66">
        <v>16295</v>
      </c>
      <c r="I111" s="42"/>
      <c r="J111" s="42"/>
      <c r="K111" s="52">
        <v>0</v>
      </c>
      <c r="L111">
        <v>2212</v>
      </c>
    </row>
    <row r="112" spans="1:12" x14ac:dyDescent="0.3">
      <c r="A112" s="59">
        <v>21</v>
      </c>
      <c r="B112" s="59">
        <v>16397</v>
      </c>
      <c r="C112" s="62">
        <v>21</v>
      </c>
      <c r="D112" s="59">
        <v>16419</v>
      </c>
      <c r="E112" s="62">
        <v>11</v>
      </c>
      <c r="F112" s="59">
        <v>16432</v>
      </c>
      <c r="G112" s="65">
        <v>21</v>
      </c>
      <c r="H112" s="65">
        <v>16442</v>
      </c>
      <c r="I112" s="43"/>
      <c r="J112" s="43"/>
      <c r="K112" s="44">
        <v>0</v>
      </c>
      <c r="L112">
        <v>2212</v>
      </c>
    </row>
    <row r="113" spans="1:12" x14ac:dyDescent="0.3">
      <c r="A113" s="59">
        <v>21</v>
      </c>
      <c r="B113" s="59">
        <v>16544</v>
      </c>
      <c r="C113" s="62">
        <v>12</v>
      </c>
      <c r="D113" s="59">
        <v>16553</v>
      </c>
      <c r="E113" s="62">
        <v>24</v>
      </c>
      <c r="F113" s="59">
        <v>16562</v>
      </c>
      <c r="G113" s="65">
        <v>23</v>
      </c>
      <c r="H113" s="65">
        <v>16580</v>
      </c>
      <c r="I113" s="43"/>
      <c r="J113" s="43"/>
      <c r="K113" s="44">
        <v>0</v>
      </c>
      <c r="L113">
        <v>2122</v>
      </c>
    </row>
    <row r="114" spans="1:12" x14ac:dyDescent="0.3">
      <c r="A114" s="59">
        <v>21</v>
      </c>
      <c r="B114" s="59">
        <v>16688</v>
      </c>
      <c r="C114" s="62">
        <v>12</v>
      </c>
      <c r="D114" s="59">
        <v>16696</v>
      </c>
      <c r="E114" s="62">
        <v>24</v>
      </c>
      <c r="F114" s="59">
        <v>16703</v>
      </c>
      <c r="G114" s="65">
        <v>23</v>
      </c>
      <c r="H114" s="65">
        <v>16717</v>
      </c>
      <c r="I114" s="43"/>
      <c r="J114" s="43"/>
      <c r="K114" s="44">
        <v>0</v>
      </c>
      <c r="L114">
        <v>2122</v>
      </c>
    </row>
    <row r="115" spans="1:12" x14ac:dyDescent="0.3">
      <c r="A115" s="59">
        <v>21</v>
      </c>
      <c r="B115" s="59">
        <v>16832</v>
      </c>
      <c r="C115" s="62">
        <v>21</v>
      </c>
      <c r="D115" s="59">
        <v>16846</v>
      </c>
      <c r="E115" s="62">
        <v>11</v>
      </c>
      <c r="F115" s="59">
        <v>16861</v>
      </c>
      <c r="G115" s="65">
        <v>21</v>
      </c>
      <c r="H115" s="65">
        <v>16868</v>
      </c>
      <c r="I115" s="43"/>
      <c r="J115" s="43"/>
      <c r="K115" s="44">
        <v>0</v>
      </c>
      <c r="L115">
        <v>2212</v>
      </c>
    </row>
    <row r="116" spans="1:12" x14ac:dyDescent="0.3">
      <c r="A116" s="59">
        <v>21</v>
      </c>
      <c r="B116" s="59">
        <v>16983</v>
      </c>
      <c r="C116" s="62">
        <v>12</v>
      </c>
      <c r="D116" s="59">
        <v>16993</v>
      </c>
      <c r="E116" s="62">
        <v>24</v>
      </c>
      <c r="F116" s="59">
        <v>17000</v>
      </c>
      <c r="G116" s="65">
        <v>23</v>
      </c>
      <c r="H116" s="65">
        <v>17018</v>
      </c>
      <c r="I116" s="43"/>
      <c r="J116" s="43"/>
      <c r="K116" s="44">
        <v>0</v>
      </c>
      <c r="L116">
        <v>2122</v>
      </c>
    </row>
    <row r="117" spans="1:12" x14ac:dyDescent="0.3">
      <c r="A117" s="59">
        <v>21</v>
      </c>
      <c r="B117" s="59">
        <v>17138</v>
      </c>
      <c r="C117" s="62">
        <v>21</v>
      </c>
      <c r="D117" s="59">
        <v>17161</v>
      </c>
      <c r="E117" s="62">
        <v>22</v>
      </c>
      <c r="F117" s="59">
        <v>17180</v>
      </c>
      <c r="G117" s="65">
        <v>23</v>
      </c>
      <c r="H117" s="65">
        <v>17197</v>
      </c>
      <c r="I117" s="43"/>
      <c r="J117" s="43"/>
      <c r="K117" s="44">
        <v>0</v>
      </c>
      <c r="L117">
        <v>2222</v>
      </c>
    </row>
    <row r="118" spans="1:12" x14ac:dyDescent="0.3">
      <c r="A118" s="59">
        <v>21</v>
      </c>
      <c r="B118" s="59">
        <v>17313</v>
      </c>
      <c r="C118" s="62">
        <v>12</v>
      </c>
      <c r="D118" s="59">
        <v>17324</v>
      </c>
      <c r="E118" s="62">
        <v>24</v>
      </c>
      <c r="F118" s="59">
        <v>17331</v>
      </c>
      <c r="G118" s="65">
        <v>23</v>
      </c>
      <c r="H118" s="65">
        <v>17348</v>
      </c>
      <c r="I118" s="43"/>
      <c r="J118" s="43"/>
      <c r="K118" s="44">
        <v>0</v>
      </c>
      <c r="L118">
        <v>2122</v>
      </c>
    </row>
    <row r="119" spans="1:12" x14ac:dyDescent="0.3">
      <c r="A119" s="59">
        <v>21</v>
      </c>
      <c r="B119" s="59">
        <v>17468</v>
      </c>
      <c r="C119" s="62">
        <v>12</v>
      </c>
      <c r="D119" s="59">
        <v>17476</v>
      </c>
      <c r="E119" s="62">
        <v>24</v>
      </c>
      <c r="F119" s="59">
        <v>17484</v>
      </c>
      <c r="G119" s="65">
        <v>23</v>
      </c>
      <c r="H119" s="65">
        <v>17496</v>
      </c>
      <c r="I119" s="43"/>
      <c r="J119" s="43"/>
      <c r="K119" s="44">
        <v>0</v>
      </c>
      <c r="L119">
        <v>2122</v>
      </c>
    </row>
    <row r="120" spans="1:12" x14ac:dyDescent="0.3">
      <c r="A120" s="59">
        <v>21</v>
      </c>
      <c r="B120" s="59">
        <v>17594</v>
      </c>
      <c r="C120" s="62">
        <v>21</v>
      </c>
      <c r="D120" s="59">
        <v>17605</v>
      </c>
      <c r="E120" s="62">
        <v>22</v>
      </c>
      <c r="F120" s="59">
        <v>17622</v>
      </c>
      <c r="G120" s="65">
        <v>23</v>
      </c>
      <c r="H120" s="65">
        <v>17641</v>
      </c>
      <c r="I120" s="43"/>
      <c r="J120" s="43"/>
      <c r="K120" s="44">
        <v>0</v>
      </c>
      <c r="L120">
        <v>2222</v>
      </c>
    </row>
    <row r="121" spans="1:12" x14ac:dyDescent="0.3">
      <c r="A121" s="59">
        <v>21</v>
      </c>
      <c r="B121" s="59">
        <v>17747</v>
      </c>
      <c r="C121" s="62">
        <v>21</v>
      </c>
      <c r="D121" s="59">
        <v>17758</v>
      </c>
      <c r="E121" s="62">
        <v>11</v>
      </c>
      <c r="F121" s="59">
        <v>17766</v>
      </c>
      <c r="G121" s="65">
        <v>21</v>
      </c>
      <c r="H121" s="65">
        <v>17772</v>
      </c>
      <c r="I121" s="43"/>
      <c r="J121" s="43"/>
      <c r="K121" s="44">
        <v>0</v>
      </c>
      <c r="L121">
        <v>2212</v>
      </c>
    </row>
    <row r="122" spans="1:12" x14ac:dyDescent="0.3">
      <c r="A122" s="59">
        <v>21</v>
      </c>
      <c r="B122" s="59">
        <v>17887</v>
      </c>
      <c r="C122" s="62">
        <v>12</v>
      </c>
      <c r="D122" s="59">
        <v>17899</v>
      </c>
      <c r="E122" s="62">
        <v>24</v>
      </c>
      <c r="F122" s="59">
        <v>17907</v>
      </c>
      <c r="G122" s="65">
        <v>14</v>
      </c>
      <c r="H122" s="65">
        <v>17918</v>
      </c>
      <c r="I122" s="43"/>
      <c r="J122" s="43"/>
      <c r="K122" s="44">
        <v>0</v>
      </c>
      <c r="L122">
        <v>2121</v>
      </c>
    </row>
    <row r="123" spans="1:12" x14ac:dyDescent="0.3">
      <c r="A123" s="59">
        <v>21</v>
      </c>
      <c r="B123" s="59">
        <v>18016</v>
      </c>
      <c r="C123" s="62">
        <v>21</v>
      </c>
      <c r="D123" s="59">
        <v>18032</v>
      </c>
      <c r="E123" s="62">
        <v>11</v>
      </c>
      <c r="F123" s="59">
        <v>18043</v>
      </c>
      <c r="G123" s="65">
        <v>21</v>
      </c>
      <c r="H123" s="65">
        <v>18050</v>
      </c>
      <c r="I123" s="43"/>
      <c r="J123" s="43"/>
      <c r="K123" s="44">
        <v>0</v>
      </c>
      <c r="L123">
        <v>2212</v>
      </c>
    </row>
    <row r="124" spans="1:12" x14ac:dyDescent="0.3">
      <c r="A124" s="59">
        <v>12</v>
      </c>
      <c r="B124" s="59">
        <v>18186</v>
      </c>
      <c r="C124" s="62">
        <v>14</v>
      </c>
      <c r="D124" s="59">
        <v>18194</v>
      </c>
      <c r="E124" s="62">
        <v>13</v>
      </c>
      <c r="F124" s="59">
        <v>18220</v>
      </c>
      <c r="G124" s="65">
        <v>23</v>
      </c>
      <c r="H124" s="65">
        <v>18227</v>
      </c>
      <c r="I124" s="43"/>
      <c r="J124" s="43"/>
      <c r="K124" s="44">
        <v>0</v>
      </c>
      <c r="L124">
        <v>1112</v>
      </c>
    </row>
    <row r="125" spans="1:12" x14ac:dyDescent="0.3">
      <c r="A125" s="59">
        <v>21</v>
      </c>
      <c r="B125" s="59">
        <v>18325</v>
      </c>
      <c r="C125" s="62">
        <v>12</v>
      </c>
      <c r="D125" s="59">
        <v>18333</v>
      </c>
      <c r="E125" s="62">
        <v>24</v>
      </c>
      <c r="F125" s="59">
        <v>18341</v>
      </c>
      <c r="G125" s="65">
        <v>14</v>
      </c>
      <c r="H125" s="65">
        <v>18353</v>
      </c>
      <c r="I125" s="43"/>
      <c r="J125" s="43"/>
      <c r="K125" s="44">
        <v>0</v>
      </c>
      <c r="L125">
        <v>2121</v>
      </c>
    </row>
    <row r="126" spans="1:12" x14ac:dyDescent="0.3">
      <c r="A126" s="59">
        <v>21</v>
      </c>
      <c r="B126" s="59">
        <v>18470</v>
      </c>
      <c r="C126" s="62">
        <v>21</v>
      </c>
      <c r="D126" s="59">
        <v>18482</v>
      </c>
      <c r="E126" s="62">
        <v>22</v>
      </c>
      <c r="F126" s="59">
        <v>18494</v>
      </c>
      <c r="G126" s="65">
        <v>14</v>
      </c>
      <c r="H126" s="65">
        <v>18509</v>
      </c>
      <c r="I126" s="43"/>
      <c r="J126" s="43"/>
      <c r="K126" s="44">
        <v>0</v>
      </c>
      <c r="L126">
        <v>2221</v>
      </c>
    </row>
    <row r="127" spans="1:12" x14ac:dyDescent="0.3">
      <c r="A127" s="59">
        <v>21</v>
      </c>
      <c r="B127" s="59">
        <v>18624</v>
      </c>
      <c r="C127" s="62">
        <v>12</v>
      </c>
      <c r="D127" s="59">
        <v>18637</v>
      </c>
      <c r="E127" s="62">
        <v>24</v>
      </c>
      <c r="F127" s="59">
        <v>18644</v>
      </c>
      <c r="G127" s="65">
        <v>14</v>
      </c>
      <c r="H127" s="65">
        <v>18660</v>
      </c>
      <c r="I127" s="43"/>
      <c r="J127" s="43"/>
      <c r="K127" s="44">
        <v>0</v>
      </c>
      <c r="L127">
        <v>2121</v>
      </c>
    </row>
    <row r="128" spans="1:12" x14ac:dyDescent="0.3">
      <c r="A128" s="59">
        <v>21</v>
      </c>
      <c r="B128" s="59">
        <v>18757</v>
      </c>
      <c r="C128" s="62">
        <v>21</v>
      </c>
      <c r="D128" s="59">
        <v>18767</v>
      </c>
      <c r="E128" s="62">
        <v>11</v>
      </c>
      <c r="F128" s="59">
        <v>18775</v>
      </c>
      <c r="G128" s="65">
        <v>21</v>
      </c>
      <c r="H128" s="65">
        <v>18782</v>
      </c>
      <c r="I128" s="43"/>
      <c r="J128" s="43"/>
      <c r="K128" s="44">
        <v>0</v>
      </c>
      <c r="L128">
        <v>2212</v>
      </c>
    </row>
    <row r="129" spans="1:12" x14ac:dyDescent="0.3">
      <c r="A129" s="59">
        <v>21</v>
      </c>
      <c r="B129" s="59">
        <v>18892</v>
      </c>
      <c r="C129" s="62">
        <v>12</v>
      </c>
      <c r="D129" s="59">
        <v>18905</v>
      </c>
      <c r="E129" s="62">
        <v>24</v>
      </c>
      <c r="F129" s="59">
        <v>18912</v>
      </c>
      <c r="G129" s="65">
        <v>14</v>
      </c>
      <c r="H129" s="65">
        <v>18923</v>
      </c>
      <c r="I129" s="43"/>
      <c r="J129" s="43"/>
      <c r="K129" s="44">
        <v>0</v>
      </c>
      <c r="L129">
        <v>2121</v>
      </c>
    </row>
    <row r="130" spans="1:12" x14ac:dyDescent="0.3">
      <c r="A130" s="59">
        <v>21</v>
      </c>
      <c r="B130" s="59">
        <v>19023</v>
      </c>
      <c r="C130" s="62">
        <v>21</v>
      </c>
      <c r="D130" s="59">
        <v>19037</v>
      </c>
      <c r="E130" s="62">
        <v>11</v>
      </c>
      <c r="F130" s="59">
        <v>19045</v>
      </c>
      <c r="G130" s="65">
        <v>21</v>
      </c>
      <c r="H130" s="65">
        <v>19052</v>
      </c>
      <c r="I130" s="43"/>
      <c r="J130" s="43"/>
      <c r="K130" s="44">
        <v>0</v>
      </c>
      <c r="L130">
        <v>2212</v>
      </c>
    </row>
    <row r="131" spans="1:12" x14ac:dyDescent="0.3">
      <c r="A131" s="59">
        <v>12</v>
      </c>
      <c r="B131" s="59">
        <v>19149</v>
      </c>
      <c r="C131" s="62">
        <v>14</v>
      </c>
      <c r="D131" s="59">
        <v>19157</v>
      </c>
      <c r="E131" s="62">
        <v>13</v>
      </c>
      <c r="F131" s="59">
        <v>19179</v>
      </c>
      <c r="G131" s="65">
        <v>23</v>
      </c>
      <c r="H131" s="65">
        <v>19186</v>
      </c>
      <c r="I131" s="43"/>
      <c r="J131" s="43"/>
      <c r="K131" s="44">
        <v>0</v>
      </c>
      <c r="L131">
        <v>1112</v>
      </c>
    </row>
    <row r="132" spans="1:12" x14ac:dyDescent="0.3">
      <c r="A132" s="59">
        <v>21</v>
      </c>
      <c r="B132" s="59">
        <v>19286</v>
      </c>
      <c r="C132" s="62">
        <v>12</v>
      </c>
      <c r="D132" s="59">
        <v>19299</v>
      </c>
      <c r="E132" s="62">
        <v>24</v>
      </c>
      <c r="F132" s="59">
        <v>19305</v>
      </c>
      <c r="G132" s="65">
        <v>23</v>
      </c>
      <c r="H132" s="65">
        <v>19316</v>
      </c>
      <c r="I132" s="43"/>
      <c r="J132" s="43"/>
      <c r="K132" s="44">
        <v>0</v>
      </c>
      <c r="L132">
        <v>2122</v>
      </c>
    </row>
    <row r="133" spans="1:12" x14ac:dyDescent="0.3">
      <c r="A133" s="59">
        <v>21</v>
      </c>
      <c r="B133" s="59">
        <v>19416</v>
      </c>
      <c r="C133" s="62">
        <v>21</v>
      </c>
      <c r="D133" s="59">
        <v>19430</v>
      </c>
      <c r="E133" s="62">
        <v>11</v>
      </c>
      <c r="F133" s="59">
        <v>19439</v>
      </c>
      <c r="G133" s="65">
        <v>21</v>
      </c>
      <c r="H133" s="65">
        <v>19447</v>
      </c>
      <c r="I133" s="43"/>
      <c r="J133" s="43"/>
      <c r="K133" s="44">
        <v>0</v>
      </c>
      <c r="L133">
        <v>2212</v>
      </c>
    </row>
    <row r="134" spans="1:12" x14ac:dyDescent="0.3">
      <c r="A134" s="59">
        <v>21</v>
      </c>
      <c r="B134" s="59">
        <v>19551</v>
      </c>
      <c r="C134" s="62">
        <v>21</v>
      </c>
      <c r="D134" s="59">
        <v>19563</v>
      </c>
      <c r="E134" s="62">
        <v>11</v>
      </c>
      <c r="F134" s="59">
        <v>19573</v>
      </c>
      <c r="G134" s="65">
        <v>21</v>
      </c>
      <c r="H134" s="65">
        <v>19581</v>
      </c>
      <c r="I134" s="43"/>
      <c r="J134" s="43"/>
      <c r="K134" s="44">
        <v>0</v>
      </c>
      <c r="L134">
        <v>2212</v>
      </c>
    </row>
    <row r="135" spans="1:12" x14ac:dyDescent="0.3">
      <c r="A135" s="59">
        <v>21</v>
      </c>
      <c r="B135" s="59">
        <v>19679</v>
      </c>
      <c r="C135" s="62">
        <v>12</v>
      </c>
      <c r="D135" s="59">
        <v>19687</v>
      </c>
      <c r="E135" s="62">
        <v>13</v>
      </c>
      <c r="F135" s="59">
        <v>19696</v>
      </c>
      <c r="G135" s="65">
        <v>23</v>
      </c>
      <c r="H135" s="65">
        <v>19703</v>
      </c>
      <c r="I135" s="43"/>
      <c r="J135" s="43"/>
      <c r="K135" s="44">
        <v>0</v>
      </c>
      <c r="L135">
        <v>2112</v>
      </c>
    </row>
    <row r="136" spans="1:12" x14ac:dyDescent="0.3">
      <c r="A136" s="59">
        <v>21</v>
      </c>
      <c r="B136" s="59">
        <v>19800</v>
      </c>
      <c r="C136" s="62">
        <v>21</v>
      </c>
      <c r="D136" s="59">
        <v>19818</v>
      </c>
      <c r="E136" s="62">
        <v>22</v>
      </c>
      <c r="F136" s="59">
        <v>19833</v>
      </c>
      <c r="G136" s="65">
        <v>23</v>
      </c>
      <c r="H136" s="65">
        <v>19845</v>
      </c>
      <c r="I136" s="43"/>
      <c r="J136" s="43"/>
      <c r="K136" s="44">
        <v>0</v>
      </c>
      <c r="L136">
        <v>2222</v>
      </c>
    </row>
    <row r="137" spans="1:12" x14ac:dyDescent="0.3">
      <c r="A137" s="59">
        <v>21</v>
      </c>
      <c r="B137" s="59">
        <v>19951</v>
      </c>
      <c r="C137" s="62">
        <v>12</v>
      </c>
      <c r="D137" s="59">
        <v>19958</v>
      </c>
      <c r="E137" s="62">
        <v>24</v>
      </c>
      <c r="F137" s="59">
        <v>19966</v>
      </c>
      <c r="G137" s="65">
        <v>23</v>
      </c>
      <c r="H137" s="65">
        <v>19977</v>
      </c>
      <c r="I137" s="43"/>
      <c r="J137" s="43"/>
      <c r="K137" s="44">
        <v>0</v>
      </c>
      <c r="L137">
        <v>2122</v>
      </c>
    </row>
    <row r="138" spans="1:12" x14ac:dyDescent="0.3">
      <c r="A138" s="59">
        <v>21</v>
      </c>
      <c r="B138" s="59">
        <v>20076</v>
      </c>
      <c r="C138" s="62">
        <v>21</v>
      </c>
      <c r="D138" s="59">
        <v>20096</v>
      </c>
      <c r="E138" s="62">
        <v>11</v>
      </c>
      <c r="F138" s="59">
        <v>20104</v>
      </c>
      <c r="G138" s="65">
        <v>21</v>
      </c>
      <c r="H138" s="65">
        <v>20112</v>
      </c>
      <c r="I138" s="43"/>
      <c r="J138" s="43"/>
      <c r="K138" s="44">
        <v>0</v>
      </c>
      <c r="L138">
        <v>2212</v>
      </c>
    </row>
    <row r="139" spans="1:12" x14ac:dyDescent="0.3">
      <c r="A139" s="60">
        <v>21</v>
      </c>
      <c r="B139" s="60">
        <v>20204</v>
      </c>
      <c r="C139" s="63">
        <v>21</v>
      </c>
      <c r="D139" s="60">
        <v>20217</v>
      </c>
      <c r="E139" s="63">
        <v>11</v>
      </c>
      <c r="F139" s="60">
        <v>20229</v>
      </c>
      <c r="G139" s="66">
        <v>21</v>
      </c>
      <c r="H139" s="66">
        <v>20237</v>
      </c>
      <c r="I139" s="42"/>
      <c r="J139" s="42"/>
      <c r="K139" s="52">
        <v>0</v>
      </c>
      <c r="L139">
        <v>2212</v>
      </c>
    </row>
    <row r="140" spans="1:12" x14ac:dyDescent="0.3">
      <c r="A140" s="60">
        <v>21</v>
      </c>
      <c r="B140" s="60">
        <v>20338</v>
      </c>
      <c r="C140" s="63">
        <v>12</v>
      </c>
      <c r="D140" s="60">
        <v>20346</v>
      </c>
      <c r="E140" s="63">
        <v>24</v>
      </c>
      <c r="F140" s="60">
        <v>20353</v>
      </c>
      <c r="G140" s="66">
        <v>14</v>
      </c>
      <c r="H140" s="66">
        <v>20366</v>
      </c>
      <c r="I140" s="42"/>
      <c r="J140" s="42"/>
      <c r="K140" s="52">
        <v>0</v>
      </c>
      <c r="L140">
        <v>2121</v>
      </c>
    </row>
    <row r="141" spans="1:12" x14ac:dyDescent="0.3">
      <c r="A141" s="60">
        <v>21</v>
      </c>
      <c r="B141" s="60">
        <v>20465</v>
      </c>
      <c r="C141" s="63">
        <v>21</v>
      </c>
      <c r="D141" s="60">
        <v>20483</v>
      </c>
      <c r="E141" s="63">
        <v>11</v>
      </c>
      <c r="F141" s="60">
        <v>20490</v>
      </c>
      <c r="G141" s="66">
        <v>21</v>
      </c>
      <c r="H141" s="66">
        <v>20498</v>
      </c>
      <c r="I141" s="42"/>
      <c r="J141" s="42"/>
      <c r="K141" s="52">
        <v>0</v>
      </c>
      <c r="L141">
        <v>2212</v>
      </c>
    </row>
    <row r="142" spans="1:12" x14ac:dyDescent="0.3">
      <c r="A142" s="60">
        <v>21</v>
      </c>
      <c r="B142" s="60">
        <v>20597</v>
      </c>
      <c r="C142" s="63">
        <v>21</v>
      </c>
      <c r="D142" s="60">
        <v>20614</v>
      </c>
      <c r="E142" s="63">
        <v>22</v>
      </c>
      <c r="F142" s="60">
        <v>20632</v>
      </c>
      <c r="G142" s="66">
        <v>14</v>
      </c>
      <c r="H142" s="66">
        <v>20647</v>
      </c>
      <c r="I142" s="42"/>
      <c r="J142" s="42"/>
      <c r="K142" s="52">
        <v>0</v>
      </c>
      <c r="L142">
        <v>2221</v>
      </c>
    </row>
    <row r="143" spans="1:12" x14ac:dyDescent="0.3">
      <c r="A143" s="60">
        <v>21</v>
      </c>
      <c r="B143" s="60">
        <v>20745</v>
      </c>
      <c r="C143" s="63">
        <v>21</v>
      </c>
      <c r="D143" s="60">
        <v>20756</v>
      </c>
      <c r="E143" s="63">
        <v>11</v>
      </c>
      <c r="F143" s="60">
        <v>20767</v>
      </c>
      <c r="G143" s="66">
        <v>21</v>
      </c>
      <c r="H143" s="66">
        <v>20774</v>
      </c>
      <c r="I143" s="42"/>
      <c r="J143" s="42"/>
      <c r="K143" s="52">
        <v>0</v>
      </c>
      <c r="L143">
        <v>2212</v>
      </c>
    </row>
    <row r="144" spans="1:12" x14ac:dyDescent="0.3">
      <c r="A144" s="60">
        <v>21</v>
      </c>
      <c r="B144" s="60">
        <v>20869</v>
      </c>
      <c r="C144" s="63">
        <v>12</v>
      </c>
      <c r="D144" s="60">
        <v>20891</v>
      </c>
      <c r="E144" s="63">
        <v>24</v>
      </c>
      <c r="F144" s="60">
        <v>20900</v>
      </c>
      <c r="G144" s="66">
        <v>23</v>
      </c>
      <c r="H144" s="66">
        <v>20913</v>
      </c>
      <c r="I144" s="42"/>
      <c r="J144" s="42"/>
      <c r="K144" s="52">
        <v>0</v>
      </c>
      <c r="L144">
        <v>2122</v>
      </c>
    </row>
    <row r="145" spans="1:12" x14ac:dyDescent="0.3">
      <c r="A145" s="60">
        <v>12</v>
      </c>
      <c r="B145" s="60">
        <v>21033</v>
      </c>
      <c r="C145" s="63">
        <v>23</v>
      </c>
      <c r="D145" s="60">
        <v>21040</v>
      </c>
      <c r="E145" s="63">
        <v>13</v>
      </c>
      <c r="F145" s="60">
        <v>21050</v>
      </c>
      <c r="G145" s="66">
        <v>23</v>
      </c>
      <c r="H145" s="66">
        <v>21058</v>
      </c>
      <c r="I145" s="42"/>
      <c r="J145" s="42"/>
      <c r="K145" s="52">
        <v>0</v>
      </c>
      <c r="L145">
        <v>1212</v>
      </c>
    </row>
    <row r="146" spans="1:12" x14ac:dyDescent="0.3">
      <c r="A146" s="60">
        <v>21</v>
      </c>
      <c r="B146" s="60">
        <v>21164</v>
      </c>
      <c r="C146" s="63">
        <v>12</v>
      </c>
      <c r="D146" s="60">
        <v>21173</v>
      </c>
      <c r="E146" s="63">
        <v>24</v>
      </c>
      <c r="F146" s="60">
        <v>21181</v>
      </c>
      <c r="G146" s="66">
        <v>23</v>
      </c>
      <c r="H146" s="66">
        <v>21197</v>
      </c>
      <c r="I146" s="42"/>
      <c r="J146" s="42"/>
      <c r="K146" s="52">
        <v>0</v>
      </c>
      <c r="L146">
        <v>2122</v>
      </c>
    </row>
    <row r="147" spans="1:12" x14ac:dyDescent="0.3">
      <c r="A147" s="60">
        <v>21</v>
      </c>
      <c r="B147" s="60">
        <v>21319</v>
      </c>
      <c r="C147" s="63">
        <v>21</v>
      </c>
      <c r="D147" s="60">
        <v>21339</v>
      </c>
      <c r="E147" s="63">
        <v>11</v>
      </c>
      <c r="F147" s="60">
        <v>21351</v>
      </c>
      <c r="G147" s="66">
        <v>21</v>
      </c>
      <c r="H147" s="66">
        <v>21360</v>
      </c>
      <c r="I147" s="42"/>
      <c r="J147" s="42"/>
      <c r="K147" s="52">
        <v>0</v>
      </c>
      <c r="L147">
        <v>2212</v>
      </c>
    </row>
    <row r="148" spans="1:12" x14ac:dyDescent="0.3">
      <c r="A148" s="60">
        <v>21</v>
      </c>
      <c r="B148" s="60">
        <v>21455</v>
      </c>
      <c r="C148" s="63">
        <v>21</v>
      </c>
      <c r="D148" s="60">
        <v>21479</v>
      </c>
      <c r="E148" s="63">
        <v>22</v>
      </c>
      <c r="F148" s="60">
        <v>21497</v>
      </c>
      <c r="G148" s="66">
        <v>23</v>
      </c>
      <c r="H148" s="66">
        <v>21513</v>
      </c>
      <c r="I148" s="42"/>
      <c r="J148" s="42"/>
      <c r="K148" s="52">
        <v>0</v>
      </c>
      <c r="L148">
        <v>2222</v>
      </c>
    </row>
    <row r="149" spans="1:12" x14ac:dyDescent="0.3">
      <c r="A149" s="60">
        <v>21</v>
      </c>
      <c r="B149" s="60">
        <v>21610</v>
      </c>
      <c r="C149" s="63">
        <v>21</v>
      </c>
      <c r="D149" s="60">
        <v>21630</v>
      </c>
      <c r="E149" s="63">
        <v>11</v>
      </c>
      <c r="F149" s="60">
        <v>21638</v>
      </c>
      <c r="G149" s="66">
        <v>21</v>
      </c>
      <c r="H149" s="66">
        <v>21645</v>
      </c>
      <c r="I149" s="42"/>
      <c r="J149" s="42"/>
      <c r="K149" s="52">
        <v>0</v>
      </c>
      <c r="L149">
        <v>2212</v>
      </c>
    </row>
    <row r="150" spans="1:12" x14ac:dyDescent="0.3">
      <c r="A150" s="60">
        <v>21</v>
      </c>
      <c r="B150" s="60">
        <v>21762</v>
      </c>
      <c r="C150" s="63">
        <v>21</v>
      </c>
      <c r="D150" s="60">
        <v>21780</v>
      </c>
      <c r="E150" s="63">
        <v>22</v>
      </c>
      <c r="F150" s="60">
        <v>21793</v>
      </c>
      <c r="G150" s="66">
        <v>23</v>
      </c>
      <c r="H150" s="66">
        <v>21805</v>
      </c>
      <c r="I150" s="42"/>
      <c r="J150" s="42"/>
      <c r="K150" s="52">
        <v>0</v>
      </c>
      <c r="L150">
        <v>2222</v>
      </c>
    </row>
    <row r="151" spans="1:12" x14ac:dyDescent="0.3">
      <c r="A151" s="60">
        <v>21</v>
      </c>
      <c r="B151" s="60">
        <v>21905</v>
      </c>
      <c r="C151" s="63">
        <v>21</v>
      </c>
      <c r="D151" s="60">
        <v>21927</v>
      </c>
      <c r="E151" s="63">
        <v>22</v>
      </c>
      <c r="F151" s="60">
        <v>21938</v>
      </c>
      <c r="G151" s="66">
        <v>14</v>
      </c>
      <c r="H151" s="66">
        <v>21954</v>
      </c>
      <c r="I151" s="42"/>
      <c r="J151" s="42"/>
      <c r="K151" s="52">
        <v>0</v>
      </c>
      <c r="L151">
        <v>2221</v>
      </c>
    </row>
    <row r="152" spans="1:12" x14ac:dyDescent="0.3">
      <c r="A152" s="60">
        <v>21</v>
      </c>
      <c r="B152" s="60">
        <v>22051</v>
      </c>
      <c r="C152" s="63">
        <v>21</v>
      </c>
      <c r="D152" s="60">
        <v>22067</v>
      </c>
      <c r="E152" s="63">
        <v>22</v>
      </c>
      <c r="F152" s="60">
        <v>22082</v>
      </c>
      <c r="G152" s="66">
        <v>23</v>
      </c>
      <c r="H152" s="66">
        <v>22100</v>
      </c>
      <c r="I152" s="42"/>
      <c r="J152" s="42"/>
      <c r="K152" s="52">
        <v>0</v>
      </c>
      <c r="L152">
        <v>2222</v>
      </c>
    </row>
    <row r="153" spans="1:12" x14ac:dyDescent="0.3">
      <c r="A153" s="60">
        <v>21</v>
      </c>
      <c r="B153" s="60">
        <v>22197</v>
      </c>
      <c r="C153" s="63">
        <v>21</v>
      </c>
      <c r="D153" s="60">
        <v>22206</v>
      </c>
      <c r="E153" s="63">
        <v>22</v>
      </c>
      <c r="F153" s="60">
        <v>22238</v>
      </c>
      <c r="G153" s="66">
        <v>23</v>
      </c>
      <c r="H153" s="66">
        <v>22250</v>
      </c>
      <c r="I153" s="42"/>
      <c r="J153" s="42"/>
      <c r="K153" s="52">
        <v>0</v>
      </c>
      <c r="L153">
        <v>2222</v>
      </c>
    </row>
    <row r="154" spans="1:12" x14ac:dyDescent="0.3">
      <c r="A154" s="60">
        <v>21</v>
      </c>
      <c r="B154" s="60">
        <v>22349</v>
      </c>
      <c r="C154" s="63">
        <v>21</v>
      </c>
      <c r="D154" s="60">
        <v>22359</v>
      </c>
      <c r="E154" s="63">
        <v>22</v>
      </c>
      <c r="F154" s="60">
        <v>22370</v>
      </c>
      <c r="G154" s="66">
        <v>23</v>
      </c>
      <c r="H154" s="66">
        <v>22384</v>
      </c>
      <c r="I154" s="42"/>
      <c r="J154" s="42"/>
      <c r="K154" s="52">
        <v>0</v>
      </c>
      <c r="L154">
        <v>2222</v>
      </c>
    </row>
    <row r="155" spans="1:12" x14ac:dyDescent="0.3">
      <c r="A155" s="60">
        <v>21</v>
      </c>
      <c r="B155" s="60">
        <v>22491</v>
      </c>
      <c r="C155" s="63">
        <v>12</v>
      </c>
      <c r="D155" s="60">
        <v>22500</v>
      </c>
      <c r="E155" s="63">
        <v>24</v>
      </c>
      <c r="F155" s="60">
        <v>22508</v>
      </c>
      <c r="G155" s="66">
        <v>23</v>
      </c>
      <c r="H155" s="66">
        <v>22533</v>
      </c>
      <c r="I155" s="42"/>
      <c r="J155" s="42"/>
      <c r="K155" s="52">
        <v>0</v>
      </c>
      <c r="L155">
        <v>2122</v>
      </c>
    </row>
    <row r="156" spans="1:12" x14ac:dyDescent="0.3">
      <c r="A156" s="60">
        <v>21</v>
      </c>
      <c r="B156" s="60">
        <v>22639</v>
      </c>
      <c r="C156" s="63">
        <v>21</v>
      </c>
      <c r="D156" s="60">
        <v>22656</v>
      </c>
      <c r="E156" s="63">
        <v>11</v>
      </c>
      <c r="F156" s="60">
        <v>22666</v>
      </c>
      <c r="G156" s="66">
        <v>12</v>
      </c>
      <c r="H156" s="66">
        <v>22687</v>
      </c>
      <c r="I156" s="42"/>
      <c r="J156" s="42"/>
      <c r="K156" s="52">
        <v>0</v>
      </c>
      <c r="L156">
        <v>2211</v>
      </c>
    </row>
    <row r="157" spans="1:12" x14ac:dyDescent="0.3">
      <c r="A157" s="60">
        <v>12</v>
      </c>
      <c r="B157" s="60">
        <v>22812</v>
      </c>
      <c r="C157" s="63">
        <v>14</v>
      </c>
      <c r="D157" s="60">
        <v>22835</v>
      </c>
      <c r="E157" s="63">
        <v>24</v>
      </c>
      <c r="F157" s="60">
        <v>22842</v>
      </c>
      <c r="G157" s="66">
        <v>23</v>
      </c>
      <c r="H157" s="66">
        <v>22852</v>
      </c>
      <c r="I157" s="42"/>
      <c r="J157" s="42"/>
      <c r="K157" s="52">
        <v>0</v>
      </c>
      <c r="L157">
        <v>1122</v>
      </c>
    </row>
    <row r="158" spans="1:12" x14ac:dyDescent="0.3">
      <c r="A158" s="60">
        <v>21</v>
      </c>
      <c r="B158" s="60">
        <v>22951</v>
      </c>
      <c r="C158" s="63">
        <v>12</v>
      </c>
      <c r="D158" s="60">
        <v>22959</v>
      </c>
      <c r="E158" s="63">
        <v>24</v>
      </c>
      <c r="F158" s="60">
        <v>22968</v>
      </c>
      <c r="G158" s="66">
        <v>23</v>
      </c>
      <c r="H158" s="66">
        <v>22987</v>
      </c>
      <c r="I158" s="42"/>
      <c r="J158" s="42"/>
      <c r="K158" s="52">
        <v>0</v>
      </c>
      <c r="L158">
        <v>2122</v>
      </c>
    </row>
    <row r="159" spans="1:12" x14ac:dyDescent="0.3">
      <c r="A159" s="60">
        <v>21</v>
      </c>
      <c r="B159" s="60">
        <v>23095</v>
      </c>
      <c r="C159" s="63">
        <v>21</v>
      </c>
      <c r="D159" s="60">
        <v>23106</v>
      </c>
      <c r="E159" s="63">
        <v>22</v>
      </c>
      <c r="F159" s="60">
        <v>23124</v>
      </c>
      <c r="G159" s="66">
        <v>23</v>
      </c>
      <c r="H159" s="66">
        <v>23135</v>
      </c>
      <c r="I159" s="42"/>
      <c r="J159" s="42"/>
      <c r="K159" s="52">
        <v>0</v>
      </c>
      <c r="L159">
        <v>2222</v>
      </c>
    </row>
    <row r="160" spans="1:12" x14ac:dyDescent="0.3">
      <c r="A160" s="60">
        <v>12</v>
      </c>
      <c r="B160" s="60">
        <v>23252</v>
      </c>
      <c r="C160" s="63">
        <v>23</v>
      </c>
      <c r="D160" s="60">
        <v>23260</v>
      </c>
      <c r="E160" s="63">
        <v>24</v>
      </c>
      <c r="F160" s="60">
        <v>23270</v>
      </c>
      <c r="G160" s="66">
        <v>23</v>
      </c>
      <c r="H160" s="66">
        <v>23292</v>
      </c>
      <c r="I160" s="42"/>
      <c r="J160" s="42"/>
      <c r="K160" s="52">
        <v>0</v>
      </c>
      <c r="L160">
        <v>1222</v>
      </c>
    </row>
    <row r="161" spans="1:12" x14ac:dyDescent="0.3">
      <c r="A161" s="60">
        <v>21</v>
      </c>
      <c r="B161" s="60">
        <v>23391</v>
      </c>
      <c r="C161" s="63">
        <v>21</v>
      </c>
      <c r="D161" s="60">
        <v>23403</v>
      </c>
      <c r="E161" s="63">
        <v>22</v>
      </c>
      <c r="F161" s="60">
        <v>23413</v>
      </c>
      <c r="G161" s="66">
        <v>23</v>
      </c>
      <c r="H161" s="66">
        <v>23429</v>
      </c>
      <c r="I161" s="42"/>
      <c r="J161" s="42"/>
      <c r="K161" s="52">
        <v>0</v>
      </c>
      <c r="L161">
        <v>2222</v>
      </c>
    </row>
    <row r="162" spans="1:12" x14ac:dyDescent="0.3">
      <c r="A162" s="60">
        <v>21</v>
      </c>
      <c r="B162" s="60">
        <v>23544</v>
      </c>
      <c r="C162" s="63">
        <v>12</v>
      </c>
      <c r="D162" s="60">
        <v>23553</v>
      </c>
      <c r="E162" s="63">
        <v>24</v>
      </c>
      <c r="F162" s="60">
        <v>23561</v>
      </c>
      <c r="G162" s="66">
        <v>23</v>
      </c>
      <c r="H162" s="66">
        <v>23572</v>
      </c>
      <c r="I162" s="42"/>
      <c r="J162" s="42"/>
      <c r="K162" s="52">
        <v>0</v>
      </c>
      <c r="L162">
        <v>2122</v>
      </c>
    </row>
    <row r="163" spans="1:12" x14ac:dyDescent="0.3">
      <c r="A163" s="60">
        <v>21</v>
      </c>
      <c r="B163" s="60">
        <v>23674</v>
      </c>
      <c r="C163" s="63">
        <v>21</v>
      </c>
      <c r="D163" s="60">
        <v>23684</v>
      </c>
      <c r="E163" s="63">
        <v>22</v>
      </c>
      <c r="F163" s="60">
        <v>23704</v>
      </c>
      <c r="G163" s="66">
        <v>23</v>
      </c>
      <c r="H163" s="66">
        <v>23740</v>
      </c>
      <c r="I163" s="42"/>
      <c r="J163" s="42"/>
      <c r="K163" s="52">
        <v>0</v>
      </c>
      <c r="L163">
        <v>2222</v>
      </c>
    </row>
    <row r="164" spans="1:12" x14ac:dyDescent="0.3">
      <c r="A164" s="60">
        <v>12</v>
      </c>
      <c r="B164" s="60">
        <v>23859</v>
      </c>
      <c r="C164" s="63">
        <v>23</v>
      </c>
      <c r="D164" s="60">
        <v>23901</v>
      </c>
      <c r="E164" s="63">
        <v>24</v>
      </c>
      <c r="F164" s="60">
        <v>23921</v>
      </c>
      <c r="G164" s="66">
        <v>14</v>
      </c>
      <c r="H164" s="66">
        <v>23947</v>
      </c>
      <c r="I164" s="42"/>
      <c r="J164" s="42"/>
      <c r="K164" s="52"/>
      <c r="L164">
        <v>1221</v>
      </c>
    </row>
    <row r="165" spans="1:12" x14ac:dyDescent="0.3">
      <c r="A165" s="17"/>
      <c r="B165" s="17"/>
      <c r="C165" s="17"/>
      <c r="D165" s="17"/>
      <c r="E165" s="17"/>
      <c r="F165" s="17"/>
      <c r="G165" s="17"/>
      <c r="H1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0</v>
      </c>
      <c r="B2" s="35">
        <v>40733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153</v>
      </c>
      <c r="V3" s="26" t="s">
        <v>115</v>
      </c>
      <c r="W3">
        <f>COUNTA(L7:L32)</f>
        <v>26</v>
      </c>
      <c r="AA3" s="26" t="s">
        <v>115</v>
      </c>
      <c r="AB3">
        <f>COUNTA(L33:L57)</f>
        <v>25</v>
      </c>
      <c r="AF3" s="26" t="s">
        <v>115</v>
      </c>
      <c r="AG3">
        <f>COUNTA(L58:L83)</f>
        <v>26</v>
      </c>
      <c r="AK3" s="26" t="s">
        <v>115</v>
      </c>
      <c r="AL3">
        <f>COUNTA(L84:L108)</f>
        <v>25</v>
      </c>
      <c r="AP3" s="26" t="s">
        <v>115</v>
      </c>
      <c r="AQ3">
        <f>COUNTA(L109:L134)</f>
        <v>26</v>
      </c>
      <c r="AU3" s="26" t="s">
        <v>115</v>
      </c>
      <c r="AV3">
        <f>COUNTA(L135:L159)</f>
        <v>25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153</v>
      </c>
      <c r="V4" s="26" t="s">
        <v>116</v>
      </c>
      <c r="W4">
        <f>SUM(U7:U22)</f>
        <v>26</v>
      </c>
      <c r="AA4" s="26" t="s">
        <v>116</v>
      </c>
      <c r="AB4">
        <f>SUM(Z7:Z22)</f>
        <v>25</v>
      </c>
      <c r="AF4" s="26" t="s">
        <v>116</v>
      </c>
      <c r="AG4">
        <f>SUM(AE7:AE22)</f>
        <v>26</v>
      </c>
      <c r="AK4" s="26" t="s">
        <v>116</v>
      </c>
      <c r="AL4">
        <f>SUM(AJ7:AJ22)</f>
        <v>25</v>
      </c>
      <c r="AP4" s="26" t="s">
        <v>116</v>
      </c>
      <c r="AQ4">
        <f>SUM(AO7:AO22)</f>
        <v>26</v>
      </c>
      <c r="AU4" s="26" t="s">
        <v>116</v>
      </c>
      <c r="AV4">
        <f>SUM(AT7:AT22)</f>
        <v>25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44</v>
      </c>
      <c r="C7" s="61">
        <v>12</v>
      </c>
      <c r="D7" s="58">
        <v>54</v>
      </c>
      <c r="E7" s="61">
        <v>24</v>
      </c>
      <c r="F7" s="58">
        <v>62</v>
      </c>
      <c r="G7" s="64">
        <v>23</v>
      </c>
      <c r="H7" s="64">
        <v>82</v>
      </c>
      <c r="I7" s="43"/>
      <c r="J7" s="43"/>
      <c r="K7" s="44">
        <v>0</v>
      </c>
      <c r="L7">
        <v>2122</v>
      </c>
      <c r="N7" s="37">
        <v>1111</v>
      </c>
      <c r="O7" s="37">
        <f>COUNTIF($L$7:$L$500,N7)</f>
        <v>3</v>
      </c>
      <c r="P7" s="37">
        <f>O7/$Q$4</f>
        <v>1.9607843137254902E-2</v>
      </c>
      <c r="Q7" s="37">
        <f>IF(P7=0,0,(P7*((LOG(P7))/LOG(2))))</f>
        <v>-0.11122402631316657</v>
      </c>
      <c r="T7" s="37">
        <f>N7</f>
        <v>1111</v>
      </c>
      <c r="U7" s="37">
        <f>COUNTIF(L7:L32,T7)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COUNTIF(L33:L57,Y7)</f>
        <v>1</v>
      </c>
      <c r="AA7" s="37">
        <f>Z7/(AB4-Z20)</f>
        <v>4.3478260869565216E-2</v>
      </c>
      <c r="AB7" s="37">
        <f>IF(AA7=0,0,(AA7*((LOG(AA7))/LOG(2))))</f>
        <v>-0.19667660678508753</v>
      </c>
      <c r="AD7" s="37">
        <f>N7</f>
        <v>1111</v>
      </c>
      <c r="AE7" s="37">
        <f>COUNTIF(L58:L83,AD7)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COUNTIF(L84:L108,AI7)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COUNTIF(L109:L134,AN7)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COUNTIF(L135:L159,AS7)</f>
        <v>2</v>
      </c>
      <c r="AU7" s="37">
        <f>AT7/(AV4-AT20)</f>
        <v>8.3333333333333329E-2</v>
      </c>
      <c r="AV7" s="37">
        <f>IF(AU7=0,0,(AU7*((LOG(AU7))/LOG(2))))</f>
        <v>-0.29874687506009634</v>
      </c>
    </row>
    <row r="8" spans="1:48" x14ac:dyDescent="0.3">
      <c r="A8" s="59">
        <v>21</v>
      </c>
      <c r="B8" s="59">
        <v>200</v>
      </c>
      <c r="C8" s="62">
        <v>12</v>
      </c>
      <c r="D8" s="59">
        <v>209</v>
      </c>
      <c r="E8" s="62">
        <v>24</v>
      </c>
      <c r="F8" s="59">
        <v>217</v>
      </c>
      <c r="G8" s="65">
        <v>23</v>
      </c>
      <c r="H8" s="65">
        <v>237</v>
      </c>
      <c r="I8" s="43"/>
      <c r="J8" s="43"/>
      <c r="K8" s="44">
        <v>0</v>
      </c>
      <c r="L8">
        <v>2122</v>
      </c>
      <c r="N8" s="37">
        <v>1112</v>
      </c>
      <c r="O8" s="37">
        <f>COUNTIF($L$7:$L$500,N8)</f>
        <v>7</v>
      </c>
      <c r="P8" s="37">
        <f>O8/$Q$4</f>
        <v>4.5751633986928102E-2</v>
      </c>
      <c r="Q8" s="37">
        <f>IF(P8=0,0,(P8*((LOG(P8))/LOG(2))))</f>
        <v>-0.20359627741467537</v>
      </c>
      <c r="T8" s="37">
        <f>N8</f>
        <v>1112</v>
      </c>
      <c r="U8" s="37">
        <f>COUNTIF(L7:L32,T8)</f>
        <v>1</v>
      </c>
      <c r="V8" s="37">
        <f>U8/(W4-U20)</f>
        <v>4.5454545454545456E-2</v>
      </c>
      <c r="W8" s="37">
        <f>IF(V8=0,0,(V8*((LOG(V8))/LOG(2))))</f>
        <v>-0.20270143721078623</v>
      </c>
      <c r="Y8" s="37">
        <f>N8</f>
        <v>1112</v>
      </c>
      <c r="Z8" s="37">
        <f>COUNTIF(L33:L57,Y8)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COUNTIF(L58:L83,AD8)</f>
        <v>1</v>
      </c>
      <c r="AF8" s="37">
        <f>AE8/(AG4-AE20)</f>
        <v>4.5454545454545456E-2</v>
      </c>
      <c r="AG8" s="37">
        <f>IF(AF8=0,0,(AF8*((LOG(AF8))/LOG(2))))</f>
        <v>-0.20270143721078623</v>
      </c>
      <c r="AI8" s="37">
        <f>N8</f>
        <v>1112</v>
      </c>
      <c r="AJ8" s="37">
        <f>COUNTIF(L84:L108,AI8)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COUNTIF(L109:L134,AN8)</f>
        <v>3</v>
      </c>
      <c r="AP8" s="37">
        <f>AO8/(AQ4-AO20)</f>
        <v>0.12</v>
      </c>
      <c r="AQ8" s="37">
        <f>IF(AP8=0,0,(AP8*((LOG(AP8))/LOG(2))))</f>
        <v>-0.36706724268642821</v>
      </c>
      <c r="AS8" s="37">
        <f>N8</f>
        <v>1112</v>
      </c>
      <c r="AT8" s="37">
        <f>COUNTIF(L135:L159,AS8)</f>
        <v>2</v>
      </c>
      <c r="AU8" s="37">
        <f>AT8/(AV4-AT20)</f>
        <v>8.3333333333333329E-2</v>
      </c>
      <c r="AV8" s="37">
        <f>IF(AU8=0,0,(AU8*((LOG(AU8))/LOG(2))))</f>
        <v>-0.29874687506009634</v>
      </c>
    </row>
    <row r="9" spans="1:48" x14ac:dyDescent="0.3">
      <c r="A9" s="59">
        <v>21</v>
      </c>
      <c r="B9" s="59">
        <v>363</v>
      </c>
      <c r="C9" s="62">
        <v>21</v>
      </c>
      <c r="D9" s="59">
        <v>383</v>
      </c>
      <c r="E9" s="62">
        <v>11</v>
      </c>
      <c r="F9" s="59">
        <v>395</v>
      </c>
      <c r="G9" s="65">
        <v>21</v>
      </c>
      <c r="H9" s="65">
        <v>402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14</v>
      </c>
      <c r="P9" s="37">
        <f>O9/$Q$4</f>
        <v>9.1503267973856203E-2</v>
      </c>
      <c r="Q9" s="37">
        <f>IF(P9=0,0,(P9*((LOG(P9))/LOG(2))))</f>
        <v>-0.31568928685549458</v>
      </c>
      <c r="T9" s="37">
        <f>N9</f>
        <v>1121</v>
      </c>
      <c r="U9" s="37">
        <f>COUNTIF(L7:L32,T9)</f>
        <v>3</v>
      </c>
      <c r="V9" s="37">
        <f>U9/(W4-U20)</f>
        <v>0.13636363636363635</v>
      </c>
      <c r="W9" s="37">
        <f>IF(V9=0,0,(V9*((LOG(V9))/LOG(2))))</f>
        <v>-0.39197306153401923</v>
      </c>
      <c r="Y9" s="37">
        <f>N9</f>
        <v>1121</v>
      </c>
      <c r="Z9" s="37">
        <f>COUNTIF(L33:L57,Y9)</f>
        <v>4</v>
      </c>
      <c r="AA9" s="37">
        <f>Z9/(AB4-Z20)</f>
        <v>0.17391304347826086</v>
      </c>
      <c r="AB9" s="37">
        <f>IF(AA9=0,0,(AA9*((LOG(AA9))/LOG(2))))</f>
        <v>-0.43888034018382832</v>
      </c>
      <c r="AD9" s="37">
        <f>N9</f>
        <v>1121</v>
      </c>
      <c r="AE9" s="37">
        <f>COUNTIF(L58:L83,AD9)</f>
        <v>2</v>
      </c>
      <c r="AF9" s="37">
        <f>AE9/(AG4-AE20)</f>
        <v>9.0909090909090912E-2</v>
      </c>
      <c r="AG9" s="37">
        <f>IF(AF9=0,0,(AF9*((LOG(AF9))/LOG(2))))</f>
        <v>-0.31449378351248153</v>
      </c>
      <c r="AI9" s="37">
        <f>N9</f>
        <v>1121</v>
      </c>
      <c r="AJ9" s="37">
        <f>COUNTIF(L84:L108,AI9)</f>
        <v>1</v>
      </c>
      <c r="AK9" s="37">
        <f>AJ9/(AL4-AJ20)</f>
        <v>5.2631578947368418E-2</v>
      </c>
      <c r="AL9" s="37">
        <f>IF(AK9=0,0,(AK9*((LOG(AK9))/LOG(2))))</f>
        <v>-0.22357513228650452</v>
      </c>
      <c r="AN9" s="37">
        <f>N9</f>
        <v>1121</v>
      </c>
      <c r="AO9" s="37">
        <f>COUNTIF(L109:L134,AN9)</f>
        <v>2</v>
      </c>
      <c r="AP9" s="37">
        <f>AO9/(AQ4-AO20)</f>
        <v>0.08</v>
      </c>
      <c r="AQ9" s="37">
        <f>IF(AP9=0,0,(AP9*((LOG(AP9))/LOG(2))))</f>
        <v>-0.29150849518197797</v>
      </c>
      <c r="AS9" s="37">
        <f>N9</f>
        <v>1121</v>
      </c>
      <c r="AT9" s="37">
        <f>COUNTIF(L135:L159,AS9)</f>
        <v>2</v>
      </c>
      <c r="AU9" s="37">
        <f>AT9/(AV4-AT20)</f>
        <v>8.3333333333333329E-2</v>
      </c>
      <c r="AV9" s="37">
        <f>IF(AU9=0,0,(AU9*((LOG(AU9))/LOG(2))))</f>
        <v>-0.29874687506009634</v>
      </c>
    </row>
    <row r="10" spans="1:48" x14ac:dyDescent="0.3">
      <c r="A10" s="59">
        <v>12</v>
      </c>
      <c r="B10" s="59">
        <v>523</v>
      </c>
      <c r="C10" s="62">
        <v>23</v>
      </c>
      <c r="D10" s="59">
        <v>531</v>
      </c>
      <c r="E10" s="62">
        <v>24</v>
      </c>
      <c r="F10" s="59">
        <v>554</v>
      </c>
      <c r="G10" s="65">
        <v>14</v>
      </c>
      <c r="H10" s="65">
        <v>569</v>
      </c>
      <c r="I10" s="43"/>
      <c r="J10" s="43"/>
      <c r="K10" s="44">
        <v>0</v>
      </c>
      <c r="L10">
        <v>1221</v>
      </c>
      <c r="N10" s="37">
        <v>1122</v>
      </c>
      <c r="O10" s="37">
        <f>COUNTIF($L$7:$L$500,N10)</f>
        <v>4</v>
      </c>
      <c r="P10" s="37">
        <f>O10/$Q$4</f>
        <v>2.6143790849673203E-2</v>
      </c>
      <c r="Q10" s="37">
        <f>IF(P10=0,0,(P10*((LOG(P10))/LOG(2))))</f>
        <v>-0.13744804817497128</v>
      </c>
      <c r="T10" s="37">
        <f>N10</f>
        <v>1122</v>
      </c>
      <c r="U10" s="37">
        <f>COUNTIF(L7:L32,T10)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COUNTIF(L33:L57,Y10)</f>
        <v>2</v>
      </c>
      <c r="AA10" s="37">
        <f>Z10/(AB4-Z20)</f>
        <v>8.6956521739130432E-2</v>
      </c>
      <c r="AB10" s="37">
        <f>IF(AA10=0,0,(AA10*((LOG(AA10))/LOG(2))))</f>
        <v>-0.30639669183104457</v>
      </c>
      <c r="AD10" s="37">
        <f>N10</f>
        <v>1122</v>
      </c>
      <c r="AE10" s="37">
        <f>COUNTIF(L58:L83,AD10)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COUNTIF(L84:L108,AI10)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COUNTIF(L109:L134,AN10)</f>
        <v>1</v>
      </c>
      <c r="AP10" s="37">
        <f>AO10/(AQ4-AO20)</f>
        <v>0.04</v>
      </c>
      <c r="AQ10" s="37">
        <f>IF(AP10=0,0,(AP10*((LOG(AP10))/LOG(2))))</f>
        <v>-0.18575424759098899</v>
      </c>
      <c r="AS10" s="37">
        <f>N10</f>
        <v>1122</v>
      </c>
      <c r="AT10" s="37">
        <f>COUNTIF(L135:L159,AS10)</f>
        <v>1</v>
      </c>
      <c r="AU10" s="37">
        <f>AT10/(AV4-AT20)</f>
        <v>4.1666666666666664E-2</v>
      </c>
      <c r="AV10" s="37">
        <f>IF(AU10=0,0,(AU10*((LOG(AU10))/LOG(2))))</f>
        <v>-0.19104010419671485</v>
      </c>
    </row>
    <row r="11" spans="1:48" x14ac:dyDescent="0.3">
      <c r="A11" s="59">
        <v>21</v>
      </c>
      <c r="B11" s="59">
        <v>672</v>
      </c>
      <c r="C11" s="62">
        <v>12</v>
      </c>
      <c r="D11" s="59">
        <v>680</v>
      </c>
      <c r="E11" s="62">
        <v>24</v>
      </c>
      <c r="F11" s="59">
        <v>687</v>
      </c>
      <c r="G11" s="65">
        <v>14</v>
      </c>
      <c r="H11" s="65">
        <v>707</v>
      </c>
      <c r="I11" s="43"/>
      <c r="J11" s="43"/>
      <c r="K11" s="44">
        <v>0</v>
      </c>
      <c r="L11">
        <v>2121</v>
      </c>
      <c r="N11" s="37">
        <v>1211</v>
      </c>
      <c r="O11" s="37">
        <f>COUNTIF($L$7:$L$500,N11)</f>
        <v>2</v>
      </c>
      <c r="P11" s="37">
        <f>O11/$Q$4</f>
        <v>1.3071895424836602E-2</v>
      </c>
      <c r="Q11" s="37">
        <f>IF(P11=0,0,(P11*((LOG(P11))/LOG(2))))</f>
        <v>-8.1795919512322249E-2</v>
      </c>
      <c r="T11" s="37">
        <f>N11</f>
        <v>1211</v>
      </c>
      <c r="U11" s="37">
        <f>COUNTIF(L7:L32,T11)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COUNTIF(L33:L57,Y11)</f>
        <v>2</v>
      </c>
      <c r="AA11" s="37">
        <f>Z11/(AB4-Z20)</f>
        <v>8.6956521739130432E-2</v>
      </c>
      <c r="AB11" s="37">
        <f>IF(AA11=0,0,(AA11*((LOG(AA11))/LOG(2))))</f>
        <v>-0.30639669183104457</v>
      </c>
      <c r="AD11" s="37">
        <f>N11</f>
        <v>1211</v>
      </c>
      <c r="AE11" s="37">
        <f>COUNTIF(L58:L83,AD11)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COUNTIF(L84:L108,AI11)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COUNTIF(L109:L134,AN11)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COUNTIF(L135:L159,AS11)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822</v>
      </c>
      <c r="C12" s="62">
        <v>12</v>
      </c>
      <c r="D12" s="59">
        <v>832</v>
      </c>
      <c r="E12" s="62">
        <v>24</v>
      </c>
      <c r="F12" s="59">
        <v>841</v>
      </c>
      <c r="G12" s="65">
        <v>14</v>
      </c>
      <c r="H12" s="65">
        <v>856</v>
      </c>
      <c r="I12" s="43"/>
      <c r="J12" s="43"/>
      <c r="K12" s="44">
        <v>0</v>
      </c>
      <c r="L12">
        <v>2121</v>
      </c>
      <c r="N12" s="37">
        <v>1212</v>
      </c>
      <c r="O12" s="37">
        <f>COUNTIF($L$7:$L$500,N12)</f>
        <v>18</v>
      </c>
      <c r="P12" s="37">
        <f>O12/$Q$4</f>
        <v>0.11764705882352941</v>
      </c>
      <c r="Q12" s="37">
        <f>IF(P12=0,0,(P12*((LOG(P12))/LOG(2))))</f>
        <v>-0.36323092250003997</v>
      </c>
      <c r="T12" s="37">
        <f>N12</f>
        <v>1212</v>
      </c>
      <c r="U12" s="37">
        <f>COUNTIF(L7:L32,T12)</f>
        <v>4</v>
      </c>
      <c r="V12" s="37">
        <f>U12/(W4-U20)</f>
        <v>0.18181818181818182</v>
      </c>
      <c r="W12" s="37">
        <f>IF(V12=0,0,(V12*((LOG(V12))/LOG(2))))</f>
        <v>-0.44716938520678134</v>
      </c>
      <c r="Y12" s="37">
        <f>N12</f>
        <v>1212</v>
      </c>
      <c r="Z12" s="37">
        <f>COUNTIF(L33:L57,Y12)</f>
        <v>4</v>
      </c>
      <c r="AA12" s="37">
        <f>Z12/(AB4-Z20)</f>
        <v>0.17391304347826086</v>
      </c>
      <c r="AB12" s="37">
        <f>IF(AA12=0,0,(AA12*((LOG(AA12))/LOG(2))))</f>
        <v>-0.43888034018382832</v>
      </c>
      <c r="AD12" s="37">
        <f>N12</f>
        <v>1212</v>
      </c>
      <c r="AE12" s="37">
        <f>COUNTIF(L58:L83,AD12)</f>
        <v>4</v>
      </c>
      <c r="AF12" s="37">
        <f>AE12/(AG4-AE20)</f>
        <v>0.18181818181818182</v>
      </c>
      <c r="AG12" s="37">
        <f>IF(AF12=0,0,(AF12*((LOG(AF12))/LOG(2))))</f>
        <v>-0.44716938520678134</v>
      </c>
      <c r="AI12" s="37">
        <f>N12</f>
        <v>1212</v>
      </c>
      <c r="AJ12" s="37">
        <f>COUNTIF(L84:L108,AI12)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COUNTIF(L109:L134,AN12)</f>
        <v>3</v>
      </c>
      <c r="AP12" s="37">
        <f>AO12/(AQ4-AO20)</f>
        <v>0.12</v>
      </c>
      <c r="AQ12" s="37">
        <f>IF(AP12=0,0,(AP12*((LOG(AP12))/LOG(2))))</f>
        <v>-0.36706724268642821</v>
      </c>
      <c r="AS12" s="37">
        <f>N12</f>
        <v>1212</v>
      </c>
      <c r="AT12" s="37">
        <f>COUNTIF(L135:L159,AS12)</f>
        <v>3</v>
      </c>
      <c r="AU12" s="37">
        <f>AT12/(AV4-AT20)</f>
        <v>0.125</v>
      </c>
      <c r="AV12" s="37">
        <f>IF(AU12=0,0,(AU12*((LOG(AU12))/LOG(2))))</f>
        <v>-0.375</v>
      </c>
    </row>
    <row r="13" spans="1:48" x14ac:dyDescent="0.3">
      <c r="A13" s="59">
        <v>12</v>
      </c>
      <c r="B13" s="59">
        <v>1031</v>
      </c>
      <c r="C13" s="62">
        <v>23</v>
      </c>
      <c r="D13" s="59">
        <v>1040</v>
      </c>
      <c r="E13" s="62">
        <v>13</v>
      </c>
      <c r="F13" s="59">
        <v>1052</v>
      </c>
      <c r="G13" s="65">
        <v>23</v>
      </c>
      <c r="H13" s="65">
        <v>1060</v>
      </c>
      <c r="I13" s="43"/>
      <c r="J13" s="43"/>
      <c r="K13" s="44">
        <v>0</v>
      </c>
      <c r="L13">
        <v>1212</v>
      </c>
      <c r="N13" s="37">
        <v>1221</v>
      </c>
      <c r="O13" s="37">
        <f>COUNTIF($L$7:$L$500,N13)</f>
        <v>8</v>
      </c>
      <c r="P13" s="37">
        <f>O13/$Q$4</f>
        <v>5.2287581699346407E-2</v>
      </c>
      <c r="Q13" s="37">
        <f>IF(P13=0,0,(P13*((LOG(P13))/LOG(2))))</f>
        <v>-0.22260851465059614</v>
      </c>
      <c r="T13" s="37">
        <f>N13</f>
        <v>1221</v>
      </c>
      <c r="U13" s="37">
        <f>COUNTIF(L7:L32,T13)</f>
        <v>3</v>
      </c>
      <c r="V13" s="37">
        <f>U13/(W4-U20)</f>
        <v>0.13636363636363635</v>
      </c>
      <c r="W13" s="37">
        <f>IF(V13=0,0,(V13*((LOG(V13))/LOG(2))))</f>
        <v>-0.39197306153401923</v>
      </c>
      <c r="Y13" s="37">
        <f>N13</f>
        <v>1221</v>
      </c>
      <c r="Z13" s="37">
        <f>COUNTIF(L33:L57,Y13)</f>
        <v>2</v>
      </c>
      <c r="AA13" s="37">
        <f>Z13/(AB4-Z20)</f>
        <v>8.6956521739130432E-2</v>
      </c>
      <c r="AB13" s="37">
        <f>IF(AA13=0,0,(AA13*((LOG(AA13))/LOG(2))))</f>
        <v>-0.30639669183104457</v>
      </c>
      <c r="AD13" s="37">
        <f>N13</f>
        <v>1221</v>
      </c>
      <c r="AE13" s="37">
        <f>COUNTIF(L58:L83,AD13)</f>
        <v>1</v>
      </c>
      <c r="AF13" s="37">
        <f>AE13/(AG4-AE20)</f>
        <v>4.5454545454545456E-2</v>
      </c>
      <c r="AG13" s="37">
        <f>IF(AF13=0,0,(AF13*((LOG(AF13))/LOG(2))))</f>
        <v>-0.20270143721078623</v>
      </c>
      <c r="AI13" s="37">
        <f>N13</f>
        <v>1221</v>
      </c>
      <c r="AJ13" s="37">
        <f>COUNTIF(L84:L108,AI13)</f>
        <v>1</v>
      </c>
      <c r="AK13" s="37">
        <f>AJ13/(AL4-AJ20)</f>
        <v>5.2631578947368418E-2</v>
      </c>
      <c r="AL13" s="37">
        <f>IF(AK13=0,0,(AK13*((LOG(AK13))/LOG(2))))</f>
        <v>-0.22357513228650452</v>
      </c>
      <c r="AN13" s="37">
        <f>N13</f>
        <v>1221</v>
      </c>
      <c r="AO13" s="37">
        <f>COUNTIF(L109:L134,AN13)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COUNTIF(L135:L159,AS13)</f>
        <v>1</v>
      </c>
      <c r="AU13" s="37">
        <f>AT13/(AV4-AT20)</f>
        <v>4.1666666666666664E-2</v>
      </c>
      <c r="AV13" s="37">
        <f>IF(AU13=0,0,(AU13*((LOG(AU13))/LOG(2))))</f>
        <v>-0.19104010419671485</v>
      </c>
    </row>
    <row r="14" spans="1:48" x14ac:dyDescent="0.3">
      <c r="A14" s="59">
        <v>12</v>
      </c>
      <c r="B14" s="59">
        <v>1172</v>
      </c>
      <c r="C14" s="62">
        <v>23</v>
      </c>
      <c r="D14" s="59">
        <v>1180</v>
      </c>
      <c r="E14" s="62">
        <v>13</v>
      </c>
      <c r="F14" s="59">
        <v>1192</v>
      </c>
      <c r="G14" s="65">
        <v>23</v>
      </c>
      <c r="H14" s="65">
        <v>1200</v>
      </c>
      <c r="I14" s="43"/>
      <c r="J14" s="43"/>
      <c r="K14" s="44">
        <v>0</v>
      </c>
      <c r="L14">
        <v>1212</v>
      </c>
      <c r="N14" s="37">
        <v>1222</v>
      </c>
      <c r="O14" s="37">
        <f>COUNTIF($L$7:$L$500,N14)</f>
        <v>2</v>
      </c>
      <c r="P14" s="37">
        <f>O14/$Q$4</f>
        <v>1.3071895424836602E-2</v>
      </c>
      <c r="Q14" s="37">
        <f>IF(P14=0,0,(P14*((LOG(P14))/LOG(2))))</f>
        <v>-8.1795919512322249E-2</v>
      </c>
      <c r="T14" s="37">
        <f>N14</f>
        <v>1222</v>
      </c>
      <c r="U14" s="37">
        <f>COUNTIF(L7:L32,T14)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COUNTIF(L33:L57,Y14)</f>
        <v>1</v>
      </c>
      <c r="AA14" s="37">
        <f>Z14/(AB4-Z20)</f>
        <v>4.3478260869565216E-2</v>
      </c>
      <c r="AB14" s="37">
        <f>IF(AA14=0,0,(AA14*((LOG(AA14))/LOG(2))))</f>
        <v>-0.19667660678508753</v>
      </c>
      <c r="AD14" s="37">
        <f>N14</f>
        <v>1222</v>
      </c>
      <c r="AE14" s="37">
        <f>COUNTIF(L58:L83,AD14)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COUNTIF(L84:L108,AI14)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COUNTIF(L109:L134,AN14)</f>
        <v>1</v>
      </c>
      <c r="AP14" s="37">
        <f>AO14/(AQ4-AO20)</f>
        <v>0.04</v>
      </c>
      <c r="AQ14" s="37">
        <f>IF(AP14=0,0,(AP14*((LOG(AP14))/LOG(2))))</f>
        <v>-0.18575424759098899</v>
      </c>
      <c r="AS14" s="37">
        <f>N14</f>
        <v>1222</v>
      </c>
      <c r="AT14" s="37">
        <f>COUNTIF(L135:L159,AS14)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12</v>
      </c>
      <c r="B15" s="59">
        <v>1313</v>
      </c>
      <c r="C15" s="62">
        <v>14</v>
      </c>
      <c r="D15" s="59">
        <v>1342</v>
      </c>
      <c r="E15" s="62">
        <v>24</v>
      </c>
      <c r="F15" s="59">
        <v>1349</v>
      </c>
      <c r="G15" s="65">
        <v>14</v>
      </c>
      <c r="H15" s="65">
        <v>1361</v>
      </c>
      <c r="I15" s="43"/>
      <c r="J15" s="43"/>
      <c r="K15" s="44">
        <v>0</v>
      </c>
      <c r="L15">
        <v>1121</v>
      </c>
      <c r="N15" s="37">
        <v>2111</v>
      </c>
      <c r="O15" s="37">
        <f>COUNTIF($L$7:$L$500,N15)</f>
        <v>3</v>
      </c>
      <c r="P15" s="37">
        <f>O15/$Q$4</f>
        <v>1.9607843137254902E-2</v>
      </c>
      <c r="Q15" s="37">
        <f>IF(P15=0,0,(P15*((LOG(P15))/LOG(2))))</f>
        <v>-0.11122402631316657</v>
      </c>
      <c r="T15" s="37">
        <f>N15</f>
        <v>2111</v>
      </c>
      <c r="U15" s="37">
        <f>COUNTIF(L7:L32,T15)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COUNTIF(L33:L57,Y15)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COUNTIF(L58:L83,AD15)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COUNTIF(L84:L108,AI15)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COUNTIF(L109:L134,AN15)</f>
        <v>1</v>
      </c>
      <c r="AP15" s="37">
        <f>AO15/(AQ4-AO20)</f>
        <v>0.04</v>
      </c>
      <c r="AQ15" s="37">
        <f>IF(AP15=0,0,(AP15*((LOG(AP15))/LOG(2))))</f>
        <v>-0.18575424759098899</v>
      </c>
      <c r="AS15" s="37">
        <f>N15</f>
        <v>2111</v>
      </c>
      <c r="AT15" s="37">
        <f>COUNTIF(L135:L159,AS15)</f>
        <v>2</v>
      </c>
      <c r="AU15" s="37">
        <f>AT15/(AV4-AT20)</f>
        <v>8.3333333333333329E-2</v>
      </c>
      <c r="AV15" s="37">
        <f>IF(AU15=0,0,(AU15*((LOG(AU15))/LOG(2))))</f>
        <v>-0.29874687506009634</v>
      </c>
    </row>
    <row r="16" spans="1:48" x14ac:dyDescent="0.3">
      <c r="A16" s="59">
        <v>21</v>
      </c>
      <c r="B16" s="59">
        <v>1459</v>
      </c>
      <c r="C16" s="62">
        <v>21</v>
      </c>
      <c r="D16" s="59">
        <v>1484</v>
      </c>
      <c r="E16" s="62">
        <v>11</v>
      </c>
      <c r="F16" s="59">
        <v>1498</v>
      </c>
      <c r="G16" s="65">
        <v>21</v>
      </c>
      <c r="H16" s="65">
        <v>1517</v>
      </c>
      <c r="I16" s="43"/>
      <c r="J16" s="43"/>
      <c r="K16" s="44">
        <v>0</v>
      </c>
      <c r="L16">
        <v>2212</v>
      </c>
      <c r="N16" s="37">
        <v>2112</v>
      </c>
      <c r="O16" s="37">
        <f>COUNTIF($L$7:$L$500,N16)</f>
        <v>14</v>
      </c>
      <c r="P16" s="37">
        <f>O16/$Q$4</f>
        <v>9.1503267973856203E-2</v>
      </c>
      <c r="Q16" s="37">
        <f>IF(P16=0,0,(P16*((LOG(P16))/LOG(2))))</f>
        <v>-0.31568928685549458</v>
      </c>
      <c r="T16" s="37">
        <f>N16</f>
        <v>2112</v>
      </c>
      <c r="U16" s="37">
        <f>COUNTIF(L7:L32,T16)</f>
        <v>2</v>
      </c>
      <c r="V16" s="37">
        <f>U16/(W4-U20)</f>
        <v>9.0909090909090912E-2</v>
      </c>
      <c r="W16" s="37">
        <f>IF(V16=0,0,(V16*((LOG(V16))/LOG(2))))</f>
        <v>-0.31449378351248153</v>
      </c>
      <c r="Y16" s="37">
        <f>N16</f>
        <v>2112</v>
      </c>
      <c r="Z16" s="37">
        <f>COUNTIF(L33:L57,Y16)</f>
        <v>2</v>
      </c>
      <c r="AA16" s="37">
        <f>Z16/(AB4-Z20)</f>
        <v>8.6956521739130432E-2</v>
      </c>
      <c r="AB16" s="37">
        <f>IF(AA16=0,0,(AA16*((LOG(AA16))/LOG(2))))</f>
        <v>-0.30639669183104457</v>
      </c>
      <c r="AD16" s="37">
        <f>N16</f>
        <v>2112</v>
      </c>
      <c r="AE16" s="37">
        <f>COUNTIF(L58:L83,AD16)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COUNTIF(L84:L108,AI16)</f>
        <v>2</v>
      </c>
      <c r="AK16" s="37">
        <f>AJ16/(AL4-AJ20)</f>
        <v>0.10526315789473684</v>
      </c>
      <c r="AL16" s="37">
        <f>IF(AK16=0,0,(AK16*((LOG(AK16))/LOG(2))))</f>
        <v>-0.34188710667827216</v>
      </c>
      <c r="AN16" s="37">
        <f>N16</f>
        <v>2112</v>
      </c>
      <c r="AO16" s="37">
        <f>COUNTIF(L109:L134,AN16)</f>
        <v>6</v>
      </c>
      <c r="AP16" s="37">
        <f>AO16/(AQ4-AO20)</f>
        <v>0.24</v>
      </c>
      <c r="AQ16" s="37">
        <f>IF(AP16=0,0,(AP16*((LOG(AP16))/LOG(2))))</f>
        <v>-0.49413448537285637</v>
      </c>
      <c r="AS16" s="37">
        <f>N16</f>
        <v>2112</v>
      </c>
      <c r="AT16" s="37">
        <f>COUNTIF(L135:L159,AS16)</f>
        <v>2</v>
      </c>
      <c r="AU16" s="37">
        <f>AT16/(AV4-AT20)</f>
        <v>8.3333333333333329E-2</v>
      </c>
      <c r="AV16" s="37">
        <f>IF(AU16=0,0,(AU16*((LOG(AU16))/LOG(2))))</f>
        <v>-0.29874687506009634</v>
      </c>
    </row>
    <row r="17" spans="1:48" x14ac:dyDescent="0.3">
      <c r="A17" s="59">
        <v>21</v>
      </c>
      <c r="B17" s="59">
        <v>1612</v>
      </c>
      <c r="C17" s="62">
        <v>12</v>
      </c>
      <c r="D17" s="59">
        <v>1625</v>
      </c>
      <c r="E17" s="62">
        <v>13</v>
      </c>
      <c r="F17" s="59">
        <v>1654</v>
      </c>
      <c r="G17" s="65">
        <v>23</v>
      </c>
      <c r="H17" s="65">
        <v>1672</v>
      </c>
      <c r="I17" s="43"/>
      <c r="J17" s="43"/>
      <c r="K17" s="44">
        <v>0</v>
      </c>
      <c r="L17">
        <v>2112</v>
      </c>
      <c r="N17" s="37">
        <v>2121</v>
      </c>
      <c r="O17" s="37">
        <f>COUNTIF($L$7:$L$500,N17)</f>
        <v>21</v>
      </c>
      <c r="P17" s="37">
        <f>O17/$Q$4</f>
        <v>0.13725490196078433</v>
      </c>
      <c r="Q17" s="37">
        <f>IF(P17=0,0,(P17*((LOG(P17))/LOG(2))))</f>
        <v>-0.39324495959602429</v>
      </c>
      <c r="T17" s="37">
        <f>N17</f>
        <v>2121</v>
      </c>
      <c r="U17" s="37">
        <f>COUNTIF(L7:L32,T17)</f>
        <v>4</v>
      </c>
      <c r="V17" s="37">
        <f>U17/(W4-U20)</f>
        <v>0.18181818181818182</v>
      </c>
      <c r="W17" s="37">
        <f>IF(V17=0,0,(V17*((LOG(V17))/LOG(2))))</f>
        <v>-0.44716938520678134</v>
      </c>
      <c r="Y17" s="37">
        <f>N17</f>
        <v>2121</v>
      </c>
      <c r="Z17" s="37">
        <f>COUNTIF(L33:L57,Y17)</f>
        <v>2</v>
      </c>
      <c r="AA17" s="37">
        <f>Z17/(AB4-Z20)</f>
        <v>8.6956521739130432E-2</v>
      </c>
      <c r="AB17" s="37">
        <f>IF(AA17=0,0,(AA17*((LOG(AA17))/LOG(2))))</f>
        <v>-0.30639669183104457</v>
      </c>
      <c r="AD17" s="37">
        <f>N17</f>
        <v>2121</v>
      </c>
      <c r="AE17" s="37">
        <f>COUNTIF(L58:L83,AD17)</f>
        <v>9</v>
      </c>
      <c r="AF17" s="37">
        <f>AE17/(AG4-AE20)</f>
        <v>0.40909090909090912</v>
      </c>
      <c r="AG17" s="37">
        <f>IF(AF17=0,0,(AF17*((LOG(AF17))/LOG(2))))</f>
        <v>-0.52752543430703935</v>
      </c>
      <c r="AI17" s="37">
        <f>N17</f>
        <v>2121</v>
      </c>
      <c r="AJ17" s="37">
        <f>COUNTIF(L84:L108,AI17)</f>
        <v>3</v>
      </c>
      <c r="AK17" s="37">
        <f>AJ17/(AL4-AJ20)</f>
        <v>0.15789473684210525</v>
      </c>
      <c r="AL17" s="37">
        <f>IF(AK17=0,0,(AK17*((LOG(AK17))/LOG(2))))</f>
        <v>-0.42046815990354147</v>
      </c>
      <c r="AN17" s="37">
        <f>N17</f>
        <v>2121</v>
      </c>
      <c r="AO17" s="37">
        <f>COUNTIF(L109:L134,AN17)</f>
        <v>2</v>
      </c>
      <c r="AP17" s="37">
        <f>AO17/(AQ4-AO20)</f>
        <v>0.08</v>
      </c>
      <c r="AQ17" s="37">
        <f>IF(AP17=0,0,(AP17*((LOG(AP17))/LOG(2))))</f>
        <v>-0.29150849518197797</v>
      </c>
      <c r="AS17" s="37">
        <f>N17</f>
        <v>2121</v>
      </c>
      <c r="AT17" s="37">
        <f>COUNTIF(L135:L159,AS17)</f>
        <v>1</v>
      </c>
      <c r="AU17" s="37">
        <f>AT17/(AV4-AT20)</f>
        <v>4.1666666666666664E-2</v>
      </c>
      <c r="AV17" s="37">
        <f>IF(AU17=0,0,(AU17*((LOG(AU17))/LOG(2))))</f>
        <v>-0.19104010419671485</v>
      </c>
    </row>
    <row r="18" spans="1:48" x14ac:dyDescent="0.3">
      <c r="A18" s="59">
        <v>12</v>
      </c>
      <c r="B18" s="59">
        <v>1783</v>
      </c>
      <c r="C18" s="62">
        <v>23</v>
      </c>
      <c r="D18" s="59">
        <v>1791</v>
      </c>
      <c r="E18" s="62">
        <v>13</v>
      </c>
      <c r="F18" s="59">
        <v>1803</v>
      </c>
      <c r="G18" s="65">
        <v>23</v>
      </c>
      <c r="H18" s="65">
        <v>1823</v>
      </c>
      <c r="I18" s="43"/>
      <c r="J18" s="43"/>
      <c r="K18" s="44">
        <v>0</v>
      </c>
      <c r="L18">
        <v>1212</v>
      </c>
      <c r="N18" s="37">
        <v>2122</v>
      </c>
      <c r="O18" s="37">
        <f>COUNTIF($L$7:$L$500,N18)</f>
        <v>22</v>
      </c>
      <c r="P18" s="37">
        <f>O18/$Q$4</f>
        <v>0.1437908496732026</v>
      </c>
      <c r="Q18" s="37">
        <f>IF(P18=0,0,(P18*((LOG(P18))/LOG(2))))</f>
        <v>-0.40232050280534504</v>
      </c>
      <c r="T18" s="37">
        <f>N18</f>
        <v>2122</v>
      </c>
      <c r="U18" s="37">
        <f>COUNTIF(L7:L32,T18)</f>
        <v>3</v>
      </c>
      <c r="V18" s="37">
        <f>U18/(W4-U20)</f>
        <v>0.13636363636363635</v>
      </c>
      <c r="W18" s="37">
        <f>IF(V18=0,0,(V18*((LOG(V18))/LOG(2))))</f>
        <v>-0.39197306153401923</v>
      </c>
      <c r="Y18" s="37">
        <f>N18</f>
        <v>2122</v>
      </c>
      <c r="Z18" s="37">
        <f>COUNTIF(L33:L57,Y18)</f>
        <v>3</v>
      </c>
      <c r="AA18" s="37">
        <f>Z18/(AB4-Z20)</f>
        <v>0.13043478260869565</v>
      </c>
      <c r="AB18" s="37">
        <f>IF(AA18=0,0,(AA18*((LOG(AA18))/LOG(2))))</f>
        <v>-0.3832955811307639</v>
      </c>
      <c r="AD18" s="37">
        <f>N18</f>
        <v>2122</v>
      </c>
      <c r="AE18" s="37">
        <f>COUNTIF(L58:L83,AD18)</f>
        <v>2</v>
      </c>
      <c r="AF18" s="37">
        <f>AE18/(AG4-AE20)</f>
        <v>9.0909090909090912E-2</v>
      </c>
      <c r="AG18" s="37">
        <f>IF(AF18=0,0,(AF18*((LOG(AF18))/LOG(2))))</f>
        <v>-0.31449378351248153</v>
      </c>
      <c r="AI18" s="37">
        <f>N18</f>
        <v>2122</v>
      </c>
      <c r="AJ18" s="37">
        <f>COUNTIF(L84:L108,AI18)</f>
        <v>7</v>
      </c>
      <c r="AK18" s="37">
        <f>AJ18/(AL4-AJ20)</f>
        <v>0.36842105263157893</v>
      </c>
      <c r="AL18" s="37">
        <f>IF(AK18=0,0,(AK18*((LOG(AK18))/LOG(2))))</f>
        <v>-0.53073727051062469</v>
      </c>
      <c r="AN18" s="37">
        <f>N18</f>
        <v>2122</v>
      </c>
      <c r="AO18" s="37">
        <f>COUNTIF(L109:L134,AN18)</f>
        <v>3</v>
      </c>
      <c r="AP18" s="37">
        <f>AO18/(AQ4-AO20)</f>
        <v>0.12</v>
      </c>
      <c r="AQ18" s="37">
        <f>IF(AP18=0,0,(AP18*((LOG(AP18))/LOG(2))))</f>
        <v>-0.36706724268642821</v>
      </c>
      <c r="AS18" s="37">
        <f>N18</f>
        <v>2122</v>
      </c>
      <c r="AT18" s="37">
        <f>COUNTIF(L135:L159,AS18)</f>
        <v>4</v>
      </c>
      <c r="AU18" s="37">
        <f>AT18/(AV4-AT20)</f>
        <v>0.16666666666666666</v>
      </c>
      <c r="AV18" s="37">
        <f>IF(AU18=0,0,(AU18*((LOG(AU18))/LOG(2))))</f>
        <v>-0.43082708345352599</v>
      </c>
    </row>
    <row r="19" spans="1:48" x14ac:dyDescent="0.3">
      <c r="A19" s="59">
        <v>12</v>
      </c>
      <c r="B19" s="59">
        <v>1932</v>
      </c>
      <c r="C19" s="62">
        <v>14</v>
      </c>
      <c r="D19" s="59">
        <v>1941</v>
      </c>
      <c r="E19" s="62">
        <v>24</v>
      </c>
      <c r="F19" s="59">
        <v>1949</v>
      </c>
      <c r="G19" s="65">
        <v>14</v>
      </c>
      <c r="H19" s="65">
        <v>1961</v>
      </c>
      <c r="I19" s="43"/>
      <c r="J19" s="43"/>
      <c r="K19" s="44">
        <v>0</v>
      </c>
      <c r="L19">
        <v>1121</v>
      </c>
      <c r="N19" s="37">
        <v>2211</v>
      </c>
      <c r="O19" s="37">
        <f>COUNTIF($L$7:$L$500,N19)</f>
        <v>2</v>
      </c>
      <c r="P19" s="37">
        <f>O19/$Q$4</f>
        <v>1.3071895424836602E-2</v>
      </c>
      <c r="Q19" s="37">
        <f>IF(P19=0,0,(P19*((LOG(P19))/LOG(2))))</f>
        <v>-8.1795919512322249E-2</v>
      </c>
      <c r="T19" s="37">
        <f>N19</f>
        <v>2211</v>
      </c>
      <c r="U19" s="37">
        <f>COUNTIF(L7:L32,T19)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COUNTIF(L33:L57,Y19)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COUNTIF(L58:L83,AD19)</f>
        <v>1</v>
      </c>
      <c r="AF19" s="37">
        <f>AE19/(AG4-AE20)</f>
        <v>4.5454545454545456E-2</v>
      </c>
      <c r="AG19" s="37">
        <f>IF(AF19=0,0,(AF19*((LOG(AF19))/LOG(2))))</f>
        <v>-0.20270143721078623</v>
      </c>
      <c r="AI19" s="37">
        <f>N19</f>
        <v>2211</v>
      </c>
      <c r="AJ19" s="37">
        <f>COUNTIF(L84:L108,AI19)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COUNTIF(L109:L134,AN19)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COUNTIF(L135:L159,AS19)</f>
        <v>1</v>
      </c>
      <c r="AU19" s="37">
        <f>AT19/(AV4-AT20)</f>
        <v>4.1666666666666664E-2</v>
      </c>
      <c r="AV19" s="37">
        <f>IF(AU19=0,0,(AU19*((LOG(AU19))/LOG(2))))</f>
        <v>-0.19104010419671485</v>
      </c>
    </row>
    <row r="20" spans="1:48" x14ac:dyDescent="0.3">
      <c r="A20" s="59">
        <v>21</v>
      </c>
      <c r="B20" s="59">
        <v>2079</v>
      </c>
      <c r="C20" s="62">
        <v>21</v>
      </c>
      <c r="D20" s="59">
        <v>2099</v>
      </c>
      <c r="E20" s="62">
        <v>11</v>
      </c>
      <c r="F20" s="59">
        <v>2112</v>
      </c>
      <c r="G20" s="65">
        <v>21</v>
      </c>
      <c r="H20" s="65">
        <v>2120</v>
      </c>
      <c r="I20" s="43"/>
      <c r="J20" s="43"/>
      <c r="K20" s="44">
        <v>0</v>
      </c>
      <c r="L20">
        <v>2212</v>
      </c>
      <c r="N20" s="37">
        <v>2212</v>
      </c>
      <c r="O20" s="37">
        <f>COUNTIF($L$7:$L$500,N20)</f>
        <v>18</v>
      </c>
      <c r="P20" s="37">
        <f>O20/$Q$4</f>
        <v>0.11764705882352941</v>
      </c>
      <c r="Q20" s="37">
        <f>IF(P20=0,0,(P20*((LOG(P20))/LOG(2))))</f>
        <v>-0.36323092250003997</v>
      </c>
      <c r="T20" s="37">
        <f>N20</f>
        <v>2212</v>
      </c>
      <c r="U20" s="37">
        <f>COUNTIF(L7:L32,T20)</f>
        <v>4</v>
      </c>
      <c r="V20" s="56"/>
      <c r="W20" s="57"/>
      <c r="Y20" s="37">
        <f>N20</f>
        <v>2212</v>
      </c>
      <c r="Z20" s="37">
        <f>COUNTIF(L33:L57,Y20)</f>
        <v>2</v>
      </c>
      <c r="AA20" s="56"/>
      <c r="AB20" s="57"/>
      <c r="AD20" s="37">
        <f>N20</f>
        <v>2212</v>
      </c>
      <c r="AE20" s="37">
        <f>COUNTIF(L58:L83,AD20)</f>
        <v>4</v>
      </c>
      <c r="AF20" s="56"/>
      <c r="AG20" s="57"/>
      <c r="AI20" s="37">
        <f>N20</f>
        <v>2212</v>
      </c>
      <c r="AJ20" s="37">
        <f>COUNTIF(L84:L108,AI20)</f>
        <v>6</v>
      </c>
      <c r="AK20" s="56"/>
      <c r="AL20" s="57"/>
      <c r="AN20" s="37">
        <f>N20</f>
        <v>2212</v>
      </c>
      <c r="AO20" s="37">
        <f>COUNTIF(L109:L134,AN20)</f>
        <v>1</v>
      </c>
      <c r="AP20" s="56"/>
      <c r="AQ20" s="57"/>
      <c r="AS20" s="37">
        <f>N20</f>
        <v>2212</v>
      </c>
      <c r="AT20" s="37">
        <f>COUNTIF(L135:L159,AS20)</f>
        <v>1</v>
      </c>
      <c r="AU20" s="56"/>
      <c r="AV20" s="57"/>
    </row>
    <row r="21" spans="1:48" x14ac:dyDescent="0.3">
      <c r="A21" s="59">
        <v>21</v>
      </c>
      <c r="B21" s="59">
        <v>2216</v>
      </c>
      <c r="C21" s="62">
        <v>21</v>
      </c>
      <c r="D21" s="59">
        <v>2233</v>
      </c>
      <c r="E21" s="62">
        <v>11</v>
      </c>
      <c r="F21" s="59">
        <v>2242</v>
      </c>
      <c r="G21" s="65">
        <v>21</v>
      </c>
      <c r="H21" s="65">
        <v>2252</v>
      </c>
      <c r="I21" s="43"/>
      <c r="J21" s="43"/>
      <c r="K21" s="44">
        <v>0</v>
      </c>
      <c r="L21">
        <v>2212</v>
      </c>
      <c r="N21" s="37">
        <v>2221</v>
      </c>
      <c r="O21" s="37">
        <f>COUNTIF($L$7:$L$500,N21)</f>
        <v>6</v>
      </c>
      <c r="P21" s="37">
        <f>O21/$Q$4</f>
        <v>3.9215686274509803E-2</v>
      </c>
      <c r="Q21" s="37">
        <f>IF(P21=0,0,(P21*((LOG(P21))/LOG(2))))</f>
        <v>-0.18323236635182338</v>
      </c>
      <c r="T21" s="37">
        <f>N21</f>
        <v>2221</v>
      </c>
      <c r="U21" s="37">
        <f>COUNTIF(L7:L32,T21)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COUNTIF(L33:L57,Y21)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COUNTIF(L58:L83,AD21)</f>
        <v>1</v>
      </c>
      <c r="AF21" s="37">
        <f>AE21/(AG4-AE20)</f>
        <v>4.5454545454545456E-2</v>
      </c>
      <c r="AG21" s="37">
        <f>IF(AF21=0,0,(AF21*((LOG(AF21))/LOG(2))))</f>
        <v>-0.20270143721078623</v>
      </c>
      <c r="AI21" s="37">
        <f>N21</f>
        <v>2221</v>
      </c>
      <c r="AJ21" s="37">
        <f>COUNTIF(L84:L108,AI21)</f>
        <v>2</v>
      </c>
      <c r="AK21" s="37">
        <f>AJ21/(AL4-AJ20)</f>
        <v>0.10526315789473684</v>
      </c>
      <c r="AL21" s="37">
        <f>IF(AK21=0,0,(AK21*((LOG(AK21))/LOG(2))))</f>
        <v>-0.34188710667827216</v>
      </c>
      <c r="AN21" s="37">
        <f>N21</f>
        <v>2221</v>
      </c>
      <c r="AO21" s="37">
        <f>COUNTIF(L109:L134,AN21)</f>
        <v>1</v>
      </c>
      <c r="AP21" s="37">
        <f>AO21/(AQ4-AO20)</f>
        <v>0.04</v>
      </c>
      <c r="AQ21" s="37">
        <f>IF(AP21=0,0,(AP21*((LOG(AP21))/LOG(2))))</f>
        <v>-0.18575424759098899</v>
      </c>
      <c r="AS21" s="37">
        <f>N21</f>
        <v>2221</v>
      </c>
      <c r="AT21" s="37">
        <f>COUNTIF(L135:L159,AS21)</f>
        <v>2</v>
      </c>
      <c r="AU21" s="37">
        <f>AT21/(AV4-AT20)</f>
        <v>8.3333333333333329E-2</v>
      </c>
      <c r="AV21" s="37">
        <f>IF(AU21=0,0,(AU21*((LOG(AU21))/LOG(2))))</f>
        <v>-0.29874687506009634</v>
      </c>
    </row>
    <row r="22" spans="1:48" x14ac:dyDescent="0.3">
      <c r="A22" s="59">
        <v>12</v>
      </c>
      <c r="B22" s="59">
        <v>2367</v>
      </c>
      <c r="C22" s="62">
        <v>23</v>
      </c>
      <c r="D22" s="59">
        <v>2379</v>
      </c>
      <c r="E22" s="62">
        <v>13</v>
      </c>
      <c r="F22" s="59">
        <v>2395</v>
      </c>
      <c r="G22" s="65">
        <v>23</v>
      </c>
      <c r="H22" s="65">
        <v>2403</v>
      </c>
      <c r="I22" s="43"/>
      <c r="J22" s="43"/>
      <c r="K22" s="44">
        <v>0</v>
      </c>
      <c r="L22">
        <v>1212</v>
      </c>
      <c r="N22" s="37">
        <v>2222</v>
      </c>
      <c r="O22" s="37">
        <f>COUNTIF($L$7:$L$500,N22)</f>
        <v>9</v>
      </c>
      <c r="P22" s="37">
        <f>O22/$Q$4</f>
        <v>5.8823529411764705E-2</v>
      </c>
      <c r="Q22" s="37">
        <f>IF(P22=0,0,(P22*((LOG(P22))/LOG(2))))</f>
        <v>-0.24043899066178465</v>
      </c>
      <c r="T22" s="37">
        <f>N22</f>
        <v>2222</v>
      </c>
      <c r="U22" s="37">
        <f>COUNTIF(L7:L32,T22)</f>
        <v>2</v>
      </c>
      <c r="V22" s="37">
        <f>U22/(W4-U20)</f>
        <v>9.0909090909090912E-2</v>
      </c>
      <c r="W22" s="37">
        <f>IF(V22=0,0,(V22*((LOG(V22))/LOG(2))))</f>
        <v>-0.31449378351248153</v>
      </c>
      <c r="Y22" s="37">
        <f>N22</f>
        <v>2222</v>
      </c>
      <c r="Z22" s="37">
        <f>COUNTIF(L33:L57,Y22)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COUNTIF(L58:L83,AD22)</f>
        <v>1</v>
      </c>
      <c r="AF22" s="37">
        <f>AE22/(AG4-AE20)</f>
        <v>4.5454545454545456E-2</v>
      </c>
      <c r="AG22" s="37">
        <f>IF(AF22=0,0,(AF22*((LOG(AF22))/LOG(2))))</f>
        <v>-0.20270143721078623</v>
      </c>
      <c r="AI22" s="37">
        <f>N22</f>
        <v>2222</v>
      </c>
      <c r="AJ22" s="37">
        <f>COUNTIF(L84:L108,AI22)</f>
        <v>3</v>
      </c>
      <c r="AK22" s="37">
        <f>AJ22/(AL4-AJ20)</f>
        <v>0.15789473684210525</v>
      </c>
      <c r="AL22" s="37">
        <f>IF(AK22=0,0,(AK22*((LOG(AK22))/LOG(2))))</f>
        <v>-0.42046815990354147</v>
      </c>
      <c r="AN22" s="37">
        <f>N22</f>
        <v>2222</v>
      </c>
      <c r="AO22" s="37">
        <f>COUNTIF(L109:L134,AN22)</f>
        <v>2</v>
      </c>
      <c r="AP22" s="37">
        <f>AO22/(AQ4-AO20)</f>
        <v>0.08</v>
      </c>
      <c r="AQ22" s="37">
        <f>IF(AP22=0,0,(AP22*((LOG(AP22))/LOG(2))))</f>
        <v>-0.29150849518197797</v>
      </c>
      <c r="AS22" s="37">
        <f>N22</f>
        <v>2222</v>
      </c>
      <c r="AT22" s="37">
        <f>COUNTIF(L135:L159,AS22)</f>
        <v>1</v>
      </c>
      <c r="AU22" s="37">
        <f>AT22/(AV4-AT20)</f>
        <v>4.1666666666666664E-2</v>
      </c>
      <c r="AV22" s="37">
        <f>IF(AU22=0,0,(AU22*((LOG(AU22))/LOG(2))))</f>
        <v>-0.19104010419671485</v>
      </c>
    </row>
    <row r="23" spans="1:48" x14ac:dyDescent="0.3">
      <c r="A23" s="59">
        <v>21</v>
      </c>
      <c r="B23" s="59">
        <v>2523</v>
      </c>
      <c r="C23" s="62">
        <v>21</v>
      </c>
      <c r="D23" s="59">
        <v>2535</v>
      </c>
      <c r="E23" s="62">
        <v>22</v>
      </c>
      <c r="F23" s="59">
        <v>2547</v>
      </c>
      <c r="G23" s="65">
        <v>23</v>
      </c>
      <c r="H23" s="65">
        <v>2568</v>
      </c>
      <c r="I23" s="43"/>
      <c r="J23" s="43"/>
      <c r="K23" s="44">
        <v>0</v>
      </c>
      <c r="L23">
        <v>2222</v>
      </c>
      <c r="P23" s="28">
        <f>SUM(P7:P22)</f>
        <v>0.99999999999999989</v>
      </c>
      <c r="Q23" s="28">
        <f>-SUM(Q7:Q22)</f>
        <v>3.6085658895295891</v>
      </c>
      <c r="V23" s="28">
        <f>SUM(V7:V22)</f>
        <v>1</v>
      </c>
      <c r="W23" s="28">
        <f>-SUM(W7:W22)</f>
        <v>2.90194695925137</v>
      </c>
      <c r="AA23" s="28">
        <f>SUM(AA7:AA22)</f>
        <v>0.99999999999999989</v>
      </c>
      <c r="AB23" s="28">
        <f>-SUM(AB7:AB22)</f>
        <v>3.1863929342238184</v>
      </c>
      <c r="AF23" s="28">
        <f>SUM(AF7:AF22)</f>
        <v>0.99999999999999989</v>
      </c>
      <c r="AG23" s="28">
        <f>-SUM(AG7:AG22)</f>
        <v>2.6171895725927143</v>
      </c>
      <c r="AK23" s="28">
        <f>SUM(AK7:AK22)</f>
        <v>1</v>
      </c>
      <c r="AL23" s="28">
        <f>-SUM(AL7:AL22)</f>
        <v>2.5025980682472615</v>
      </c>
      <c r="AP23" s="28">
        <f>SUM(AP7:AP22)</f>
        <v>0.99999999999999989</v>
      </c>
      <c r="AQ23" s="28">
        <f>-SUM(AQ7:AQ22)</f>
        <v>3.2128786893420309</v>
      </c>
      <c r="AU23" s="28">
        <f>SUM(AU7:AU22)</f>
        <v>1</v>
      </c>
      <c r="AV23" s="28">
        <f>-SUM(AV7:AV22)</f>
        <v>3.5535088547976788</v>
      </c>
    </row>
    <row r="24" spans="1:48" x14ac:dyDescent="0.3">
      <c r="A24" s="59">
        <v>21</v>
      </c>
      <c r="B24" s="59">
        <v>2666</v>
      </c>
      <c r="C24" s="62">
        <v>12</v>
      </c>
      <c r="D24" s="59">
        <v>2688</v>
      </c>
      <c r="E24" s="62">
        <v>24</v>
      </c>
      <c r="F24" s="59">
        <v>2699</v>
      </c>
      <c r="G24" s="65">
        <v>23</v>
      </c>
      <c r="H24" s="65">
        <v>2720</v>
      </c>
      <c r="I24" s="43"/>
      <c r="J24" s="43"/>
      <c r="K24" s="44">
        <v>0</v>
      </c>
      <c r="L24">
        <v>2122</v>
      </c>
      <c r="P24" s="29" t="s">
        <v>87</v>
      </c>
      <c r="Q24" s="29">
        <f>Q23/(LOG(Q4)/LOG(2))</f>
        <v>0.49722654593456744</v>
      </c>
      <c r="V24" s="29" t="s">
        <v>114</v>
      </c>
      <c r="W24" s="29">
        <f>W23/(LOG(W4)/LOG(2))</f>
        <v>0.6173777632019114</v>
      </c>
      <c r="AA24" s="29" t="s">
        <v>117</v>
      </c>
      <c r="AB24" s="29">
        <f>AB23/(LOG(AB4)/LOG(2))</f>
        <v>0.68615237079044678</v>
      </c>
      <c r="AF24" s="29" t="s">
        <v>118</v>
      </c>
      <c r="AG24" s="29">
        <f>AG23/(LOG(AG4)/LOG(2))</f>
        <v>0.55679675297011333</v>
      </c>
      <c r="AK24" s="29" t="s">
        <v>119</v>
      </c>
      <c r="AL24" s="29">
        <f>AL23/(LOG(AL4)/LOG(2))</f>
        <v>0.53890516113692644</v>
      </c>
      <c r="AP24" s="29" t="s">
        <v>120</v>
      </c>
      <c r="AQ24" s="29">
        <f>AQ23/(LOG(AQ4)/LOG(2))</f>
        <v>0.68352726170321898</v>
      </c>
      <c r="AU24" s="29" t="s">
        <v>121</v>
      </c>
      <c r="AV24" s="29">
        <f>AV23/(LOG(AV4)/LOG(2))</f>
        <v>0.76520648133379432</v>
      </c>
    </row>
    <row r="25" spans="1:48" x14ac:dyDescent="0.3">
      <c r="A25" s="59">
        <v>21</v>
      </c>
      <c r="B25" s="59">
        <v>2850</v>
      </c>
      <c r="C25" s="62">
        <v>21</v>
      </c>
      <c r="D25" s="59">
        <v>2861</v>
      </c>
      <c r="E25" s="62">
        <v>22</v>
      </c>
      <c r="F25" s="59">
        <v>2885</v>
      </c>
      <c r="G25" s="65">
        <v>23</v>
      </c>
      <c r="H25" s="65">
        <v>2908</v>
      </c>
      <c r="I25" s="43"/>
      <c r="J25" s="43"/>
      <c r="K25" s="44">
        <v>0</v>
      </c>
      <c r="L25">
        <v>2222</v>
      </c>
    </row>
    <row r="26" spans="1:48" x14ac:dyDescent="0.3">
      <c r="A26" s="59">
        <v>21</v>
      </c>
      <c r="B26" s="59">
        <v>3025</v>
      </c>
      <c r="C26" s="62">
        <v>12</v>
      </c>
      <c r="D26" s="59">
        <v>3034</v>
      </c>
      <c r="E26" s="62">
        <v>24</v>
      </c>
      <c r="F26" s="59">
        <v>3042</v>
      </c>
      <c r="G26" s="65">
        <v>14</v>
      </c>
      <c r="H26" s="65">
        <v>3060</v>
      </c>
      <c r="I26" s="43"/>
      <c r="J26" s="43"/>
      <c r="K26" s="44">
        <v>0</v>
      </c>
      <c r="L26">
        <v>2121</v>
      </c>
    </row>
    <row r="27" spans="1:48" x14ac:dyDescent="0.3">
      <c r="A27" s="59">
        <v>12</v>
      </c>
      <c r="B27" s="59">
        <v>3189</v>
      </c>
      <c r="C27" s="62">
        <v>23</v>
      </c>
      <c r="D27" s="59">
        <v>3208</v>
      </c>
      <c r="E27" s="62">
        <v>24</v>
      </c>
      <c r="F27" s="59">
        <v>3219</v>
      </c>
      <c r="G27" s="65">
        <v>14</v>
      </c>
      <c r="H27" s="65">
        <v>3231</v>
      </c>
      <c r="I27" s="43"/>
      <c r="J27" s="43"/>
      <c r="K27" s="44">
        <v>0</v>
      </c>
      <c r="L27">
        <v>1221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3340</v>
      </c>
      <c r="C28" s="62">
        <v>14</v>
      </c>
      <c r="D28" s="59">
        <v>3354</v>
      </c>
      <c r="E28" s="62">
        <v>13</v>
      </c>
      <c r="F28" s="59">
        <v>3381</v>
      </c>
      <c r="G28" s="65">
        <v>23</v>
      </c>
      <c r="H28" s="65">
        <v>3389</v>
      </c>
      <c r="I28" s="43"/>
      <c r="J28" s="43"/>
      <c r="K28" s="44">
        <v>0</v>
      </c>
      <c r="L28">
        <v>1112</v>
      </c>
      <c r="N28" s="41">
        <f>COUNTIF(L7:L159,G3)</f>
        <v>18</v>
      </c>
      <c r="O28" s="41"/>
      <c r="P28" s="48">
        <v>26</v>
      </c>
      <c r="Q28" s="48">
        <v>25</v>
      </c>
      <c r="R28" s="48">
        <v>26</v>
      </c>
      <c r="S28" s="48">
        <v>25</v>
      </c>
      <c r="T28" s="48">
        <v>26</v>
      </c>
      <c r="U28" s="48">
        <v>25</v>
      </c>
      <c r="V28" s="47"/>
    </row>
    <row r="29" spans="1:48" x14ac:dyDescent="0.3">
      <c r="A29" s="59">
        <v>12</v>
      </c>
      <c r="B29" s="59">
        <v>3515</v>
      </c>
      <c r="C29" s="62">
        <v>14</v>
      </c>
      <c r="D29" s="59">
        <v>3535</v>
      </c>
      <c r="E29" s="62">
        <v>24</v>
      </c>
      <c r="F29" s="59">
        <v>3543</v>
      </c>
      <c r="G29" s="65">
        <v>14</v>
      </c>
      <c r="H29" s="65">
        <v>3555</v>
      </c>
      <c r="I29" s="43"/>
      <c r="J29" s="43"/>
      <c r="K29" s="44">
        <v>0</v>
      </c>
      <c r="L29">
        <v>1121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12</v>
      </c>
      <c r="B30" s="59">
        <v>3687</v>
      </c>
      <c r="C30" s="62">
        <v>23</v>
      </c>
      <c r="D30" s="59">
        <v>3695</v>
      </c>
      <c r="E30" s="62">
        <v>24</v>
      </c>
      <c r="F30" s="59">
        <v>3708</v>
      </c>
      <c r="G30" s="65">
        <v>14</v>
      </c>
      <c r="H30" s="65">
        <v>3721</v>
      </c>
      <c r="I30" s="43"/>
      <c r="J30" s="43"/>
      <c r="K30" s="44">
        <v>0</v>
      </c>
      <c r="L30">
        <v>1221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21</v>
      </c>
      <c r="B31" s="59">
        <v>3838</v>
      </c>
      <c r="C31" s="62">
        <v>12</v>
      </c>
      <c r="D31" s="59">
        <v>3849</v>
      </c>
      <c r="E31" s="62">
        <v>24</v>
      </c>
      <c r="F31" s="59">
        <v>3857</v>
      </c>
      <c r="G31" s="65">
        <v>14</v>
      </c>
      <c r="H31" s="65">
        <v>3870</v>
      </c>
      <c r="I31" s="43"/>
      <c r="J31" s="43"/>
      <c r="K31" s="44">
        <v>0</v>
      </c>
      <c r="L31">
        <v>2121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21</v>
      </c>
      <c r="B32" s="59">
        <v>3973</v>
      </c>
      <c r="C32" s="62">
        <v>12</v>
      </c>
      <c r="D32" s="59">
        <v>3987</v>
      </c>
      <c r="E32" s="62">
        <v>13</v>
      </c>
      <c r="F32" s="59">
        <v>4007</v>
      </c>
      <c r="G32" s="65">
        <v>23</v>
      </c>
      <c r="H32" s="65">
        <v>4053</v>
      </c>
      <c r="I32" s="43"/>
      <c r="J32" s="43"/>
      <c r="K32" s="44">
        <v>0</v>
      </c>
      <c r="L32">
        <v>2112</v>
      </c>
      <c r="O32" s="46" t="s">
        <v>103</v>
      </c>
      <c r="P32" s="48">
        <f>U20</f>
        <v>4</v>
      </c>
      <c r="Q32" s="48">
        <f>Z20</f>
        <v>2</v>
      </c>
      <c r="R32" s="48">
        <f>AE20</f>
        <v>4</v>
      </c>
      <c r="S32" s="48">
        <f>AJ20</f>
        <v>6</v>
      </c>
      <c r="T32" s="48">
        <f>AO20</f>
        <v>1</v>
      </c>
      <c r="U32" s="48">
        <f>AT20</f>
        <v>1</v>
      </c>
      <c r="V32" s="46"/>
    </row>
    <row r="33" spans="1:22" x14ac:dyDescent="0.3">
      <c r="A33" s="60">
        <v>12</v>
      </c>
      <c r="B33" s="60">
        <v>4184</v>
      </c>
      <c r="C33" s="63">
        <v>14</v>
      </c>
      <c r="D33" s="60">
        <v>4204</v>
      </c>
      <c r="E33" s="63">
        <v>24</v>
      </c>
      <c r="F33" s="60">
        <v>4215</v>
      </c>
      <c r="G33" s="66">
        <v>14</v>
      </c>
      <c r="H33" s="66">
        <v>4229</v>
      </c>
      <c r="I33" s="42"/>
      <c r="J33" s="42"/>
      <c r="K33" s="52">
        <v>0</v>
      </c>
      <c r="L33">
        <v>1121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4338</v>
      </c>
      <c r="C34" s="63">
        <v>14</v>
      </c>
      <c r="D34" s="60">
        <v>4346</v>
      </c>
      <c r="E34" s="63">
        <v>24</v>
      </c>
      <c r="F34" s="60">
        <v>4365</v>
      </c>
      <c r="G34" s="66">
        <v>23</v>
      </c>
      <c r="H34" s="66">
        <v>4377</v>
      </c>
      <c r="I34" s="42"/>
      <c r="J34" s="42"/>
      <c r="K34" s="52">
        <v>0</v>
      </c>
      <c r="L34">
        <v>1122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4493</v>
      </c>
      <c r="C35" s="63">
        <v>23</v>
      </c>
      <c r="D35" s="60">
        <v>4520</v>
      </c>
      <c r="E35" s="63">
        <v>13</v>
      </c>
      <c r="F35" s="60">
        <v>4530</v>
      </c>
      <c r="G35" s="66">
        <v>14</v>
      </c>
      <c r="H35" s="66">
        <v>4551</v>
      </c>
      <c r="I35" s="42"/>
      <c r="J35" s="42"/>
      <c r="K35" s="52">
        <v>0</v>
      </c>
      <c r="L35">
        <v>1211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4648</v>
      </c>
      <c r="C36" s="63">
        <v>12</v>
      </c>
      <c r="D36" s="60">
        <v>4691</v>
      </c>
      <c r="E36" s="63">
        <v>24</v>
      </c>
      <c r="F36" s="60">
        <v>4710</v>
      </c>
      <c r="G36" s="66">
        <v>23</v>
      </c>
      <c r="H36" s="66">
        <v>4731</v>
      </c>
      <c r="I36" s="42"/>
      <c r="J36" s="42"/>
      <c r="K36" s="52">
        <v>0</v>
      </c>
      <c r="L36">
        <v>2122</v>
      </c>
      <c r="N36" s="42"/>
      <c r="O36" s="51" t="s">
        <v>107</v>
      </c>
      <c r="P36">
        <f>H32/P28</f>
        <v>155.88461538461539</v>
      </c>
      <c r="Q36">
        <f>(H57-H32)/Q28</f>
        <v>157.63999999999999</v>
      </c>
      <c r="R36">
        <f>(H83-H57)/R28</f>
        <v>147.34615384615384</v>
      </c>
      <c r="S36">
        <f>(H108-H83)/S28</f>
        <v>150.88</v>
      </c>
      <c r="T36">
        <f>(H134-H108)/T28</f>
        <v>157.34615384615384</v>
      </c>
      <c r="U36">
        <f>(H159-H134)/U28</f>
        <v>172.24</v>
      </c>
    </row>
    <row r="37" spans="1:22" x14ac:dyDescent="0.3">
      <c r="A37" s="60">
        <v>12</v>
      </c>
      <c r="B37" s="60">
        <v>4852</v>
      </c>
      <c r="C37" s="63">
        <v>23</v>
      </c>
      <c r="D37" s="60">
        <v>4860</v>
      </c>
      <c r="E37" s="63">
        <v>13</v>
      </c>
      <c r="F37" s="60">
        <v>4869</v>
      </c>
      <c r="G37" s="66">
        <v>23</v>
      </c>
      <c r="H37" s="66">
        <v>4895</v>
      </c>
      <c r="I37" s="42"/>
      <c r="J37" s="42"/>
      <c r="K37" s="52">
        <v>0</v>
      </c>
      <c r="L37">
        <v>1212</v>
      </c>
    </row>
    <row r="38" spans="1:22" x14ac:dyDescent="0.3">
      <c r="A38" s="60">
        <v>12</v>
      </c>
      <c r="B38" s="60">
        <v>5008</v>
      </c>
      <c r="C38" s="63">
        <v>23</v>
      </c>
      <c r="D38" s="60">
        <v>5026</v>
      </c>
      <c r="E38" s="63">
        <v>13</v>
      </c>
      <c r="F38" s="60">
        <v>5034</v>
      </c>
      <c r="G38" s="66">
        <v>23</v>
      </c>
      <c r="H38" s="66">
        <v>5052</v>
      </c>
      <c r="I38" s="42"/>
      <c r="J38" s="42"/>
      <c r="K38" s="52">
        <v>0</v>
      </c>
      <c r="L38">
        <v>1212</v>
      </c>
    </row>
    <row r="39" spans="1:22" x14ac:dyDescent="0.3">
      <c r="A39" s="60">
        <v>21</v>
      </c>
      <c r="B39" s="60">
        <v>5158</v>
      </c>
      <c r="C39" s="63">
        <v>21</v>
      </c>
      <c r="D39" s="60">
        <v>5176</v>
      </c>
      <c r="E39" s="63">
        <v>11</v>
      </c>
      <c r="F39" s="60">
        <v>5186</v>
      </c>
      <c r="G39" s="66">
        <v>21</v>
      </c>
      <c r="H39" s="66">
        <v>5193</v>
      </c>
      <c r="I39" s="42"/>
      <c r="J39" s="42"/>
      <c r="K39" s="52">
        <v>0</v>
      </c>
      <c r="L39">
        <v>2212</v>
      </c>
    </row>
    <row r="40" spans="1:22" x14ac:dyDescent="0.3">
      <c r="A40" s="60">
        <v>12</v>
      </c>
      <c r="B40" s="60">
        <v>5308</v>
      </c>
      <c r="C40" s="63">
        <v>14</v>
      </c>
      <c r="D40" s="60">
        <v>5317</v>
      </c>
      <c r="E40" s="63">
        <v>13</v>
      </c>
      <c r="F40" s="60">
        <v>5351</v>
      </c>
      <c r="G40" s="66">
        <v>14</v>
      </c>
      <c r="H40" s="66">
        <v>5372</v>
      </c>
      <c r="I40" s="42"/>
      <c r="J40" s="42"/>
      <c r="K40" s="52">
        <v>0</v>
      </c>
      <c r="L40">
        <v>1111</v>
      </c>
    </row>
    <row r="41" spans="1:22" x14ac:dyDescent="0.3">
      <c r="A41" s="60">
        <v>12</v>
      </c>
      <c r="B41" s="60">
        <v>5496</v>
      </c>
      <c r="C41" s="63">
        <v>14</v>
      </c>
      <c r="D41" s="60">
        <v>5518</v>
      </c>
      <c r="E41" s="63">
        <v>24</v>
      </c>
      <c r="F41" s="60">
        <v>5528</v>
      </c>
      <c r="G41" s="66">
        <v>14</v>
      </c>
      <c r="H41" s="66">
        <v>5541</v>
      </c>
      <c r="I41" s="42"/>
      <c r="J41" s="42"/>
      <c r="K41" s="52">
        <v>0</v>
      </c>
      <c r="L41">
        <v>1121</v>
      </c>
    </row>
    <row r="42" spans="1:22" x14ac:dyDescent="0.3">
      <c r="A42" s="60">
        <v>12</v>
      </c>
      <c r="B42" s="60">
        <v>5653</v>
      </c>
      <c r="C42" s="63">
        <v>14</v>
      </c>
      <c r="D42" s="60">
        <v>5665</v>
      </c>
      <c r="E42" s="63">
        <v>24</v>
      </c>
      <c r="F42" s="60">
        <v>5689</v>
      </c>
      <c r="G42" s="66">
        <v>14</v>
      </c>
      <c r="H42" s="66">
        <v>5701</v>
      </c>
      <c r="I42" s="42"/>
      <c r="J42" s="42"/>
      <c r="K42" s="52">
        <v>0</v>
      </c>
      <c r="L42">
        <v>1121</v>
      </c>
    </row>
    <row r="43" spans="1:22" x14ac:dyDescent="0.3">
      <c r="A43" s="60">
        <v>21</v>
      </c>
      <c r="B43" s="60">
        <v>5798</v>
      </c>
      <c r="C43" s="63">
        <v>12</v>
      </c>
      <c r="D43" s="60">
        <v>5818</v>
      </c>
      <c r="E43" s="63">
        <v>24</v>
      </c>
      <c r="F43" s="60">
        <v>5826</v>
      </c>
      <c r="G43" s="66">
        <v>14</v>
      </c>
      <c r="H43" s="66">
        <v>5837</v>
      </c>
      <c r="I43" s="42"/>
      <c r="J43" s="42"/>
      <c r="K43" s="52">
        <v>0</v>
      </c>
      <c r="L43">
        <v>2121</v>
      </c>
    </row>
    <row r="44" spans="1:22" x14ac:dyDescent="0.3">
      <c r="A44" s="60">
        <v>21</v>
      </c>
      <c r="B44" s="60">
        <v>5938</v>
      </c>
      <c r="C44" s="63">
        <v>12</v>
      </c>
      <c r="D44" s="60">
        <v>5956</v>
      </c>
      <c r="E44" s="63">
        <v>24</v>
      </c>
      <c r="F44" s="60">
        <v>5964</v>
      </c>
      <c r="G44" s="66">
        <v>23</v>
      </c>
      <c r="H44" s="66">
        <v>5977</v>
      </c>
      <c r="I44" s="42"/>
      <c r="J44" s="42"/>
      <c r="K44" s="52">
        <v>0</v>
      </c>
      <c r="L44">
        <v>2122</v>
      </c>
    </row>
    <row r="45" spans="1:22" x14ac:dyDescent="0.3">
      <c r="A45" s="60">
        <v>21</v>
      </c>
      <c r="B45" s="60">
        <v>6077</v>
      </c>
      <c r="C45" s="63">
        <v>21</v>
      </c>
      <c r="D45" s="60">
        <v>6094</v>
      </c>
      <c r="E45" s="63">
        <v>11</v>
      </c>
      <c r="F45" s="60">
        <v>6106</v>
      </c>
      <c r="G45" s="66">
        <v>21</v>
      </c>
      <c r="H45" s="66">
        <v>6114</v>
      </c>
      <c r="I45" s="42"/>
      <c r="J45" s="42"/>
      <c r="K45" s="52">
        <v>0</v>
      </c>
      <c r="L45">
        <v>2212</v>
      </c>
    </row>
    <row r="46" spans="1:22" x14ac:dyDescent="0.3">
      <c r="A46" s="60">
        <v>12</v>
      </c>
      <c r="B46" s="60">
        <v>6228</v>
      </c>
      <c r="C46" s="63">
        <v>23</v>
      </c>
      <c r="D46" s="60">
        <v>6236</v>
      </c>
      <c r="E46" s="63">
        <v>13</v>
      </c>
      <c r="F46" s="60">
        <v>6247</v>
      </c>
      <c r="G46" s="66">
        <v>23</v>
      </c>
      <c r="H46" s="66">
        <v>6255</v>
      </c>
      <c r="I46" s="42"/>
      <c r="J46" s="42"/>
      <c r="K46" s="52">
        <v>0</v>
      </c>
      <c r="L46">
        <v>1212</v>
      </c>
    </row>
    <row r="47" spans="1:22" x14ac:dyDescent="0.3">
      <c r="A47" s="60">
        <v>12</v>
      </c>
      <c r="B47" s="60">
        <v>6389</v>
      </c>
      <c r="C47" s="63">
        <v>14</v>
      </c>
      <c r="D47" s="60">
        <v>6408</v>
      </c>
      <c r="E47" s="63">
        <v>24</v>
      </c>
      <c r="F47" s="60">
        <v>6487</v>
      </c>
      <c r="G47" s="66">
        <v>23</v>
      </c>
      <c r="H47" s="66">
        <v>6498</v>
      </c>
      <c r="I47" s="42"/>
      <c r="J47" s="42"/>
      <c r="K47" s="52">
        <v>0</v>
      </c>
      <c r="L47">
        <v>1122</v>
      </c>
    </row>
    <row r="48" spans="1:22" x14ac:dyDescent="0.3">
      <c r="A48" s="60">
        <v>12</v>
      </c>
      <c r="B48" s="60">
        <v>6622</v>
      </c>
      <c r="C48" s="63">
        <v>23</v>
      </c>
      <c r="D48" s="60">
        <v>6630</v>
      </c>
      <c r="E48" s="63">
        <v>24</v>
      </c>
      <c r="F48" s="60">
        <v>6642</v>
      </c>
      <c r="G48" s="66">
        <v>14</v>
      </c>
      <c r="H48" s="66">
        <v>6664</v>
      </c>
      <c r="I48" s="42"/>
      <c r="J48" s="42"/>
      <c r="K48" s="52">
        <v>0</v>
      </c>
      <c r="L48">
        <v>1221</v>
      </c>
    </row>
    <row r="49" spans="1:12" x14ac:dyDescent="0.3">
      <c r="A49" s="60">
        <v>21</v>
      </c>
      <c r="B49" s="60">
        <v>6763</v>
      </c>
      <c r="C49" s="63">
        <v>12</v>
      </c>
      <c r="D49" s="60">
        <v>6785</v>
      </c>
      <c r="E49" s="63">
        <v>24</v>
      </c>
      <c r="F49" s="60">
        <v>6793</v>
      </c>
      <c r="G49" s="66">
        <v>14</v>
      </c>
      <c r="H49" s="66">
        <v>6804</v>
      </c>
      <c r="I49" s="42"/>
      <c r="J49" s="42"/>
      <c r="K49" s="52">
        <v>0</v>
      </c>
      <c r="L49">
        <v>2121</v>
      </c>
    </row>
    <row r="50" spans="1:12" x14ac:dyDescent="0.3">
      <c r="A50" s="60">
        <v>21</v>
      </c>
      <c r="B50" s="60">
        <v>6925</v>
      </c>
      <c r="C50" s="63">
        <v>12</v>
      </c>
      <c r="D50" s="60">
        <v>6933</v>
      </c>
      <c r="E50" s="63">
        <v>13</v>
      </c>
      <c r="F50" s="60">
        <v>6954</v>
      </c>
      <c r="G50" s="66">
        <v>23</v>
      </c>
      <c r="H50" s="66">
        <v>6962</v>
      </c>
      <c r="I50" s="42"/>
      <c r="J50" s="42"/>
      <c r="K50" s="52">
        <v>0</v>
      </c>
      <c r="L50">
        <v>2112</v>
      </c>
    </row>
    <row r="51" spans="1:12" x14ac:dyDescent="0.3">
      <c r="A51" s="60">
        <v>12</v>
      </c>
      <c r="B51" s="60">
        <v>7071</v>
      </c>
      <c r="C51" s="63">
        <v>14</v>
      </c>
      <c r="D51" s="60">
        <v>7080</v>
      </c>
      <c r="E51" s="63">
        <v>24</v>
      </c>
      <c r="F51" s="60">
        <v>7090</v>
      </c>
      <c r="G51" s="66">
        <v>14</v>
      </c>
      <c r="H51" s="66">
        <v>7101</v>
      </c>
      <c r="I51" s="42"/>
      <c r="J51" s="42"/>
      <c r="K51" s="52">
        <v>0</v>
      </c>
      <c r="L51">
        <v>1121</v>
      </c>
    </row>
    <row r="52" spans="1:12" x14ac:dyDescent="0.3">
      <c r="A52" s="60">
        <v>21</v>
      </c>
      <c r="B52" s="60">
        <v>7199</v>
      </c>
      <c r="C52" s="63">
        <v>12</v>
      </c>
      <c r="D52" s="60">
        <v>7210</v>
      </c>
      <c r="E52" s="63">
        <v>24</v>
      </c>
      <c r="F52" s="60">
        <v>7218</v>
      </c>
      <c r="G52" s="66">
        <v>23</v>
      </c>
      <c r="H52" s="66">
        <v>7231</v>
      </c>
      <c r="I52" s="42"/>
      <c r="J52" s="42"/>
      <c r="K52" s="52">
        <v>0</v>
      </c>
      <c r="L52">
        <v>2122</v>
      </c>
    </row>
    <row r="53" spans="1:12" x14ac:dyDescent="0.3">
      <c r="A53" s="60">
        <v>12</v>
      </c>
      <c r="B53" s="60">
        <v>7344</v>
      </c>
      <c r="C53" s="63">
        <v>23</v>
      </c>
      <c r="D53" s="60">
        <v>7352</v>
      </c>
      <c r="E53" s="63">
        <v>13</v>
      </c>
      <c r="F53" s="60">
        <v>7366</v>
      </c>
      <c r="G53" s="66">
        <v>23</v>
      </c>
      <c r="H53" s="66">
        <v>7384</v>
      </c>
      <c r="I53" s="42"/>
      <c r="J53" s="42"/>
      <c r="K53" s="52">
        <v>0</v>
      </c>
      <c r="L53">
        <v>1212</v>
      </c>
    </row>
    <row r="54" spans="1:12" x14ac:dyDescent="0.3">
      <c r="A54" s="60">
        <v>12</v>
      </c>
      <c r="B54" s="60">
        <v>7491</v>
      </c>
      <c r="C54" s="63">
        <v>23</v>
      </c>
      <c r="D54" s="60">
        <v>7510</v>
      </c>
      <c r="E54" s="63">
        <v>24</v>
      </c>
      <c r="F54" s="60">
        <v>7522</v>
      </c>
      <c r="G54" s="66">
        <v>14</v>
      </c>
      <c r="H54" s="66">
        <v>7534</v>
      </c>
      <c r="I54" s="42"/>
      <c r="J54" s="42"/>
      <c r="K54" s="52">
        <v>0</v>
      </c>
      <c r="L54">
        <v>1221</v>
      </c>
    </row>
    <row r="55" spans="1:12" x14ac:dyDescent="0.3">
      <c r="A55" s="60">
        <v>21</v>
      </c>
      <c r="B55" s="60">
        <v>7634</v>
      </c>
      <c r="C55" s="63">
        <v>12</v>
      </c>
      <c r="D55" s="60">
        <v>7642</v>
      </c>
      <c r="E55" s="63">
        <v>13</v>
      </c>
      <c r="F55" s="60">
        <v>7655</v>
      </c>
      <c r="G55" s="66">
        <v>23</v>
      </c>
      <c r="H55" s="66">
        <v>7663</v>
      </c>
      <c r="I55" s="42"/>
      <c r="J55" s="42"/>
      <c r="K55" s="52">
        <v>0</v>
      </c>
      <c r="L55">
        <v>2112</v>
      </c>
    </row>
    <row r="56" spans="1:12" x14ac:dyDescent="0.3">
      <c r="A56" s="60">
        <v>12</v>
      </c>
      <c r="B56" s="60">
        <v>7782</v>
      </c>
      <c r="C56" s="63">
        <v>23</v>
      </c>
      <c r="D56" s="60">
        <v>7790</v>
      </c>
      <c r="E56" s="63">
        <v>13</v>
      </c>
      <c r="F56" s="60">
        <v>7822</v>
      </c>
      <c r="G56" s="66">
        <v>14</v>
      </c>
      <c r="H56" s="66">
        <v>7845</v>
      </c>
      <c r="I56" s="42"/>
      <c r="J56" s="42"/>
      <c r="K56" s="52">
        <v>0</v>
      </c>
      <c r="L56">
        <v>1211</v>
      </c>
    </row>
    <row r="57" spans="1:12" x14ac:dyDescent="0.3">
      <c r="A57" s="60">
        <v>12</v>
      </c>
      <c r="B57" s="60">
        <v>7955</v>
      </c>
      <c r="C57" s="63">
        <v>23</v>
      </c>
      <c r="D57" s="60">
        <v>7963</v>
      </c>
      <c r="E57" s="63">
        <v>24</v>
      </c>
      <c r="F57" s="60">
        <v>7975</v>
      </c>
      <c r="G57" s="66">
        <v>23</v>
      </c>
      <c r="H57" s="66">
        <v>7994</v>
      </c>
      <c r="I57" s="42"/>
      <c r="J57" s="42"/>
      <c r="K57" s="52">
        <v>0</v>
      </c>
      <c r="L57">
        <v>1222</v>
      </c>
    </row>
    <row r="58" spans="1:12" x14ac:dyDescent="0.3">
      <c r="A58" s="59">
        <v>21</v>
      </c>
      <c r="B58" s="59">
        <v>8095</v>
      </c>
      <c r="C58" s="62">
        <v>12</v>
      </c>
      <c r="D58" s="59">
        <v>8116</v>
      </c>
      <c r="E58" s="62">
        <v>24</v>
      </c>
      <c r="F58" s="59">
        <v>8123</v>
      </c>
      <c r="G58" s="65">
        <v>14</v>
      </c>
      <c r="H58" s="65">
        <v>8145</v>
      </c>
      <c r="I58" s="43"/>
      <c r="J58" s="43"/>
      <c r="K58" s="44">
        <v>0</v>
      </c>
      <c r="L58">
        <v>2121</v>
      </c>
    </row>
    <row r="59" spans="1:12" x14ac:dyDescent="0.3">
      <c r="A59" s="59">
        <v>21</v>
      </c>
      <c r="B59" s="59">
        <v>8245</v>
      </c>
      <c r="C59" s="62">
        <v>12</v>
      </c>
      <c r="D59" s="59">
        <v>8282</v>
      </c>
      <c r="E59" s="62">
        <v>24</v>
      </c>
      <c r="F59" s="59">
        <v>8289</v>
      </c>
      <c r="G59" s="65">
        <v>14</v>
      </c>
      <c r="H59" s="65">
        <v>8302</v>
      </c>
      <c r="I59" s="43"/>
      <c r="J59" s="43"/>
      <c r="K59" s="44">
        <v>0</v>
      </c>
      <c r="L59">
        <v>2121</v>
      </c>
    </row>
    <row r="60" spans="1:12" x14ac:dyDescent="0.3">
      <c r="A60" s="59">
        <v>21</v>
      </c>
      <c r="B60" s="59">
        <v>8400</v>
      </c>
      <c r="C60" s="62">
        <v>12</v>
      </c>
      <c r="D60" s="59">
        <v>8409</v>
      </c>
      <c r="E60" s="62">
        <v>24</v>
      </c>
      <c r="F60" s="59">
        <v>8417</v>
      </c>
      <c r="G60" s="65">
        <v>14</v>
      </c>
      <c r="H60" s="65">
        <v>8438</v>
      </c>
      <c r="I60" s="43"/>
      <c r="J60" s="43"/>
      <c r="K60" s="44">
        <v>0</v>
      </c>
      <c r="L60">
        <v>2121</v>
      </c>
    </row>
    <row r="61" spans="1:12" x14ac:dyDescent="0.3">
      <c r="A61" s="59">
        <v>12</v>
      </c>
      <c r="B61" s="59">
        <v>8555</v>
      </c>
      <c r="C61" s="62">
        <v>14</v>
      </c>
      <c r="D61" s="59">
        <v>8576</v>
      </c>
      <c r="E61" s="62">
        <v>24</v>
      </c>
      <c r="F61" s="59">
        <v>8584</v>
      </c>
      <c r="G61" s="65">
        <v>14</v>
      </c>
      <c r="H61" s="65">
        <v>8598</v>
      </c>
      <c r="I61" s="43"/>
      <c r="J61" s="43"/>
      <c r="K61" s="44">
        <v>0</v>
      </c>
      <c r="L61">
        <v>1121</v>
      </c>
    </row>
    <row r="62" spans="1:12" x14ac:dyDescent="0.3">
      <c r="A62" s="59">
        <v>21</v>
      </c>
      <c r="B62" s="59">
        <v>8696</v>
      </c>
      <c r="C62" s="62">
        <v>12</v>
      </c>
      <c r="D62" s="59">
        <v>8704</v>
      </c>
      <c r="E62" s="62">
        <v>24</v>
      </c>
      <c r="F62" s="59">
        <v>8713</v>
      </c>
      <c r="G62" s="65">
        <v>14</v>
      </c>
      <c r="H62" s="65">
        <v>8725</v>
      </c>
      <c r="I62" s="43"/>
      <c r="J62" s="43"/>
      <c r="K62" s="44">
        <v>0</v>
      </c>
      <c r="L62">
        <v>2121</v>
      </c>
    </row>
    <row r="63" spans="1:12" x14ac:dyDescent="0.3">
      <c r="A63" s="59">
        <v>21</v>
      </c>
      <c r="B63" s="59">
        <v>8831</v>
      </c>
      <c r="C63" s="62">
        <v>12</v>
      </c>
      <c r="D63" s="59">
        <v>8839</v>
      </c>
      <c r="E63" s="62">
        <v>24</v>
      </c>
      <c r="F63" s="59">
        <v>8847</v>
      </c>
      <c r="G63" s="65">
        <v>14</v>
      </c>
      <c r="H63" s="65">
        <v>8858</v>
      </c>
      <c r="I63" s="43"/>
      <c r="J63" s="43"/>
      <c r="K63" s="44">
        <v>0</v>
      </c>
      <c r="L63">
        <v>2121</v>
      </c>
    </row>
    <row r="64" spans="1:12" x14ac:dyDescent="0.3">
      <c r="A64" s="59">
        <v>12</v>
      </c>
      <c r="B64" s="59">
        <v>8970</v>
      </c>
      <c r="C64" s="62">
        <v>23</v>
      </c>
      <c r="D64" s="59">
        <v>8985</v>
      </c>
      <c r="E64" s="62">
        <v>13</v>
      </c>
      <c r="F64" s="59">
        <v>8993</v>
      </c>
      <c r="G64" s="65">
        <v>23</v>
      </c>
      <c r="H64" s="65">
        <v>9028</v>
      </c>
      <c r="I64" s="43"/>
      <c r="J64" s="43"/>
      <c r="K64" s="44">
        <v>0</v>
      </c>
      <c r="L64">
        <v>1212</v>
      </c>
    </row>
    <row r="65" spans="1:12" x14ac:dyDescent="0.3">
      <c r="A65" s="59">
        <v>21</v>
      </c>
      <c r="B65" s="59">
        <v>9146</v>
      </c>
      <c r="C65" s="62">
        <v>21</v>
      </c>
      <c r="D65" s="59">
        <v>9165</v>
      </c>
      <c r="E65" s="62">
        <v>11</v>
      </c>
      <c r="F65" s="59">
        <v>9178</v>
      </c>
      <c r="G65" s="65">
        <v>21</v>
      </c>
      <c r="H65" s="65">
        <v>9186</v>
      </c>
      <c r="I65" s="43"/>
      <c r="J65" s="43"/>
      <c r="K65" s="44">
        <v>0</v>
      </c>
      <c r="L65">
        <v>2212</v>
      </c>
    </row>
    <row r="66" spans="1:12" x14ac:dyDescent="0.3">
      <c r="A66" s="59">
        <v>12</v>
      </c>
      <c r="B66" s="59">
        <v>9316</v>
      </c>
      <c r="C66" s="62">
        <v>14</v>
      </c>
      <c r="D66" s="59">
        <v>9334</v>
      </c>
      <c r="E66" s="62">
        <v>13</v>
      </c>
      <c r="F66" s="59">
        <v>9355</v>
      </c>
      <c r="G66" s="65">
        <v>23</v>
      </c>
      <c r="H66" s="65">
        <v>9365</v>
      </c>
      <c r="I66" s="43"/>
      <c r="J66" s="43"/>
      <c r="K66" s="44">
        <v>0</v>
      </c>
      <c r="L66">
        <v>1112</v>
      </c>
    </row>
    <row r="67" spans="1:12" x14ac:dyDescent="0.3">
      <c r="A67" s="59">
        <v>12</v>
      </c>
      <c r="B67" s="59">
        <v>9471</v>
      </c>
      <c r="C67" s="62">
        <v>23</v>
      </c>
      <c r="D67" s="59">
        <v>9480</v>
      </c>
      <c r="E67" s="62">
        <v>24</v>
      </c>
      <c r="F67" s="59">
        <v>9492</v>
      </c>
      <c r="G67" s="65">
        <v>14</v>
      </c>
      <c r="H67" s="65">
        <v>9503</v>
      </c>
      <c r="I67" s="43"/>
      <c r="J67" s="43"/>
      <c r="K67" s="44">
        <v>0</v>
      </c>
      <c r="L67">
        <v>1221</v>
      </c>
    </row>
    <row r="68" spans="1:12" x14ac:dyDescent="0.3">
      <c r="A68" s="59">
        <v>21</v>
      </c>
      <c r="B68" s="59">
        <v>9618</v>
      </c>
      <c r="C68" s="62">
        <v>12</v>
      </c>
      <c r="D68" s="59">
        <v>9626</v>
      </c>
      <c r="E68" s="62">
        <v>24</v>
      </c>
      <c r="F68" s="59">
        <v>9634</v>
      </c>
      <c r="G68" s="65">
        <v>14</v>
      </c>
      <c r="H68" s="65">
        <v>9661</v>
      </c>
      <c r="I68" s="43"/>
      <c r="J68" s="43"/>
      <c r="K68" s="44">
        <v>0</v>
      </c>
      <c r="L68">
        <v>2121</v>
      </c>
    </row>
    <row r="69" spans="1:12" x14ac:dyDescent="0.3">
      <c r="A69" s="59">
        <v>21</v>
      </c>
      <c r="B69" s="59">
        <v>9759</v>
      </c>
      <c r="C69" s="62">
        <v>21</v>
      </c>
      <c r="D69" s="59">
        <v>9770</v>
      </c>
      <c r="E69" s="62">
        <v>11</v>
      </c>
      <c r="F69" s="59">
        <v>9779</v>
      </c>
      <c r="G69" s="65">
        <v>21</v>
      </c>
      <c r="H69" s="65">
        <v>9787</v>
      </c>
      <c r="I69" s="43"/>
      <c r="J69" s="43"/>
      <c r="K69" s="44">
        <v>0</v>
      </c>
      <c r="L69">
        <v>2212</v>
      </c>
    </row>
    <row r="70" spans="1:12" x14ac:dyDescent="0.3">
      <c r="A70" s="59">
        <v>21</v>
      </c>
      <c r="B70" s="59">
        <v>9893</v>
      </c>
      <c r="C70" s="62">
        <v>12</v>
      </c>
      <c r="D70" s="59">
        <v>9902</v>
      </c>
      <c r="E70" s="62">
        <v>24</v>
      </c>
      <c r="F70" s="59">
        <v>9924</v>
      </c>
      <c r="G70" s="65">
        <v>14</v>
      </c>
      <c r="H70" s="65">
        <v>9937</v>
      </c>
      <c r="I70" s="43"/>
      <c r="J70" s="43"/>
      <c r="K70" s="44">
        <v>0</v>
      </c>
      <c r="L70">
        <v>2121</v>
      </c>
    </row>
    <row r="71" spans="1:12" x14ac:dyDescent="0.3">
      <c r="A71" s="59">
        <v>21</v>
      </c>
      <c r="B71" s="59">
        <v>10034</v>
      </c>
      <c r="C71" s="62">
        <v>21</v>
      </c>
      <c r="D71" s="59">
        <v>10046</v>
      </c>
      <c r="E71" s="62">
        <v>11</v>
      </c>
      <c r="F71" s="59">
        <v>10055</v>
      </c>
      <c r="G71" s="65">
        <v>21</v>
      </c>
      <c r="H71" s="65">
        <v>10074</v>
      </c>
      <c r="I71" s="43"/>
      <c r="J71" s="43"/>
      <c r="K71" s="44">
        <v>0</v>
      </c>
      <c r="L71">
        <v>2212</v>
      </c>
    </row>
    <row r="72" spans="1:12" x14ac:dyDescent="0.3">
      <c r="A72" s="59">
        <v>21</v>
      </c>
      <c r="B72" s="59">
        <v>10167</v>
      </c>
      <c r="C72" s="62">
        <v>12</v>
      </c>
      <c r="D72" s="59">
        <v>10192</v>
      </c>
      <c r="E72" s="62">
        <v>24</v>
      </c>
      <c r="F72" s="59">
        <v>10212</v>
      </c>
      <c r="G72" s="65">
        <v>14</v>
      </c>
      <c r="H72" s="65">
        <v>10223</v>
      </c>
      <c r="I72" s="43"/>
      <c r="J72" s="43"/>
      <c r="K72" s="44">
        <v>0</v>
      </c>
      <c r="L72">
        <v>2121</v>
      </c>
    </row>
    <row r="73" spans="1:12" x14ac:dyDescent="0.3">
      <c r="A73" s="59">
        <v>21</v>
      </c>
      <c r="B73" s="59">
        <v>10323</v>
      </c>
      <c r="C73" s="62">
        <v>12</v>
      </c>
      <c r="D73" s="59">
        <v>10332</v>
      </c>
      <c r="E73" s="62">
        <v>24</v>
      </c>
      <c r="F73" s="59">
        <v>10339</v>
      </c>
      <c r="G73" s="65">
        <v>23</v>
      </c>
      <c r="H73" s="65">
        <v>10358</v>
      </c>
      <c r="I73" s="43"/>
      <c r="J73" s="43"/>
      <c r="K73" s="44">
        <v>0</v>
      </c>
      <c r="L73">
        <v>2122</v>
      </c>
    </row>
    <row r="74" spans="1:12" x14ac:dyDescent="0.3">
      <c r="A74" s="59">
        <v>12</v>
      </c>
      <c r="B74" s="59">
        <v>10466</v>
      </c>
      <c r="C74" s="62">
        <v>23</v>
      </c>
      <c r="D74" s="59">
        <v>10481</v>
      </c>
      <c r="E74" s="62">
        <v>13</v>
      </c>
      <c r="F74" s="59">
        <v>10491</v>
      </c>
      <c r="G74" s="65">
        <v>23</v>
      </c>
      <c r="H74" s="65">
        <v>10499</v>
      </c>
      <c r="I74" s="43"/>
      <c r="J74" s="43"/>
      <c r="K74" s="44">
        <v>0</v>
      </c>
      <c r="L74">
        <v>1212</v>
      </c>
    </row>
    <row r="75" spans="1:12" x14ac:dyDescent="0.3">
      <c r="A75" s="59">
        <v>12</v>
      </c>
      <c r="B75" s="59">
        <v>10607</v>
      </c>
      <c r="C75" s="62">
        <v>23</v>
      </c>
      <c r="D75" s="59">
        <v>10615</v>
      </c>
      <c r="E75" s="62">
        <v>13</v>
      </c>
      <c r="F75" s="59">
        <v>10649</v>
      </c>
      <c r="G75" s="65">
        <v>23</v>
      </c>
      <c r="H75" s="65">
        <v>10669</v>
      </c>
      <c r="I75" s="43"/>
      <c r="J75" s="43"/>
      <c r="K75" s="44">
        <v>0</v>
      </c>
      <c r="L75">
        <v>1212</v>
      </c>
    </row>
    <row r="76" spans="1:12" x14ac:dyDescent="0.3">
      <c r="A76" s="59">
        <v>21</v>
      </c>
      <c r="B76" s="59">
        <v>10778</v>
      </c>
      <c r="C76" s="62">
        <v>21</v>
      </c>
      <c r="D76" s="59">
        <v>10791</v>
      </c>
      <c r="E76" s="62">
        <v>11</v>
      </c>
      <c r="F76" s="59">
        <v>10801</v>
      </c>
      <c r="G76" s="65">
        <v>12</v>
      </c>
      <c r="H76" s="65">
        <v>10823</v>
      </c>
      <c r="I76" s="43"/>
      <c r="J76" s="43"/>
      <c r="K76" s="44">
        <v>0</v>
      </c>
      <c r="L76">
        <v>2211</v>
      </c>
    </row>
    <row r="77" spans="1:12" x14ac:dyDescent="0.3">
      <c r="A77" s="59">
        <v>21</v>
      </c>
      <c r="B77" s="59">
        <v>10920</v>
      </c>
      <c r="C77" s="62">
        <v>21</v>
      </c>
      <c r="D77" s="59">
        <v>10934</v>
      </c>
      <c r="E77" s="62">
        <v>22</v>
      </c>
      <c r="F77" s="59">
        <v>10959</v>
      </c>
      <c r="G77" s="65">
        <v>14</v>
      </c>
      <c r="H77" s="65">
        <v>10971</v>
      </c>
      <c r="I77" s="43"/>
      <c r="J77" s="43"/>
      <c r="K77" s="44">
        <v>0</v>
      </c>
      <c r="L77">
        <v>2221</v>
      </c>
    </row>
    <row r="78" spans="1:12" x14ac:dyDescent="0.3">
      <c r="A78" s="59">
        <v>21</v>
      </c>
      <c r="B78" s="59">
        <v>11070</v>
      </c>
      <c r="C78" s="62">
        <v>21</v>
      </c>
      <c r="D78" s="59">
        <v>11082</v>
      </c>
      <c r="E78" s="62">
        <v>11</v>
      </c>
      <c r="F78" s="59">
        <v>11090</v>
      </c>
      <c r="G78" s="65">
        <v>21</v>
      </c>
      <c r="H78" s="65">
        <v>11099</v>
      </c>
      <c r="I78" s="43"/>
      <c r="J78" s="43"/>
      <c r="K78" s="44">
        <v>0</v>
      </c>
      <c r="L78">
        <v>2212</v>
      </c>
    </row>
    <row r="79" spans="1:12" x14ac:dyDescent="0.3">
      <c r="A79" s="59">
        <v>21</v>
      </c>
      <c r="B79" s="59">
        <v>11196</v>
      </c>
      <c r="C79" s="62">
        <v>12</v>
      </c>
      <c r="D79" s="59">
        <v>11208</v>
      </c>
      <c r="E79" s="62">
        <v>24</v>
      </c>
      <c r="F79" s="59">
        <v>11216</v>
      </c>
      <c r="G79" s="65">
        <v>23</v>
      </c>
      <c r="H79" s="65">
        <v>11227</v>
      </c>
      <c r="I79" s="43"/>
      <c r="J79" s="43"/>
      <c r="K79" s="44">
        <v>0</v>
      </c>
      <c r="L79">
        <v>2122</v>
      </c>
    </row>
    <row r="80" spans="1:12" x14ac:dyDescent="0.3">
      <c r="A80" s="59">
        <v>12</v>
      </c>
      <c r="B80" s="59">
        <v>11329</v>
      </c>
      <c r="C80" s="62">
        <v>23</v>
      </c>
      <c r="D80" s="59">
        <v>11344</v>
      </c>
      <c r="E80" s="62">
        <v>13</v>
      </c>
      <c r="F80" s="59">
        <v>11352</v>
      </c>
      <c r="G80" s="65">
        <v>23</v>
      </c>
      <c r="H80" s="65">
        <v>11370</v>
      </c>
      <c r="I80" s="43"/>
      <c r="J80" s="43"/>
      <c r="K80" s="44">
        <v>0</v>
      </c>
      <c r="L80">
        <v>1212</v>
      </c>
    </row>
    <row r="81" spans="1:12" x14ac:dyDescent="0.3">
      <c r="A81" s="59">
        <v>12</v>
      </c>
      <c r="B81" s="59">
        <v>11483</v>
      </c>
      <c r="C81" s="62">
        <v>14</v>
      </c>
      <c r="D81" s="59">
        <v>11516</v>
      </c>
      <c r="E81" s="62">
        <v>24</v>
      </c>
      <c r="F81" s="59">
        <v>11523</v>
      </c>
      <c r="G81" s="65">
        <v>14</v>
      </c>
      <c r="H81" s="65">
        <v>11537</v>
      </c>
      <c r="I81" s="43"/>
      <c r="J81" s="43"/>
      <c r="K81" s="44">
        <v>0</v>
      </c>
      <c r="L81">
        <v>1121</v>
      </c>
    </row>
    <row r="82" spans="1:12" x14ac:dyDescent="0.3">
      <c r="A82" s="59">
        <v>21</v>
      </c>
      <c r="B82" s="59">
        <v>11636</v>
      </c>
      <c r="C82" s="62">
        <v>21</v>
      </c>
      <c r="D82" s="59">
        <v>11645</v>
      </c>
      <c r="E82" s="62">
        <v>22</v>
      </c>
      <c r="F82" s="59">
        <v>11661</v>
      </c>
      <c r="G82" s="65">
        <v>23</v>
      </c>
      <c r="H82" s="65">
        <v>11674</v>
      </c>
      <c r="I82" s="43"/>
      <c r="J82" s="43"/>
      <c r="K82" s="44">
        <v>0</v>
      </c>
      <c r="L82">
        <v>2222</v>
      </c>
    </row>
    <row r="83" spans="1:12" x14ac:dyDescent="0.3">
      <c r="A83" s="59">
        <v>21</v>
      </c>
      <c r="B83" s="59">
        <v>11783</v>
      </c>
      <c r="C83" s="62">
        <v>12</v>
      </c>
      <c r="D83" s="59">
        <v>11794</v>
      </c>
      <c r="E83" s="62">
        <v>24</v>
      </c>
      <c r="F83" s="59">
        <v>11813</v>
      </c>
      <c r="G83" s="65">
        <v>14</v>
      </c>
      <c r="H83" s="65">
        <v>11825</v>
      </c>
      <c r="I83" s="43"/>
      <c r="J83" s="43"/>
      <c r="K83" s="44">
        <v>0</v>
      </c>
      <c r="L83">
        <v>2121</v>
      </c>
    </row>
    <row r="84" spans="1:12" x14ac:dyDescent="0.3">
      <c r="A84" s="60">
        <v>21</v>
      </c>
      <c r="B84" s="60">
        <v>11922</v>
      </c>
      <c r="C84" s="63">
        <v>21</v>
      </c>
      <c r="D84" s="60">
        <v>11934</v>
      </c>
      <c r="E84" s="63">
        <v>22</v>
      </c>
      <c r="F84" s="60">
        <v>11956</v>
      </c>
      <c r="G84" s="66">
        <v>14</v>
      </c>
      <c r="H84" s="66">
        <v>11975</v>
      </c>
      <c r="I84" s="42"/>
      <c r="J84" s="42"/>
      <c r="K84" s="52">
        <v>0</v>
      </c>
      <c r="L84">
        <v>2221</v>
      </c>
    </row>
    <row r="85" spans="1:12" x14ac:dyDescent="0.3">
      <c r="A85" s="60">
        <v>21</v>
      </c>
      <c r="B85" s="60">
        <v>12079</v>
      </c>
      <c r="C85" s="63">
        <v>21</v>
      </c>
      <c r="D85" s="60">
        <v>12106</v>
      </c>
      <c r="E85" s="63">
        <v>11</v>
      </c>
      <c r="F85" s="60">
        <v>12117</v>
      </c>
      <c r="G85" s="66">
        <v>21</v>
      </c>
      <c r="H85" s="66">
        <v>12125</v>
      </c>
      <c r="I85" s="42"/>
      <c r="J85" s="42"/>
      <c r="K85" s="52">
        <v>0</v>
      </c>
      <c r="L85">
        <v>2212</v>
      </c>
    </row>
    <row r="86" spans="1:12" x14ac:dyDescent="0.3">
      <c r="A86" s="60">
        <v>12</v>
      </c>
      <c r="B86" s="60">
        <v>12237</v>
      </c>
      <c r="C86" s="63">
        <v>14</v>
      </c>
      <c r="D86" s="60">
        <v>12246</v>
      </c>
      <c r="E86" s="63">
        <v>24</v>
      </c>
      <c r="F86" s="60">
        <v>12253</v>
      </c>
      <c r="G86" s="66">
        <v>14</v>
      </c>
      <c r="H86" s="66">
        <v>12266</v>
      </c>
      <c r="I86" s="42"/>
      <c r="J86" s="42"/>
      <c r="K86" s="52">
        <v>0</v>
      </c>
      <c r="L86">
        <v>1121</v>
      </c>
    </row>
    <row r="87" spans="1:12" x14ac:dyDescent="0.3">
      <c r="A87" s="60">
        <v>21</v>
      </c>
      <c r="B87" s="60">
        <v>12362</v>
      </c>
      <c r="C87" s="63">
        <v>21</v>
      </c>
      <c r="D87" s="60">
        <v>12371</v>
      </c>
      <c r="E87" s="63">
        <v>11</v>
      </c>
      <c r="F87" s="60">
        <v>12380</v>
      </c>
      <c r="G87" s="66">
        <v>21</v>
      </c>
      <c r="H87" s="66">
        <v>12398</v>
      </c>
      <c r="I87" s="42"/>
      <c r="J87" s="42"/>
      <c r="K87" s="52">
        <v>0</v>
      </c>
      <c r="L87">
        <v>2212</v>
      </c>
    </row>
    <row r="88" spans="1:12" x14ac:dyDescent="0.3">
      <c r="A88" s="60">
        <v>21</v>
      </c>
      <c r="B88" s="60">
        <v>12511</v>
      </c>
      <c r="C88" s="63">
        <v>21</v>
      </c>
      <c r="D88" s="60">
        <v>12528</v>
      </c>
      <c r="E88" s="63">
        <v>11</v>
      </c>
      <c r="F88" s="60">
        <v>12542</v>
      </c>
      <c r="G88" s="66">
        <v>21</v>
      </c>
      <c r="H88" s="66">
        <v>12567</v>
      </c>
      <c r="I88" s="42"/>
      <c r="J88" s="42"/>
      <c r="K88" s="52">
        <v>0</v>
      </c>
      <c r="L88">
        <v>2212</v>
      </c>
    </row>
    <row r="89" spans="1:12" x14ac:dyDescent="0.3">
      <c r="A89" s="60">
        <v>12</v>
      </c>
      <c r="B89" s="60">
        <v>12676</v>
      </c>
      <c r="C89" s="63">
        <v>23</v>
      </c>
      <c r="D89" s="60">
        <v>12694</v>
      </c>
      <c r="E89" s="63">
        <v>24</v>
      </c>
      <c r="F89" s="60">
        <v>12716</v>
      </c>
      <c r="G89" s="66">
        <v>14</v>
      </c>
      <c r="H89" s="66">
        <v>12731</v>
      </c>
      <c r="I89" s="42"/>
      <c r="J89" s="42"/>
      <c r="K89" s="52">
        <v>0</v>
      </c>
      <c r="L89">
        <v>1221</v>
      </c>
    </row>
    <row r="90" spans="1:12" x14ac:dyDescent="0.3">
      <c r="A90" s="60">
        <v>21</v>
      </c>
      <c r="B90" s="60">
        <v>12842</v>
      </c>
      <c r="C90" s="63">
        <v>12</v>
      </c>
      <c r="D90" s="60">
        <v>12850</v>
      </c>
      <c r="E90" s="63">
        <v>24</v>
      </c>
      <c r="F90" s="60">
        <v>12869</v>
      </c>
      <c r="G90" s="66">
        <v>23</v>
      </c>
      <c r="H90" s="66">
        <v>12883</v>
      </c>
      <c r="I90" s="42"/>
      <c r="J90" s="42"/>
      <c r="K90" s="52">
        <v>0</v>
      </c>
      <c r="L90">
        <v>2122</v>
      </c>
    </row>
    <row r="91" spans="1:12" x14ac:dyDescent="0.3">
      <c r="A91" s="60">
        <v>21</v>
      </c>
      <c r="B91" s="60">
        <v>12989</v>
      </c>
      <c r="C91" s="63">
        <v>12</v>
      </c>
      <c r="D91" s="60">
        <v>13000</v>
      </c>
      <c r="E91" s="63">
        <v>24</v>
      </c>
      <c r="F91" s="60">
        <v>13016</v>
      </c>
      <c r="G91" s="66">
        <v>23</v>
      </c>
      <c r="H91" s="66">
        <v>13027</v>
      </c>
      <c r="I91" s="42"/>
      <c r="J91" s="42"/>
      <c r="K91" s="52">
        <v>0</v>
      </c>
      <c r="L91">
        <v>2122</v>
      </c>
    </row>
    <row r="92" spans="1:12" x14ac:dyDescent="0.3">
      <c r="A92" s="60">
        <v>21</v>
      </c>
      <c r="B92" s="60">
        <v>13147</v>
      </c>
      <c r="C92" s="63">
        <v>12</v>
      </c>
      <c r="D92" s="60">
        <v>13156</v>
      </c>
      <c r="E92" s="63">
        <v>13</v>
      </c>
      <c r="F92" s="60">
        <v>13174</v>
      </c>
      <c r="G92" s="66">
        <v>23</v>
      </c>
      <c r="H92" s="66">
        <v>13182</v>
      </c>
      <c r="I92" s="42"/>
      <c r="J92" s="42"/>
      <c r="K92" s="52">
        <v>0</v>
      </c>
      <c r="L92">
        <v>2112</v>
      </c>
    </row>
    <row r="93" spans="1:12" x14ac:dyDescent="0.3">
      <c r="A93" s="60">
        <v>21</v>
      </c>
      <c r="B93" s="60">
        <v>13288</v>
      </c>
      <c r="C93" s="63">
        <v>12</v>
      </c>
      <c r="D93" s="60">
        <v>13295</v>
      </c>
      <c r="E93" s="63">
        <v>24</v>
      </c>
      <c r="F93" s="60">
        <v>13303</v>
      </c>
      <c r="G93" s="66">
        <v>23</v>
      </c>
      <c r="H93" s="66">
        <v>13318</v>
      </c>
      <c r="I93" s="42"/>
      <c r="J93" s="42"/>
      <c r="K93" s="52">
        <v>0</v>
      </c>
      <c r="L93">
        <v>2122</v>
      </c>
    </row>
    <row r="94" spans="1:12" x14ac:dyDescent="0.3">
      <c r="A94" s="60">
        <v>21</v>
      </c>
      <c r="B94" s="60">
        <v>13415</v>
      </c>
      <c r="C94" s="63">
        <v>21</v>
      </c>
      <c r="D94" s="60">
        <v>13428</v>
      </c>
      <c r="E94" s="63">
        <v>11</v>
      </c>
      <c r="F94" s="60">
        <v>13436</v>
      </c>
      <c r="G94" s="66">
        <v>21</v>
      </c>
      <c r="H94" s="66">
        <v>13444</v>
      </c>
      <c r="I94" s="42"/>
      <c r="J94" s="42"/>
      <c r="K94" s="52">
        <v>0</v>
      </c>
      <c r="L94">
        <v>2212</v>
      </c>
    </row>
    <row r="95" spans="1:12" x14ac:dyDescent="0.3">
      <c r="A95" s="60">
        <v>21</v>
      </c>
      <c r="B95" s="60">
        <v>13558</v>
      </c>
      <c r="C95" s="63">
        <v>12</v>
      </c>
      <c r="D95" s="60">
        <v>13572</v>
      </c>
      <c r="E95" s="63">
        <v>24</v>
      </c>
      <c r="F95" s="60">
        <v>13580</v>
      </c>
      <c r="G95" s="66">
        <v>14</v>
      </c>
      <c r="H95" s="66">
        <v>13592</v>
      </c>
      <c r="I95" s="42"/>
      <c r="J95" s="42"/>
      <c r="K95" s="52">
        <v>0</v>
      </c>
      <c r="L95">
        <v>2121</v>
      </c>
    </row>
    <row r="96" spans="1:12" x14ac:dyDescent="0.3">
      <c r="A96" s="60">
        <v>21</v>
      </c>
      <c r="B96" s="60">
        <v>13696</v>
      </c>
      <c r="C96" s="63">
        <v>12</v>
      </c>
      <c r="D96" s="60">
        <v>13704</v>
      </c>
      <c r="E96" s="63">
        <v>24</v>
      </c>
      <c r="F96" s="60">
        <v>13726</v>
      </c>
      <c r="G96" s="66">
        <v>23</v>
      </c>
      <c r="H96" s="66">
        <v>13743</v>
      </c>
      <c r="I96" s="42"/>
      <c r="J96" s="42"/>
      <c r="K96" s="52">
        <v>0</v>
      </c>
      <c r="L96">
        <v>2122</v>
      </c>
    </row>
    <row r="97" spans="1:12" x14ac:dyDescent="0.3">
      <c r="A97" s="60">
        <v>21</v>
      </c>
      <c r="B97" s="60">
        <v>13845</v>
      </c>
      <c r="C97" s="63">
        <v>12</v>
      </c>
      <c r="D97" s="60">
        <v>13853</v>
      </c>
      <c r="E97" s="63">
        <v>24</v>
      </c>
      <c r="F97" s="60">
        <v>13861</v>
      </c>
      <c r="G97" s="66">
        <v>23</v>
      </c>
      <c r="H97" s="66">
        <v>13878</v>
      </c>
      <c r="I97" s="42"/>
      <c r="J97" s="42"/>
      <c r="K97" s="52">
        <v>0</v>
      </c>
      <c r="L97">
        <v>2122</v>
      </c>
    </row>
    <row r="98" spans="1:12" x14ac:dyDescent="0.3">
      <c r="A98" s="60">
        <v>21</v>
      </c>
      <c r="B98" s="60">
        <v>13976</v>
      </c>
      <c r="C98" s="63">
        <v>21</v>
      </c>
      <c r="D98" s="60">
        <v>13989</v>
      </c>
      <c r="E98" s="63">
        <v>22</v>
      </c>
      <c r="F98" s="60">
        <v>14001</v>
      </c>
      <c r="G98" s="66">
        <v>14</v>
      </c>
      <c r="H98" s="66">
        <v>14014</v>
      </c>
      <c r="I98" s="42"/>
      <c r="J98" s="42"/>
      <c r="K98" s="52">
        <v>0</v>
      </c>
      <c r="L98">
        <v>2221</v>
      </c>
    </row>
    <row r="99" spans="1:12" x14ac:dyDescent="0.3">
      <c r="A99" s="60">
        <v>21</v>
      </c>
      <c r="B99" s="60">
        <v>14120</v>
      </c>
      <c r="C99" s="63">
        <v>21</v>
      </c>
      <c r="D99" s="60">
        <v>14136</v>
      </c>
      <c r="E99" s="63">
        <v>22</v>
      </c>
      <c r="F99" s="60">
        <v>14147</v>
      </c>
      <c r="G99" s="66">
        <v>23</v>
      </c>
      <c r="H99" s="66">
        <v>14169</v>
      </c>
      <c r="I99" s="42"/>
      <c r="J99" s="42"/>
      <c r="K99" s="52">
        <v>0</v>
      </c>
      <c r="L99">
        <v>2222</v>
      </c>
    </row>
    <row r="100" spans="1:12" x14ac:dyDescent="0.3">
      <c r="A100" s="60">
        <v>21</v>
      </c>
      <c r="B100" s="60">
        <v>14267</v>
      </c>
      <c r="C100" s="63">
        <v>21</v>
      </c>
      <c r="D100" s="60">
        <v>14294</v>
      </c>
      <c r="E100" s="63">
        <v>22</v>
      </c>
      <c r="F100" s="60">
        <v>14305</v>
      </c>
      <c r="G100" s="66">
        <v>23</v>
      </c>
      <c r="H100" s="66">
        <v>14315</v>
      </c>
      <c r="I100" s="42"/>
      <c r="J100" s="42"/>
      <c r="K100" s="52">
        <v>0</v>
      </c>
      <c r="L100">
        <v>2222</v>
      </c>
    </row>
    <row r="101" spans="1:12" x14ac:dyDescent="0.3">
      <c r="A101" s="60">
        <v>21</v>
      </c>
      <c r="B101" s="60">
        <v>14414</v>
      </c>
      <c r="C101" s="63">
        <v>12</v>
      </c>
      <c r="D101" s="60">
        <v>14448</v>
      </c>
      <c r="E101" s="63">
        <v>24</v>
      </c>
      <c r="F101" s="60">
        <v>14456</v>
      </c>
      <c r="G101" s="66">
        <v>23</v>
      </c>
      <c r="H101" s="66">
        <v>14471</v>
      </c>
      <c r="I101" s="42"/>
      <c r="J101" s="42"/>
      <c r="K101" s="52">
        <v>0</v>
      </c>
      <c r="L101">
        <v>2122</v>
      </c>
    </row>
    <row r="102" spans="1:12" x14ac:dyDescent="0.3">
      <c r="A102" s="60">
        <v>21</v>
      </c>
      <c r="B102" s="60">
        <v>14576</v>
      </c>
      <c r="C102" s="63">
        <v>21</v>
      </c>
      <c r="D102" s="60">
        <v>14590</v>
      </c>
      <c r="E102" s="63">
        <v>22</v>
      </c>
      <c r="F102" s="60">
        <v>14604</v>
      </c>
      <c r="G102" s="66">
        <v>23</v>
      </c>
      <c r="H102" s="66">
        <v>14668</v>
      </c>
      <c r="I102" s="42"/>
      <c r="J102" s="42"/>
      <c r="K102" s="52">
        <v>0</v>
      </c>
      <c r="L102">
        <v>2222</v>
      </c>
    </row>
    <row r="103" spans="1:12" x14ac:dyDescent="0.3">
      <c r="A103" s="60">
        <v>21</v>
      </c>
      <c r="B103" s="60">
        <v>14771</v>
      </c>
      <c r="C103" s="63">
        <v>12</v>
      </c>
      <c r="D103" s="60">
        <v>14792</v>
      </c>
      <c r="E103" s="63">
        <v>24</v>
      </c>
      <c r="F103" s="60">
        <v>14800</v>
      </c>
      <c r="G103" s="66">
        <v>23</v>
      </c>
      <c r="H103" s="66">
        <v>14814</v>
      </c>
      <c r="I103" s="42"/>
      <c r="J103" s="42"/>
      <c r="K103" s="52">
        <v>0</v>
      </c>
      <c r="L103">
        <v>2122</v>
      </c>
    </row>
    <row r="104" spans="1:12" x14ac:dyDescent="0.3">
      <c r="A104" s="60">
        <v>21</v>
      </c>
      <c r="B104" s="60">
        <v>14924</v>
      </c>
      <c r="C104" s="63">
        <v>12</v>
      </c>
      <c r="D104" s="60">
        <v>14935</v>
      </c>
      <c r="E104" s="63">
        <v>13</v>
      </c>
      <c r="F104" s="60">
        <v>14952</v>
      </c>
      <c r="G104" s="66">
        <v>23</v>
      </c>
      <c r="H104" s="66">
        <v>14960</v>
      </c>
      <c r="I104" s="42"/>
      <c r="J104" s="42"/>
      <c r="K104" s="52">
        <v>0</v>
      </c>
      <c r="L104">
        <v>2112</v>
      </c>
    </row>
    <row r="105" spans="1:12" x14ac:dyDescent="0.3">
      <c r="A105" s="60">
        <v>21</v>
      </c>
      <c r="B105" s="60">
        <v>15098</v>
      </c>
      <c r="C105" s="63">
        <v>12</v>
      </c>
      <c r="D105" s="60">
        <v>15108</v>
      </c>
      <c r="E105" s="63">
        <v>24</v>
      </c>
      <c r="F105" s="60">
        <v>15116</v>
      </c>
      <c r="G105" s="66">
        <v>14</v>
      </c>
      <c r="H105" s="66">
        <v>15130</v>
      </c>
      <c r="I105" s="42"/>
      <c r="J105" s="42"/>
      <c r="K105" s="52">
        <v>0</v>
      </c>
      <c r="L105">
        <v>2121</v>
      </c>
    </row>
    <row r="106" spans="1:12" x14ac:dyDescent="0.3">
      <c r="A106" s="60">
        <v>21</v>
      </c>
      <c r="B106" s="60">
        <v>15230</v>
      </c>
      <c r="C106" s="63">
        <v>21</v>
      </c>
      <c r="D106" s="60">
        <v>15254</v>
      </c>
      <c r="E106" s="63">
        <v>11</v>
      </c>
      <c r="F106" s="60">
        <v>15262</v>
      </c>
      <c r="G106" s="66">
        <v>21</v>
      </c>
      <c r="H106" s="66">
        <v>15270</v>
      </c>
      <c r="I106" s="42"/>
      <c r="J106" s="42"/>
      <c r="K106" s="52">
        <v>0</v>
      </c>
      <c r="L106">
        <v>2212</v>
      </c>
    </row>
    <row r="107" spans="1:12" x14ac:dyDescent="0.3">
      <c r="A107" s="60">
        <v>21</v>
      </c>
      <c r="B107" s="60">
        <v>15365</v>
      </c>
      <c r="C107" s="63">
        <v>21</v>
      </c>
      <c r="D107" s="60">
        <v>15398</v>
      </c>
      <c r="E107" s="63">
        <v>11</v>
      </c>
      <c r="F107" s="60">
        <v>15408</v>
      </c>
      <c r="G107" s="66">
        <v>21</v>
      </c>
      <c r="H107" s="66">
        <v>15416</v>
      </c>
      <c r="I107" s="42"/>
      <c r="J107" s="42"/>
      <c r="K107" s="52">
        <v>0</v>
      </c>
      <c r="L107">
        <v>2212</v>
      </c>
    </row>
    <row r="108" spans="1:12" x14ac:dyDescent="0.3">
      <c r="A108" s="60">
        <v>21</v>
      </c>
      <c r="B108" s="60">
        <v>15558</v>
      </c>
      <c r="C108" s="63">
        <v>12</v>
      </c>
      <c r="D108" s="60">
        <v>15568</v>
      </c>
      <c r="E108" s="63">
        <v>24</v>
      </c>
      <c r="F108" s="60">
        <v>15586</v>
      </c>
      <c r="G108" s="66">
        <v>14</v>
      </c>
      <c r="H108" s="66">
        <v>15597</v>
      </c>
      <c r="I108" s="42"/>
      <c r="J108" s="42"/>
      <c r="K108" s="52">
        <v>0</v>
      </c>
      <c r="L108">
        <v>2121</v>
      </c>
    </row>
    <row r="109" spans="1:12" x14ac:dyDescent="0.3">
      <c r="A109" s="59">
        <v>21</v>
      </c>
      <c r="B109" s="59">
        <v>15714</v>
      </c>
      <c r="C109" s="62">
        <v>12</v>
      </c>
      <c r="D109" s="59">
        <v>15722</v>
      </c>
      <c r="E109" s="62">
        <v>24</v>
      </c>
      <c r="F109" s="59">
        <v>15730</v>
      </c>
      <c r="G109" s="65">
        <v>23</v>
      </c>
      <c r="H109" s="65">
        <v>15744</v>
      </c>
      <c r="I109" s="43"/>
      <c r="J109" s="43"/>
      <c r="K109" s="44">
        <v>0</v>
      </c>
      <c r="L109">
        <v>2122</v>
      </c>
    </row>
    <row r="110" spans="1:12" x14ac:dyDescent="0.3">
      <c r="A110" s="59">
        <v>21</v>
      </c>
      <c r="B110" s="59">
        <v>15846</v>
      </c>
      <c r="C110" s="62">
        <v>21</v>
      </c>
      <c r="D110" s="59">
        <v>15862</v>
      </c>
      <c r="E110" s="62">
        <v>22</v>
      </c>
      <c r="F110" s="59">
        <v>15880</v>
      </c>
      <c r="G110" s="65">
        <v>14</v>
      </c>
      <c r="H110" s="65">
        <v>15891</v>
      </c>
      <c r="I110" s="43"/>
      <c r="J110" s="43"/>
      <c r="K110" s="44">
        <v>0</v>
      </c>
      <c r="L110">
        <v>2221</v>
      </c>
    </row>
    <row r="111" spans="1:12" x14ac:dyDescent="0.3">
      <c r="A111" s="59">
        <v>21</v>
      </c>
      <c r="B111" s="59">
        <v>16016</v>
      </c>
      <c r="C111" s="62">
        <v>12</v>
      </c>
      <c r="D111" s="59">
        <v>16023</v>
      </c>
      <c r="E111" s="62">
        <v>24</v>
      </c>
      <c r="F111" s="59">
        <v>16032</v>
      </c>
      <c r="G111" s="65">
        <v>23</v>
      </c>
      <c r="H111" s="65">
        <v>16055</v>
      </c>
      <c r="I111" s="43"/>
      <c r="J111" s="43"/>
      <c r="K111" s="44">
        <v>0</v>
      </c>
      <c r="L111">
        <v>2122</v>
      </c>
    </row>
    <row r="112" spans="1:12" x14ac:dyDescent="0.3">
      <c r="A112" s="59">
        <v>21</v>
      </c>
      <c r="B112" s="59">
        <v>16178</v>
      </c>
      <c r="C112" s="62">
        <v>12</v>
      </c>
      <c r="D112" s="59">
        <v>16188</v>
      </c>
      <c r="E112" s="62">
        <v>13</v>
      </c>
      <c r="F112" s="59">
        <v>16211</v>
      </c>
      <c r="G112" s="65">
        <v>23</v>
      </c>
      <c r="H112" s="65">
        <v>16248</v>
      </c>
      <c r="I112" s="43"/>
      <c r="J112" s="43"/>
      <c r="K112" s="44">
        <v>0</v>
      </c>
      <c r="L112">
        <v>2112</v>
      </c>
    </row>
    <row r="113" spans="1:12" x14ac:dyDescent="0.3">
      <c r="A113" s="59">
        <v>12</v>
      </c>
      <c r="B113" s="59">
        <v>16356</v>
      </c>
      <c r="C113" s="62">
        <v>23</v>
      </c>
      <c r="D113" s="59">
        <v>16364</v>
      </c>
      <c r="E113" s="62">
        <v>24</v>
      </c>
      <c r="F113" s="59">
        <v>16375</v>
      </c>
      <c r="G113" s="65">
        <v>23</v>
      </c>
      <c r="H113" s="65">
        <v>16387</v>
      </c>
      <c r="I113" s="43"/>
      <c r="J113" s="43"/>
      <c r="K113" s="44">
        <v>0</v>
      </c>
      <c r="L113">
        <v>1222</v>
      </c>
    </row>
    <row r="114" spans="1:12" x14ac:dyDescent="0.3">
      <c r="A114" s="59">
        <v>12</v>
      </c>
      <c r="B114" s="59">
        <v>16520</v>
      </c>
      <c r="C114" s="62">
        <v>23</v>
      </c>
      <c r="D114" s="59">
        <v>16527</v>
      </c>
      <c r="E114" s="62">
        <v>13</v>
      </c>
      <c r="F114" s="59">
        <v>16538</v>
      </c>
      <c r="G114" s="65">
        <v>23</v>
      </c>
      <c r="H114" s="65">
        <v>16546</v>
      </c>
      <c r="I114" s="43"/>
      <c r="J114" s="43"/>
      <c r="K114" s="44">
        <v>0</v>
      </c>
      <c r="L114">
        <v>1212</v>
      </c>
    </row>
    <row r="115" spans="1:12" x14ac:dyDescent="0.3">
      <c r="A115" s="59">
        <v>21</v>
      </c>
      <c r="B115" s="59">
        <v>16659</v>
      </c>
      <c r="C115" s="62">
        <v>12</v>
      </c>
      <c r="D115" s="59">
        <v>16669</v>
      </c>
      <c r="E115" s="62">
        <v>13</v>
      </c>
      <c r="F115" s="59">
        <v>16688</v>
      </c>
      <c r="G115" s="65">
        <v>23</v>
      </c>
      <c r="H115" s="65">
        <v>16714</v>
      </c>
      <c r="I115" s="43"/>
      <c r="J115" s="43"/>
      <c r="K115" s="44">
        <v>0</v>
      </c>
      <c r="L115">
        <v>2112</v>
      </c>
    </row>
    <row r="116" spans="1:12" x14ac:dyDescent="0.3">
      <c r="A116" s="59">
        <v>21</v>
      </c>
      <c r="B116" s="59">
        <v>16813</v>
      </c>
      <c r="C116" s="62">
        <v>21</v>
      </c>
      <c r="D116" s="59">
        <v>16829</v>
      </c>
      <c r="E116" s="62">
        <v>22</v>
      </c>
      <c r="F116" s="59">
        <v>16837</v>
      </c>
      <c r="G116" s="65">
        <v>23</v>
      </c>
      <c r="H116" s="65">
        <v>16846</v>
      </c>
      <c r="I116" s="43"/>
      <c r="J116" s="43"/>
      <c r="K116" s="44">
        <v>0</v>
      </c>
      <c r="L116">
        <v>2222</v>
      </c>
    </row>
    <row r="117" spans="1:12" x14ac:dyDescent="0.3">
      <c r="A117" s="59">
        <v>21</v>
      </c>
      <c r="B117" s="59">
        <v>16948</v>
      </c>
      <c r="C117" s="62">
        <v>12</v>
      </c>
      <c r="D117" s="59">
        <v>16956</v>
      </c>
      <c r="E117" s="62">
        <v>13</v>
      </c>
      <c r="F117" s="59">
        <v>16972</v>
      </c>
      <c r="G117" s="65">
        <v>23</v>
      </c>
      <c r="H117" s="65">
        <v>16993</v>
      </c>
      <c r="I117" s="43"/>
      <c r="J117" s="43"/>
      <c r="K117" s="44">
        <v>0</v>
      </c>
      <c r="L117">
        <v>2112</v>
      </c>
    </row>
    <row r="118" spans="1:12" x14ac:dyDescent="0.3">
      <c r="A118" s="59">
        <v>21</v>
      </c>
      <c r="B118" s="59">
        <v>17094</v>
      </c>
      <c r="C118" s="62">
        <v>12</v>
      </c>
      <c r="D118" s="59">
        <v>17102</v>
      </c>
      <c r="E118" s="62">
        <v>24</v>
      </c>
      <c r="F118" s="59">
        <v>17117</v>
      </c>
      <c r="G118" s="65">
        <v>14</v>
      </c>
      <c r="H118" s="65">
        <v>17125</v>
      </c>
      <c r="I118" s="43"/>
      <c r="J118" s="43"/>
      <c r="K118" s="44">
        <v>0</v>
      </c>
      <c r="L118">
        <v>2121</v>
      </c>
    </row>
    <row r="119" spans="1:12" x14ac:dyDescent="0.3">
      <c r="A119" s="59">
        <v>12</v>
      </c>
      <c r="B119" s="59">
        <v>17256</v>
      </c>
      <c r="C119" s="62">
        <v>14</v>
      </c>
      <c r="D119" s="59">
        <v>17272</v>
      </c>
      <c r="E119" s="62">
        <v>24</v>
      </c>
      <c r="F119" s="59">
        <v>17280</v>
      </c>
      <c r="G119" s="65">
        <v>14</v>
      </c>
      <c r="H119" s="65">
        <v>17291</v>
      </c>
      <c r="I119" s="43"/>
      <c r="J119" s="43"/>
      <c r="K119" s="44">
        <v>0</v>
      </c>
      <c r="L119">
        <v>1121</v>
      </c>
    </row>
    <row r="120" spans="1:12" x14ac:dyDescent="0.3">
      <c r="A120" s="59">
        <v>21</v>
      </c>
      <c r="B120" s="59">
        <v>17398</v>
      </c>
      <c r="C120" s="62">
        <v>21</v>
      </c>
      <c r="D120" s="59">
        <v>17415</v>
      </c>
      <c r="E120" s="62">
        <v>22</v>
      </c>
      <c r="F120" s="59">
        <v>17429</v>
      </c>
      <c r="G120" s="65">
        <v>23</v>
      </c>
      <c r="H120" s="65">
        <v>17449</v>
      </c>
      <c r="I120" s="43"/>
      <c r="J120" s="43"/>
      <c r="K120" s="44">
        <v>0</v>
      </c>
      <c r="L120">
        <v>2222</v>
      </c>
    </row>
    <row r="121" spans="1:12" x14ac:dyDescent="0.3">
      <c r="A121" s="59">
        <v>12</v>
      </c>
      <c r="B121" s="59">
        <v>17562</v>
      </c>
      <c r="C121" s="62">
        <v>23</v>
      </c>
      <c r="D121" s="59">
        <v>17585</v>
      </c>
      <c r="E121" s="62">
        <v>13</v>
      </c>
      <c r="F121" s="59">
        <v>17595</v>
      </c>
      <c r="G121" s="65">
        <v>23</v>
      </c>
      <c r="H121" s="65">
        <v>17603</v>
      </c>
      <c r="I121" s="43"/>
      <c r="J121" s="43"/>
      <c r="K121" s="44">
        <v>0</v>
      </c>
      <c r="L121">
        <v>1212</v>
      </c>
    </row>
    <row r="122" spans="1:12" x14ac:dyDescent="0.3">
      <c r="A122" s="59">
        <v>12</v>
      </c>
      <c r="B122" s="59">
        <v>17746</v>
      </c>
      <c r="C122" s="62">
        <v>14</v>
      </c>
      <c r="D122" s="59">
        <v>17764</v>
      </c>
      <c r="E122" s="62">
        <v>13</v>
      </c>
      <c r="F122" s="59">
        <v>17816</v>
      </c>
      <c r="G122" s="65">
        <v>23</v>
      </c>
      <c r="H122" s="65">
        <v>17823</v>
      </c>
      <c r="I122" s="43"/>
      <c r="J122" s="43"/>
      <c r="K122" s="44">
        <v>0</v>
      </c>
      <c r="L122">
        <v>1112</v>
      </c>
    </row>
    <row r="123" spans="1:12" x14ac:dyDescent="0.3">
      <c r="A123" s="59">
        <v>12</v>
      </c>
      <c r="B123" s="59">
        <v>17968</v>
      </c>
      <c r="C123" s="62">
        <v>14</v>
      </c>
      <c r="D123" s="59">
        <v>17986</v>
      </c>
      <c r="E123" s="62">
        <v>24</v>
      </c>
      <c r="F123" s="59">
        <v>17994</v>
      </c>
      <c r="G123" s="65">
        <v>23</v>
      </c>
      <c r="H123" s="65">
        <v>18009</v>
      </c>
      <c r="I123" s="43"/>
      <c r="J123" s="43"/>
      <c r="K123" s="44">
        <v>0</v>
      </c>
      <c r="L123">
        <v>1122</v>
      </c>
    </row>
    <row r="124" spans="1:12" x14ac:dyDescent="0.3">
      <c r="A124" s="59">
        <v>21</v>
      </c>
      <c r="B124" s="59">
        <v>18108</v>
      </c>
      <c r="C124" s="62">
        <v>12</v>
      </c>
      <c r="D124" s="59">
        <v>18124</v>
      </c>
      <c r="E124" s="62">
        <v>24</v>
      </c>
      <c r="F124" s="59">
        <v>18132</v>
      </c>
      <c r="G124" s="65">
        <v>23</v>
      </c>
      <c r="H124" s="65">
        <v>18150</v>
      </c>
      <c r="I124" s="43"/>
      <c r="J124" s="43"/>
      <c r="K124" s="44">
        <v>0</v>
      </c>
      <c r="L124">
        <v>2122</v>
      </c>
    </row>
    <row r="125" spans="1:12" x14ac:dyDescent="0.3">
      <c r="A125" s="59">
        <v>21</v>
      </c>
      <c r="B125" s="59">
        <v>18260</v>
      </c>
      <c r="C125" s="62">
        <v>12</v>
      </c>
      <c r="D125" s="59">
        <v>18267</v>
      </c>
      <c r="E125" s="62">
        <v>13</v>
      </c>
      <c r="F125" s="59">
        <v>18285</v>
      </c>
      <c r="G125" s="65">
        <v>14</v>
      </c>
      <c r="H125" s="65">
        <v>18303</v>
      </c>
      <c r="I125" s="43"/>
      <c r="J125" s="43"/>
      <c r="K125" s="44">
        <v>0</v>
      </c>
      <c r="L125">
        <v>2111</v>
      </c>
    </row>
    <row r="126" spans="1:12" x14ac:dyDescent="0.3">
      <c r="A126" s="59">
        <v>12</v>
      </c>
      <c r="B126" s="59">
        <v>18428</v>
      </c>
      <c r="C126" s="62">
        <v>14</v>
      </c>
      <c r="D126" s="59">
        <v>18443</v>
      </c>
      <c r="E126" s="62">
        <v>24</v>
      </c>
      <c r="F126" s="59">
        <v>18450</v>
      </c>
      <c r="G126" s="65">
        <v>14</v>
      </c>
      <c r="H126" s="65">
        <v>18462</v>
      </c>
      <c r="I126" s="43"/>
      <c r="J126" s="43"/>
      <c r="K126" s="44">
        <v>0</v>
      </c>
      <c r="L126">
        <v>1121</v>
      </c>
    </row>
    <row r="127" spans="1:12" x14ac:dyDescent="0.3">
      <c r="A127" s="59">
        <v>12</v>
      </c>
      <c r="B127" s="59">
        <v>18600</v>
      </c>
      <c r="C127" s="62">
        <v>23</v>
      </c>
      <c r="D127" s="59">
        <v>18609</v>
      </c>
      <c r="E127" s="62">
        <v>13</v>
      </c>
      <c r="F127" s="59">
        <v>18619</v>
      </c>
      <c r="G127" s="65">
        <v>23</v>
      </c>
      <c r="H127" s="65">
        <v>18627</v>
      </c>
      <c r="I127" s="43"/>
      <c r="J127" s="43"/>
      <c r="K127" s="44">
        <v>0</v>
      </c>
      <c r="L127">
        <v>1212</v>
      </c>
    </row>
    <row r="128" spans="1:12" x14ac:dyDescent="0.3">
      <c r="A128" s="59">
        <v>21</v>
      </c>
      <c r="B128" s="59">
        <v>18734</v>
      </c>
      <c r="C128" s="62">
        <v>12</v>
      </c>
      <c r="D128" s="59">
        <v>18743</v>
      </c>
      <c r="E128" s="62">
        <v>13</v>
      </c>
      <c r="F128" s="59">
        <v>18756</v>
      </c>
      <c r="G128" s="65">
        <v>23</v>
      </c>
      <c r="H128" s="65">
        <v>18776</v>
      </c>
      <c r="I128" s="43"/>
      <c r="J128" s="43"/>
      <c r="K128" s="44">
        <v>0</v>
      </c>
      <c r="L128">
        <v>2112</v>
      </c>
    </row>
    <row r="129" spans="1:12" x14ac:dyDescent="0.3">
      <c r="A129" s="59">
        <v>21</v>
      </c>
      <c r="B129" s="59">
        <v>18875</v>
      </c>
      <c r="C129" s="62">
        <v>12</v>
      </c>
      <c r="D129" s="59">
        <v>18889</v>
      </c>
      <c r="E129" s="62">
        <v>13</v>
      </c>
      <c r="F129" s="59">
        <v>18912</v>
      </c>
      <c r="G129" s="65">
        <v>23</v>
      </c>
      <c r="H129" s="65">
        <v>18920</v>
      </c>
      <c r="I129" s="43"/>
      <c r="J129" s="43"/>
      <c r="K129" s="44">
        <v>0</v>
      </c>
      <c r="L129">
        <v>2112</v>
      </c>
    </row>
    <row r="130" spans="1:12" x14ac:dyDescent="0.3">
      <c r="A130" s="59">
        <v>21</v>
      </c>
      <c r="B130" s="59">
        <v>19037</v>
      </c>
      <c r="C130" s="62">
        <v>12</v>
      </c>
      <c r="D130" s="59">
        <v>19045</v>
      </c>
      <c r="E130" s="62">
        <v>13</v>
      </c>
      <c r="F130" s="59">
        <v>19080</v>
      </c>
      <c r="G130" s="65">
        <v>23</v>
      </c>
      <c r="H130" s="65">
        <v>19088</v>
      </c>
      <c r="I130" s="43"/>
      <c r="J130" s="43"/>
      <c r="K130" s="44">
        <v>0</v>
      </c>
      <c r="L130">
        <v>2112</v>
      </c>
    </row>
    <row r="131" spans="1:12" x14ac:dyDescent="0.3">
      <c r="A131" s="59">
        <v>12</v>
      </c>
      <c r="B131" s="59">
        <v>19206</v>
      </c>
      <c r="C131" s="62">
        <v>14</v>
      </c>
      <c r="D131" s="59">
        <v>19215</v>
      </c>
      <c r="E131" s="62">
        <v>13</v>
      </c>
      <c r="F131" s="59">
        <v>19229</v>
      </c>
      <c r="G131" s="65">
        <v>23</v>
      </c>
      <c r="H131" s="65">
        <v>19236</v>
      </c>
      <c r="I131" s="43"/>
      <c r="J131" s="43"/>
      <c r="K131" s="44">
        <v>0</v>
      </c>
      <c r="L131">
        <v>1112</v>
      </c>
    </row>
    <row r="132" spans="1:12" x14ac:dyDescent="0.3">
      <c r="A132" s="59">
        <v>21</v>
      </c>
      <c r="B132" s="59">
        <v>19343</v>
      </c>
      <c r="C132" s="62">
        <v>21</v>
      </c>
      <c r="D132" s="59">
        <v>19355</v>
      </c>
      <c r="E132" s="62">
        <v>11</v>
      </c>
      <c r="F132" s="59">
        <v>19365</v>
      </c>
      <c r="G132" s="65">
        <v>21</v>
      </c>
      <c r="H132" s="65">
        <v>19388</v>
      </c>
      <c r="I132" s="43"/>
      <c r="J132" s="43"/>
      <c r="K132" s="44">
        <v>0</v>
      </c>
      <c r="L132">
        <v>2212</v>
      </c>
    </row>
    <row r="133" spans="1:12" x14ac:dyDescent="0.3">
      <c r="A133" s="59">
        <v>12</v>
      </c>
      <c r="B133" s="59">
        <v>19507</v>
      </c>
      <c r="C133" s="62">
        <v>14</v>
      </c>
      <c r="D133" s="59">
        <v>19521</v>
      </c>
      <c r="E133" s="62">
        <v>13</v>
      </c>
      <c r="F133" s="59">
        <v>19541</v>
      </c>
      <c r="G133" s="65">
        <v>23</v>
      </c>
      <c r="H133" s="65">
        <v>19548</v>
      </c>
      <c r="I133" s="43"/>
      <c r="J133" s="43"/>
      <c r="K133" s="44">
        <v>0</v>
      </c>
      <c r="L133">
        <v>1112</v>
      </c>
    </row>
    <row r="134" spans="1:12" x14ac:dyDescent="0.3">
      <c r="A134" s="59">
        <v>21</v>
      </c>
      <c r="B134" s="59">
        <v>19661</v>
      </c>
      <c r="C134" s="62">
        <v>12</v>
      </c>
      <c r="D134" s="59">
        <v>19669</v>
      </c>
      <c r="E134" s="62">
        <v>24</v>
      </c>
      <c r="F134" s="59">
        <v>19677</v>
      </c>
      <c r="G134" s="65">
        <v>14</v>
      </c>
      <c r="H134" s="65">
        <v>19688</v>
      </c>
      <c r="I134" s="43"/>
      <c r="J134" s="43"/>
      <c r="K134" s="44">
        <v>0</v>
      </c>
      <c r="L134">
        <v>2121</v>
      </c>
    </row>
    <row r="135" spans="1:12" x14ac:dyDescent="0.3">
      <c r="A135" s="60">
        <v>12</v>
      </c>
      <c r="B135" s="60">
        <v>19807</v>
      </c>
      <c r="C135" s="63">
        <v>14</v>
      </c>
      <c r="D135" s="60">
        <v>19820</v>
      </c>
      <c r="E135" s="63">
        <v>24</v>
      </c>
      <c r="F135" s="60">
        <v>19827</v>
      </c>
      <c r="G135" s="66">
        <v>23</v>
      </c>
      <c r="H135" s="66">
        <v>19874</v>
      </c>
      <c r="I135" s="42"/>
      <c r="J135" s="42"/>
      <c r="K135" s="52">
        <v>0</v>
      </c>
      <c r="L135">
        <v>1122</v>
      </c>
    </row>
    <row r="136" spans="1:12" x14ac:dyDescent="0.3">
      <c r="A136" s="60">
        <v>21</v>
      </c>
      <c r="B136" s="60">
        <v>19988</v>
      </c>
      <c r="C136" s="63">
        <v>12</v>
      </c>
      <c r="D136" s="60">
        <v>19995</v>
      </c>
      <c r="E136" s="63">
        <v>13</v>
      </c>
      <c r="F136" s="60">
        <v>20020</v>
      </c>
      <c r="G136" s="66">
        <v>23</v>
      </c>
      <c r="H136" s="66">
        <v>20027</v>
      </c>
      <c r="I136" s="42"/>
      <c r="J136" s="42"/>
      <c r="K136" s="52">
        <v>0</v>
      </c>
      <c r="L136">
        <v>2112</v>
      </c>
    </row>
    <row r="137" spans="1:12" x14ac:dyDescent="0.3">
      <c r="A137" s="60">
        <v>21</v>
      </c>
      <c r="B137" s="60">
        <v>20138</v>
      </c>
      <c r="C137" s="63">
        <v>12</v>
      </c>
      <c r="D137" s="60">
        <v>20145</v>
      </c>
      <c r="E137" s="63">
        <v>13</v>
      </c>
      <c r="F137" s="60">
        <v>20154</v>
      </c>
      <c r="G137" s="66">
        <v>14</v>
      </c>
      <c r="H137" s="66">
        <v>20175</v>
      </c>
      <c r="I137" s="42"/>
      <c r="J137" s="42"/>
      <c r="K137" s="52">
        <v>0</v>
      </c>
      <c r="L137">
        <v>2111</v>
      </c>
    </row>
    <row r="138" spans="1:12" x14ac:dyDescent="0.3">
      <c r="A138" s="60">
        <v>12</v>
      </c>
      <c r="B138" s="60">
        <v>20291</v>
      </c>
      <c r="C138" s="63">
        <v>14</v>
      </c>
      <c r="D138" s="60">
        <v>20299</v>
      </c>
      <c r="E138" s="63">
        <v>13</v>
      </c>
      <c r="F138" s="60">
        <v>20313</v>
      </c>
      <c r="G138" s="66">
        <v>14</v>
      </c>
      <c r="H138" s="66">
        <v>20331</v>
      </c>
      <c r="I138" s="42"/>
      <c r="J138" s="42"/>
      <c r="K138" s="52">
        <v>0</v>
      </c>
      <c r="L138">
        <v>1111</v>
      </c>
    </row>
    <row r="139" spans="1:12" x14ac:dyDescent="0.3">
      <c r="A139" s="60">
        <v>21</v>
      </c>
      <c r="B139" s="60">
        <v>20453</v>
      </c>
      <c r="C139" s="63">
        <v>12</v>
      </c>
      <c r="D139" s="60">
        <v>20461</v>
      </c>
      <c r="E139" s="63">
        <v>24</v>
      </c>
      <c r="F139" s="60">
        <v>20471</v>
      </c>
      <c r="G139" s="66">
        <v>23</v>
      </c>
      <c r="H139" s="66">
        <v>20488</v>
      </c>
      <c r="I139" s="42"/>
      <c r="J139" s="42"/>
      <c r="K139" s="52">
        <v>0</v>
      </c>
      <c r="L139">
        <v>2122</v>
      </c>
    </row>
    <row r="140" spans="1:12" x14ac:dyDescent="0.3">
      <c r="A140" s="60">
        <v>21</v>
      </c>
      <c r="B140" s="60">
        <v>20636</v>
      </c>
      <c r="C140" s="63">
        <v>21</v>
      </c>
      <c r="D140" s="60">
        <v>20647</v>
      </c>
      <c r="E140" s="63">
        <v>22</v>
      </c>
      <c r="F140" s="60">
        <v>20666</v>
      </c>
      <c r="G140" s="66">
        <v>14</v>
      </c>
      <c r="H140" s="66">
        <v>20681</v>
      </c>
      <c r="I140" s="42"/>
      <c r="J140" s="42"/>
      <c r="K140" s="52">
        <v>0</v>
      </c>
      <c r="L140">
        <v>2221</v>
      </c>
    </row>
    <row r="141" spans="1:12" x14ac:dyDescent="0.3">
      <c r="A141" s="60">
        <v>12</v>
      </c>
      <c r="B141" s="60">
        <v>20816</v>
      </c>
      <c r="C141" s="63">
        <v>23</v>
      </c>
      <c r="D141" s="60">
        <v>20823</v>
      </c>
      <c r="E141" s="63">
        <v>13</v>
      </c>
      <c r="F141" s="60">
        <v>20836</v>
      </c>
      <c r="G141" s="66">
        <v>23</v>
      </c>
      <c r="H141" s="66">
        <v>20843</v>
      </c>
      <c r="I141" s="42"/>
      <c r="J141" s="42"/>
      <c r="K141" s="52">
        <v>0</v>
      </c>
      <c r="L141">
        <v>1212</v>
      </c>
    </row>
    <row r="142" spans="1:12" x14ac:dyDescent="0.3">
      <c r="A142" s="60">
        <v>12</v>
      </c>
      <c r="B142" s="60">
        <v>20977</v>
      </c>
      <c r="C142" s="63">
        <v>23</v>
      </c>
      <c r="D142" s="60">
        <v>20986</v>
      </c>
      <c r="E142" s="63">
        <v>13</v>
      </c>
      <c r="F142" s="60">
        <v>20997</v>
      </c>
      <c r="G142" s="66">
        <v>23</v>
      </c>
      <c r="H142" s="66">
        <v>21024</v>
      </c>
      <c r="I142" s="42"/>
      <c r="J142" s="42"/>
      <c r="K142" s="52">
        <v>0</v>
      </c>
      <c r="L142">
        <v>1212</v>
      </c>
    </row>
    <row r="143" spans="1:12" x14ac:dyDescent="0.3">
      <c r="A143" s="60">
        <v>21</v>
      </c>
      <c r="B143" s="60">
        <v>21131</v>
      </c>
      <c r="C143" s="63">
        <v>12</v>
      </c>
      <c r="D143" s="60">
        <v>21154</v>
      </c>
      <c r="E143" s="63">
        <v>24</v>
      </c>
      <c r="F143" s="60">
        <v>21180</v>
      </c>
      <c r="G143" s="66">
        <v>23</v>
      </c>
      <c r="H143" s="66">
        <v>21197</v>
      </c>
      <c r="I143" s="42"/>
      <c r="J143" s="42"/>
      <c r="K143" s="52">
        <v>0</v>
      </c>
      <c r="L143">
        <v>2122</v>
      </c>
    </row>
    <row r="144" spans="1:12" x14ac:dyDescent="0.3">
      <c r="A144" s="60">
        <v>21</v>
      </c>
      <c r="B144" s="60">
        <v>21333</v>
      </c>
      <c r="C144" s="63">
        <v>12</v>
      </c>
      <c r="D144" s="60">
        <v>21340</v>
      </c>
      <c r="E144" s="63">
        <v>13</v>
      </c>
      <c r="F144" s="60">
        <v>21357</v>
      </c>
      <c r="G144" s="66">
        <v>23</v>
      </c>
      <c r="H144" s="66">
        <v>21368</v>
      </c>
      <c r="I144" s="42"/>
      <c r="J144" s="42"/>
      <c r="K144" s="52">
        <v>0</v>
      </c>
      <c r="L144">
        <v>2112</v>
      </c>
    </row>
    <row r="145" spans="1:12" x14ac:dyDescent="0.3">
      <c r="A145" s="60">
        <v>12</v>
      </c>
      <c r="B145" s="60">
        <v>21514</v>
      </c>
      <c r="C145" s="63">
        <v>14</v>
      </c>
      <c r="D145" s="60">
        <v>21522</v>
      </c>
      <c r="E145" s="63">
        <v>13</v>
      </c>
      <c r="F145" s="60">
        <v>21544</v>
      </c>
      <c r="G145" s="66">
        <v>23</v>
      </c>
      <c r="H145" s="66">
        <v>21552</v>
      </c>
      <c r="I145" s="42"/>
      <c r="J145" s="42"/>
      <c r="K145" s="52">
        <v>0</v>
      </c>
      <c r="L145">
        <v>1112</v>
      </c>
    </row>
    <row r="146" spans="1:12" x14ac:dyDescent="0.3">
      <c r="A146" s="60">
        <v>12</v>
      </c>
      <c r="B146" s="60">
        <v>21675</v>
      </c>
      <c r="C146" s="63">
        <v>23</v>
      </c>
      <c r="D146" s="60">
        <v>21696</v>
      </c>
      <c r="E146" s="63">
        <v>13</v>
      </c>
      <c r="F146" s="60">
        <v>21703</v>
      </c>
      <c r="G146" s="66">
        <v>23</v>
      </c>
      <c r="H146" s="66">
        <v>21714</v>
      </c>
      <c r="I146" s="42"/>
      <c r="J146" s="42"/>
      <c r="K146" s="52">
        <v>0</v>
      </c>
      <c r="L146">
        <v>1212</v>
      </c>
    </row>
    <row r="147" spans="1:12" x14ac:dyDescent="0.3">
      <c r="A147" s="60">
        <v>12</v>
      </c>
      <c r="B147" s="60">
        <v>21842</v>
      </c>
      <c r="C147" s="63">
        <v>14</v>
      </c>
      <c r="D147" s="60">
        <v>21853</v>
      </c>
      <c r="E147" s="63">
        <v>13</v>
      </c>
      <c r="F147" s="60">
        <v>21868</v>
      </c>
      <c r="G147" s="66">
        <v>23</v>
      </c>
      <c r="H147" s="66">
        <v>21875</v>
      </c>
      <c r="I147" s="42"/>
      <c r="J147" s="42"/>
      <c r="K147" s="52">
        <v>0</v>
      </c>
      <c r="L147">
        <v>1112</v>
      </c>
    </row>
    <row r="148" spans="1:12" x14ac:dyDescent="0.3">
      <c r="A148" s="60">
        <v>12</v>
      </c>
      <c r="B148" s="60">
        <v>21986</v>
      </c>
      <c r="C148" s="63">
        <v>14</v>
      </c>
      <c r="D148" s="60">
        <v>22002</v>
      </c>
      <c r="E148" s="63">
        <v>24</v>
      </c>
      <c r="F148" s="60">
        <v>22010</v>
      </c>
      <c r="G148" s="66">
        <v>14</v>
      </c>
      <c r="H148" s="66">
        <v>22020</v>
      </c>
      <c r="I148" s="42"/>
      <c r="J148" s="42"/>
      <c r="K148" s="52">
        <v>0</v>
      </c>
      <c r="L148">
        <v>1121</v>
      </c>
    </row>
    <row r="149" spans="1:12" x14ac:dyDescent="0.3">
      <c r="A149" s="60">
        <v>21</v>
      </c>
      <c r="B149" s="60">
        <v>22157</v>
      </c>
      <c r="C149" s="63">
        <v>12</v>
      </c>
      <c r="D149" s="60">
        <v>22165</v>
      </c>
      <c r="E149" s="63">
        <v>24</v>
      </c>
      <c r="F149" s="60">
        <v>22190</v>
      </c>
      <c r="G149" s="66">
        <v>23</v>
      </c>
      <c r="H149" s="66">
        <v>22201</v>
      </c>
      <c r="I149" s="42"/>
      <c r="J149" s="42"/>
      <c r="K149" s="52">
        <v>0</v>
      </c>
      <c r="L149">
        <v>2122</v>
      </c>
    </row>
    <row r="150" spans="1:12" x14ac:dyDescent="0.3">
      <c r="A150" s="60">
        <v>21</v>
      </c>
      <c r="B150" s="60">
        <v>22316</v>
      </c>
      <c r="C150" s="63">
        <v>12</v>
      </c>
      <c r="D150" s="60">
        <v>22324</v>
      </c>
      <c r="E150" s="63">
        <v>24</v>
      </c>
      <c r="F150" s="60">
        <v>22365</v>
      </c>
      <c r="G150" s="66">
        <v>14</v>
      </c>
      <c r="H150" s="66">
        <v>22376</v>
      </c>
      <c r="I150" s="42"/>
      <c r="J150" s="42"/>
      <c r="K150" s="52">
        <v>0</v>
      </c>
      <c r="L150">
        <v>2121</v>
      </c>
    </row>
    <row r="151" spans="1:12" x14ac:dyDescent="0.3">
      <c r="A151" s="60">
        <v>21</v>
      </c>
      <c r="B151" s="60">
        <v>22507</v>
      </c>
      <c r="C151" s="63">
        <v>12</v>
      </c>
      <c r="D151" s="60">
        <v>22541</v>
      </c>
      <c r="E151" s="63">
        <v>24</v>
      </c>
      <c r="F151" s="60">
        <v>22549</v>
      </c>
      <c r="G151" s="66">
        <v>23</v>
      </c>
      <c r="H151" s="66">
        <v>22567</v>
      </c>
      <c r="I151" s="42"/>
      <c r="J151" s="42"/>
      <c r="K151" s="52">
        <v>0</v>
      </c>
      <c r="L151">
        <v>2122</v>
      </c>
    </row>
    <row r="152" spans="1:12" x14ac:dyDescent="0.3">
      <c r="A152" s="60">
        <v>21</v>
      </c>
      <c r="B152" s="60">
        <v>22693</v>
      </c>
      <c r="C152" s="63">
        <v>21</v>
      </c>
      <c r="D152" s="60">
        <v>22704</v>
      </c>
      <c r="E152" s="63">
        <v>11</v>
      </c>
      <c r="F152" s="60">
        <v>22712</v>
      </c>
      <c r="G152" s="66">
        <v>12</v>
      </c>
      <c r="H152" s="66">
        <v>22731</v>
      </c>
      <c r="I152" s="42"/>
      <c r="J152" s="42"/>
      <c r="K152" s="52">
        <v>0</v>
      </c>
      <c r="L152">
        <v>2211</v>
      </c>
    </row>
    <row r="153" spans="1:12" x14ac:dyDescent="0.3">
      <c r="A153" s="60">
        <v>12</v>
      </c>
      <c r="B153" s="60">
        <v>22947</v>
      </c>
      <c r="C153" s="63">
        <v>23</v>
      </c>
      <c r="D153" s="60">
        <v>22957</v>
      </c>
      <c r="E153" s="63">
        <v>24</v>
      </c>
      <c r="F153" s="60">
        <v>22979</v>
      </c>
      <c r="G153" s="66">
        <v>14</v>
      </c>
      <c r="H153" s="66">
        <v>22990</v>
      </c>
      <c r="I153" s="42"/>
      <c r="J153" s="42"/>
      <c r="K153" s="52">
        <v>0</v>
      </c>
      <c r="L153">
        <v>1221</v>
      </c>
    </row>
    <row r="154" spans="1:12" x14ac:dyDescent="0.3">
      <c r="A154" s="60">
        <v>12</v>
      </c>
      <c r="B154" s="60">
        <v>23111</v>
      </c>
      <c r="C154" s="63">
        <v>14</v>
      </c>
      <c r="D154" s="60">
        <v>23128</v>
      </c>
      <c r="E154" s="63">
        <v>24</v>
      </c>
      <c r="F154" s="60">
        <v>23136</v>
      </c>
      <c r="G154" s="66">
        <v>14</v>
      </c>
      <c r="H154" s="66">
        <v>23149</v>
      </c>
      <c r="I154" s="42"/>
      <c r="J154" s="42"/>
      <c r="K154" s="52">
        <v>0</v>
      </c>
      <c r="L154">
        <v>1121</v>
      </c>
    </row>
    <row r="155" spans="1:12" x14ac:dyDescent="0.3">
      <c r="A155" s="60">
        <v>12</v>
      </c>
      <c r="B155" s="60">
        <v>23262</v>
      </c>
      <c r="C155" s="63">
        <v>14</v>
      </c>
      <c r="D155" s="60">
        <v>23269</v>
      </c>
      <c r="E155" s="63">
        <v>13</v>
      </c>
      <c r="F155" s="60">
        <v>23293</v>
      </c>
      <c r="G155" s="66">
        <v>14</v>
      </c>
      <c r="H155" s="66">
        <v>23311</v>
      </c>
      <c r="I155" s="42"/>
      <c r="J155" s="42"/>
      <c r="K155" s="52">
        <v>0</v>
      </c>
      <c r="L155">
        <v>1111</v>
      </c>
    </row>
    <row r="156" spans="1:12" x14ac:dyDescent="0.3">
      <c r="A156" s="60">
        <v>21</v>
      </c>
      <c r="B156" s="60">
        <v>23416</v>
      </c>
      <c r="C156" s="63">
        <v>21</v>
      </c>
      <c r="D156" s="60">
        <v>23426</v>
      </c>
      <c r="E156" s="63">
        <v>11</v>
      </c>
      <c r="F156" s="60">
        <v>23434</v>
      </c>
      <c r="G156" s="66">
        <v>21</v>
      </c>
      <c r="H156" s="66">
        <v>23441</v>
      </c>
      <c r="I156" s="42"/>
      <c r="J156" s="42"/>
      <c r="K156" s="52">
        <v>0</v>
      </c>
      <c r="L156">
        <v>2212</v>
      </c>
    </row>
    <row r="157" spans="1:12" x14ac:dyDescent="0.3">
      <c r="A157" s="60">
        <v>21</v>
      </c>
      <c r="B157" s="60">
        <v>23559</v>
      </c>
      <c r="C157" s="63">
        <v>21</v>
      </c>
      <c r="D157" s="60">
        <v>23582</v>
      </c>
      <c r="E157" s="63">
        <v>22</v>
      </c>
      <c r="F157" s="60">
        <v>23635</v>
      </c>
      <c r="G157" s="66">
        <v>14</v>
      </c>
      <c r="H157" s="66">
        <v>23646</v>
      </c>
      <c r="I157" s="42"/>
      <c r="J157" s="42"/>
      <c r="K157" s="52">
        <v>0</v>
      </c>
      <c r="L157">
        <v>2221</v>
      </c>
    </row>
    <row r="158" spans="1:12" x14ac:dyDescent="0.3">
      <c r="A158" s="60">
        <v>21</v>
      </c>
      <c r="B158" s="60">
        <v>23756</v>
      </c>
      <c r="C158" s="63">
        <v>12</v>
      </c>
      <c r="D158" s="60">
        <v>23766</v>
      </c>
      <c r="E158" s="63">
        <v>13</v>
      </c>
      <c r="F158" s="60">
        <v>23788</v>
      </c>
      <c r="G158" s="66">
        <v>14</v>
      </c>
      <c r="H158" s="66">
        <v>23815</v>
      </c>
      <c r="I158" s="42"/>
      <c r="J158" s="42"/>
      <c r="K158" s="52">
        <v>0</v>
      </c>
      <c r="L158">
        <v>2111</v>
      </c>
    </row>
    <row r="159" spans="1:12" x14ac:dyDescent="0.3">
      <c r="A159" s="60">
        <v>21</v>
      </c>
      <c r="B159" s="60">
        <v>23962</v>
      </c>
      <c r="C159" s="63">
        <v>21</v>
      </c>
      <c r="D159" s="60">
        <v>23972</v>
      </c>
      <c r="E159" s="63">
        <v>22</v>
      </c>
      <c r="F159" s="60">
        <v>23984</v>
      </c>
      <c r="G159" s="66">
        <v>23</v>
      </c>
      <c r="H159" s="66">
        <v>23994</v>
      </c>
      <c r="I159" s="42"/>
      <c r="J159" s="42"/>
      <c r="K159" s="52"/>
      <c r="L159">
        <v>2222</v>
      </c>
    </row>
    <row r="160" spans="1:12" x14ac:dyDescent="0.3">
      <c r="A160" s="17"/>
      <c r="B160" s="17"/>
      <c r="C160" s="17"/>
      <c r="D160" s="17"/>
      <c r="E160" s="17"/>
      <c r="F160" s="17"/>
      <c r="G160" s="17"/>
      <c r="H16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0</v>
      </c>
      <c r="B2" s="35">
        <v>40734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120</v>
      </c>
      <c r="V3" s="26" t="s">
        <v>115</v>
      </c>
      <c r="W3">
        <f>COUNTA(L7:L26)</f>
        <v>20</v>
      </c>
      <c r="AA3" s="26" t="s">
        <v>115</v>
      </c>
      <c r="AB3">
        <f>COUNTA(L27:L46)</f>
        <v>20</v>
      </c>
      <c r="AF3" s="26" t="s">
        <v>115</v>
      </c>
      <c r="AG3">
        <f>COUNTA(L47:L66)</f>
        <v>20</v>
      </c>
      <c r="AK3" s="26" t="s">
        <v>115</v>
      </c>
      <c r="AL3">
        <f>COUNTA(L67:L86)</f>
        <v>20</v>
      </c>
      <c r="AP3" s="26" t="s">
        <v>115</v>
      </c>
      <c r="AQ3">
        <f>COUNTA(L87:L106)</f>
        <v>20</v>
      </c>
      <c r="AU3" s="26" t="s">
        <v>115</v>
      </c>
      <c r="AV3">
        <f>COUNTA(L107:L126)</f>
        <v>20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120</v>
      </c>
      <c r="V4" s="26" t="s">
        <v>116</v>
      </c>
      <c r="W4">
        <f>SUM(U7:U22)</f>
        <v>20</v>
      </c>
      <c r="AA4" s="26" t="s">
        <v>116</v>
      </c>
      <c r="AB4">
        <f>SUM(Z7:Z22)</f>
        <v>20</v>
      </c>
      <c r="AF4" s="26" t="s">
        <v>116</v>
      </c>
      <c r="AG4">
        <f>SUM(AE7:AE22)</f>
        <v>20</v>
      </c>
      <c r="AK4" s="26" t="s">
        <v>116</v>
      </c>
      <c r="AL4">
        <f>SUM(AJ7:AJ22)</f>
        <v>20</v>
      </c>
      <c r="AP4" s="26" t="s">
        <v>116</v>
      </c>
      <c r="AQ4">
        <f>SUM(AO7:AO22)</f>
        <v>20</v>
      </c>
      <c r="AU4" s="26" t="s">
        <v>116</v>
      </c>
      <c r="AV4">
        <f>SUM(AT7:AT22)</f>
        <v>20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43</v>
      </c>
      <c r="C7" s="61">
        <v>14</v>
      </c>
      <c r="D7" s="58">
        <v>71</v>
      </c>
      <c r="E7" s="61">
        <v>24</v>
      </c>
      <c r="F7" s="58">
        <v>99</v>
      </c>
      <c r="G7" s="64">
        <v>14</v>
      </c>
      <c r="H7" s="64">
        <v>113</v>
      </c>
      <c r="I7" s="43"/>
      <c r="J7" s="43"/>
      <c r="K7" s="44">
        <v>0</v>
      </c>
      <c r="L7">
        <v>1121</v>
      </c>
      <c r="N7" s="37">
        <v>1111</v>
      </c>
      <c r="O7" s="37">
        <f>COUNTIF($L$7:$L$500,N7)</f>
        <v>25</v>
      </c>
      <c r="P7" s="37">
        <f>O7/$Q$4</f>
        <v>0.20833333333333334</v>
      </c>
      <c r="Q7" s="37">
        <f>IF(P7=0,0,(P7*((LOG(P7))/LOG(2))))</f>
        <v>-0.47146550121537367</v>
      </c>
      <c r="T7" s="37">
        <f>N7</f>
        <v>1111</v>
      </c>
      <c r="U7" s="37">
        <f>COUNTIF(L7:L26,T7)</f>
        <v>2</v>
      </c>
      <c r="V7" s="37">
        <f>U7/(W4-U20)</f>
        <v>0.10526315789473684</v>
      </c>
      <c r="W7" s="37">
        <f>IF(V7=0,0,(V7*((LOG(V7))/LOG(2))))</f>
        <v>-0.34188710667827216</v>
      </c>
      <c r="Y7" s="37">
        <f>N7</f>
        <v>1111</v>
      </c>
      <c r="Z7" s="37">
        <f>COUNTIF(L27:L46,Y7)</f>
        <v>5</v>
      </c>
      <c r="AA7" s="37">
        <f>Z7/(AB4-Z20)</f>
        <v>0.25</v>
      </c>
      <c r="AB7" s="37">
        <f>IF(AA7=0,0,(AA7*((LOG(AA7))/LOG(2))))</f>
        <v>-0.5</v>
      </c>
      <c r="AD7" s="37">
        <f>N7</f>
        <v>1111</v>
      </c>
      <c r="AE7" s="37">
        <f>COUNTIF(L47:L66,AD7)</f>
        <v>6</v>
      </c>
      <c r="AF7" s="37">
        <f>AE7/(AG4-AE20)</f>
        <v>0.3</v>
      </c>
      <c r="AG7" s="37">
        <f>IF(AF7=0,0,(AF7*((LOG(AF7))/LOG(2))))</f>
        <v>-0.52108967824986185</v>
      </c>
      <c r="AI7" s="37">
        <f>N7</f>
        <v>1111</v>
      </c>
      <c r="AJ7" s="37">
        <f>COUNTIF(L67:L86,AI7)</f>
        <v>5</v>
      </c>
      <c r="AK7" s="37">
        <f>AJ7/(AL4-AJ20)</f>
        <v>0.25</v>
      </c>
      <c r="AL7" s="37">
        <f>IF(AK7=0,0,(AK7*((LOG(AK7))/LOG(2))))</f>
        <v>-0.5</v>
      </c>
      <c r="AN7" s="37">
        <f>N7</f>
        <v>1111</v>
      </c>
      <c r="AO7" s="37">
        <f>COUNTIF(L87:L106,AN7)</f>
        <v>3</v>
      </c>
      <c r="AP7" s="37">
        <f>AO7/(AQ4-AO20)</f>
        <v>0.15</v>
      </c>
      <c r="AQ7" s="37">
        <f>IF(AP7=0,0,(AP7*((LOG(AP7))/LOG(2))))</f>
        <v>-0.41054483912493089</v>
      </c>
      <c r="AS7" s="37">
        <f>N7</f>
        <v>1111</v>
      </c>
      <c r="AT7" s="37">
        <f>COUNTIF(L107:L126,AS7)</f>
        <v>4</v>
      </c>
      <c r="AU7" s="37">
        <f>AT7/(AV4-AT20)</f>
        <v>0.2</v>
      </c>
      <c r="AV7" s="37">
        <f>IF(AU7=0,0,(AU7*((LOG(AU7))/LOG(2))))</f>
        <v>-0.46438561897747244</v>
      </c>
    </row>
    <row r="8" spans="1:48" x14ac:dyDescent="0.3">
      <c r="A8" s="59">
        <v>21</v>
      </c>
      <c r="B8" s="59">
        <v>223</v>
      </c>
      <c r="C8" s="62">
        <v>12</v>
      </c>
      <c r="D8" s="59">
        <v>273</v>
      </c>
      <c r="E8" s="62">
        <v>24</v>
      </c>
      <c r="F8" s="59">
        <v>280</v>
      </c>
      <c r="G8" s="65">
        <v>23</v>
      </c>
      <c r="H8" s="65">
        <v>317</v>
      </c>
      <c r="I8" s="43"/>
      <c r="J8" s="43"/>
      <c r="K8" s="44">
        <v>0</v>
      </c>
      <c r="L8">
        <v>2122</v>
      </c>
      <c r="N8" s="37">
        <v>1112</v>
      </c>
      <c r="O8" s="37">
        <f>COUNTIF($L$7:$L$500,N8)</f>
        <v>14</v>
      </c>
      <c r="P8" s="37">
        <f>O8/$Q$4</f>
        <v>0.11666666666666667</v>
      </c>
      <c r="Q8" s="37">
        <f>IF(P8=0,0,(P8*((LOG(P8))/LOG(2))))</f>
        <v>-0.36161249524760669</v>
      </c>
      <c r="T8" s="37">
        <f>N8</f>
        <v>1112</v>
      </c>
      <c r="U8" s="37">
        <f>COUNTIF(L7:L26,T8)</f>
        <v>2</v>
      </c>
      <c r="V8" s="37">
        <f>U8/(W4-U20)</f>
        <v>0.10526315789473684</v>
      </c>
      <c r="W8" s="37">
        <f>IF(V8=0,0,(V8*((LOG(V8))/LOG(2))))</f>
        <v>-0.34188710667827216</v>
      </c>
      <c r="Y8" s="37">
        <f>N8</f>
        <v>1112</v>
      </c>
      <c r="Z8" s="37">
        <f>COUNTIF(L27:L46,Y8)</f>
        <v>2</v>
      </c>
      <c r="AA8" s="37">
        <f>Z8/(AB4-Z20)</f>
        <v>0.1</v>
      </c>
      <c r="AB8" s="37">
        <f>IF(AA8=0,0,(AA8*((LOG(AA8))/LOG(2))))</f>
        <v>-0.33219280948873625</v>
      </c>
      <c r="AD8" s="37">
        <f>N8</f>
        <v>1112</v>
      </c>
      <c r="AE8" s="37">
        <f>COUNTIF(L47:L66,AD8)</f>
        <v>2</v>
      </c>
      <c r="AF8" s="37">
        <f>AE8/(AG4-AE20)</f>
        <v>0.1</v>
      </c>
      <c r="AG8" s="37">
        <f>IF(AF8=0,0,(AF8*((LOG(AF8))/LOG(2))))</f>
        <v>-0.33219280948873625</v>
      </c>
      <c r="AI8" s="37">
        <f>N8</f>
        <v>1112</v>
      </c>
      <c r="AJ8" s="37">
        <f>COUNTIF(L67:L86,AI8)</f>
        <v>3</v>
      </c>
      <c r="AK8" s="37">
        <f>AJ8/(AL4-AJ20)</f>
        <v>0.15</v>
      </c>
      <c r="AL8" s="37">
        <f>IF(AK8=0,0,(AK8*((LOG(AK8))/LOG(2))))</f>
        <v>-0.41054483912493089</v>
      </c>
      <c r="AN8" s="37">
        <f>N8</f>
        <v>1112</v>
      </c>
      <c r="AO8" s="37">
        <f>COUNTIF(L87:L106,AN8)</f>
        <v>1</v>
      </c>
      <c r="AP8" s="37">
        <f>AO8/(AQ4-AO20)</f>
        <v>0.05</v>
      </c>
      <c r="AQ8" s="37">
        <f>IF(AP8=0,0,(AP8*((LOG(AP8))/LOG(2))))</f>
        <v>-0.21609640474436814</v>
      </c>
      <c r="AS8" s="37">
        <f>N8</f>
        <v>1112</v>
      </c>
      <c r="AT8" s="37">
        <f>COUNTIF(L107:L126,AS8)</f>
        <v>4</v>
      </c>
      <c r="AU8" s="37">
        <f>AT8/(AV4-AT20)</f>
        <v>0.2</v>
      </c>
      <c r="AV8" s="37">
        <f>IF(AU8=0,0,(AU8*((LOG(AU8))/LOG(2))))</f>
        <v>-0.46438561897747244</v>
      </c>
    </row>
    <row r="9" spans="1:48" x14ac:dyDescent="0.3">
      <c r="A9" s="59">
        <v>21</v>
      </c>
      <c r="B9" s="59">
        <v>417</v>
      </c>
      <c r="C9" s="62">
        <v>21</v>
      </c>
      <c r="D9" s="59">
        <v>440</v>
      </c>
      <c r="E9" s="62">
        <v>11</v>
      </c>
      <c r="F9" s="59">
        <v>456</v>
      </c>
      <c r="G9" s="65">
        <v>21</v>
      </c>
      <c r="H9" s="65">
        <v>462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12</v>
      </c>
      <c r="P9" s="37">
        <f>O9/$Q$4</f>
        <v>0.1</v>
      </c>
      <c r="Q9" s="37">
        <f>IF(P9=0,0,(P9*((LOG(P9))/LOG(2))))</f>
        <v>-0.33219280948873625</v>
      </c>
      <c r="T9" s="37">
        <f>N9</f>
        <v>1121</v>
      </c>
      <c r="U9" s="37">
        <f>COUNTIF(L7:L26,T9)</f>
        <v>4</v>
      </c>
      <c r="V9" s="37">
        <f>U9/(W4-U20)</f>
        <v>0.21052631578947367</v>
      </c>
      <c r="W9" s="37">
        <f>IF(V9=0,0,(V9*((LOG(V9))/LOG(2))))</f>
        <v>-0.47324789756707064</v>
      </c>
      <c r="Y9" s="37">
        <f>N9</f>
        <v>1121</v>
      </c>
      <c r="Z9" s="37">
        <f>COUNTIF(L27:L46,Y9)</f>
        <v>3</v>
      </c>
      <c r="AA9" s="37">
        <f>Z9/(AB4-Z20)</f>
        <v>0.15</v>
      </c>
      <c r="AB9" s="37">
        <f>IF(AA9=0,0,(AA9*((LOG(AA9))/LOG(2))))</f>
        <v>-0.41054483912493089</v>
      </c>
      <c r="AD9" s="37">
        <f>N9</f>
        <v>1121</v>
      </c>
      <c r="AE9" s="37">
        <f>COUNTIF(L47:L66,AD9)</f>
        <v>1</v>
      </c>
      <c r="AF9" s="37">
        <f>AE9/(AG4-AE20)</f>
        <v>0.05</v>
      </c>
      <c r="AG9" s="37">
        <f>IF(AF9=0,0,(AF9*((LOG(AF9))/LOG(2))))</f>
        <v>-0.21609640474436814</v>
      </c>
      <c r="AI9" s="37">
        <f>N9</f>
        <v>1121</v>
      </c>
      <c r="AJ9" s="37">
        <f>COUNTIF(L67:L86,AI9)</f>
        <v>2</v>
      </c>
      <c r="AK9" s="37">
        <f>AJ9/(AL4-AJ20)</f>
        <v>0.1</v>
      </c>
      <c r="AL9" s="37">
        <f>IF(AK9=0,0,(AK9*((LOG(AK9))/LOG(2))))</f>
        <v>-0.33219280948873625</v>
      </c>
      <c r="AN9" s="37">
        <f>N9</f>
        <v>1121</v>
      </c>
      <c r="AO9" s="37">
        <f>COUNTIF(L87:L106,AN9)</f>
        <v>2</v>
      </c>
      <c r="AP9" s="37">
        <f>AO9/(AQ4-AO20)</f>
        <v>0.1</v>
      </c>
      <c r="AQ9" s="37">
        <f>IF(AP9=0,0,(AP9*((LOG(AP9))/LOG(2))))</f>
        <v>-0.33219280948873625</v>
      </c>
      <c r="AS9" s="37">
        <f>N9</f>
        <v>1121</v>
      </c>
      <c r="AT9" s="37">
        <f>COUNTIF(L107:L126,AS9)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578</v>
      </c>
      <c r="C10" s="62">
        <v>12</v>
      </c>
      <c r="D10" s="59">
        <v>599</v>
      </c>
      <c r="E10" s="62">
        <v>13</v>
      </c>
      <c r="F10" s="59">
        <v>602</v>
      </c>
      <c r="G10" s="65">
        <v>23</v>
      </c>
      <c r="H10" s="65">
        <v>622</v>
      </c>
      <c r="I10" s="43"/>
      <c r="J10" s="43"/>
      <c r="K10" s="44">
        <v>0</v>
      </c>
      <c r="L10">
        <v>2112</v>
      </c>
      <c r="N10" s="37">
        <v>1122</v>
      </c>
      <c r="O10" s="37">
        <f>COUNTIF($L$7:$L$500,N10)</f>
        <v>1</v>
      </c>
      <c r="P10" s="37">
        <f>O10/$Q$4</f>
        <v>8.3333333333333332E-3</v>
      </c>
      <c r="Q10" s="37">
        <f>IF(P10=0,0,(P10*((LOG(P10))/LOG(2))))</f>
        <v>-5.7557421630070979E-2</v>
      </c>
      <c r="T10" s="37">
        <f>N10</f>
        <v>1122</v>
      </c>
      <c r="U10" s="37">
        <f>COUNTIF(L7:L26,T10)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COUNTIF(L27:L46,Y10)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COUNTIF(L47:L66,AD10)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COUNTIF(L67:L86,AI10)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COUNTIF(L87:L106,AN10)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COUNTIF(L107:L126,AS10)</f>
        <v>1</v>
      </c>
      <c r="AU10" s="37">
        <f>AT10/(AV4-AT20)</f>
        <v>0.05</v>
      </c>
      <c r="AV10" s="37">
        <f>IF(AU10=0,0,(AU10*((LOG(AU10))/LOG(2))))</f>
        <v>-0.21609640474436814</v>
      </c>
    </row>
    <row r="11" spans="1:48" x14ac:dyDescent="0.3">
      <c r="A11" s="59">
        <v>21</v>
      </c>
      <c r="B11" s="59">
        <v>742</v>
      </c>
      <c r="C11" s="62">
        <v>21</v>
      </c>
      <c r="D11" s="59">
        <v>755</v>
      </c>
      <c r="E11" s="62">
        <v>22</v>
      </c>
      <c r="F11" s="59">
        <v>805</v>
      </c>
      <c r="G11" s="65">
        <v>23</v>
      </c>
      <c r="H11" s="65">
        <v>840</v>
      </c>
      <c r="I11" s="43"/>
      <c r="J11" s="43"/>
      <c r="K11" s="44">
        <v>0</v>
      </c>
      <c r="L11">
        <v>2222</v>
      </c>
      <c r="N11" s="37">
        <v>1211</v>
      </c>
      <c r="O11" s="37">
        <f>COUNTIF($L$7:$L$500,N11)</f>
        <v>6</v>
      </c>
      <c r="P11" s="37">
        <f>O11/$Q$4</f>
        <v>0.05</v>
      </c>
      <c r="Q11" s="37">
        <f>IF(P11=0,0,(P11*((LOG(P11))/LOG(2))))</f>
        <v>-0.21609640474436814</v>
      </c>
      <c r="T11" s="37">
        <f>N11</f>
        <v>1211</v>
      </c>
      <c r="U11" s="37">
        <f>COUNTIF(L7:L26,T11)</f>
        <v>1</v>
      </c>
      <c r="V11" s="37">
        <f>U11/(W4-U20)</f>
        <v>5.2631578947368418E-2</v>
      </c>
      <c r="W11" s="37">
        <f>IF(V11=0,0,(V11*((LOG(V11))/LOG(2))))</f>
        <v>-0.22357513228650452</v>
      </c>
      <c r="Y11" s="37">
        <f>N11</f>
        <v>1211</v>
      </c>
      <c r="Z11" s="37">
        <f>COUNTIF(L27:L46,Y11)</f>
        <v>1</v>
      </c>
      <c r="AA11" s="37">
        <f>Z11/(AB4-Z20)</f>
        <v>0.05</v>
      </c>
      <c r="AB11" s="37">
        <f>IF(AA11=0,0,(AA11*((LOG(AA11))/LOG(2))))</f>
        <v>-0.21609640474436814</v>
      </c>
      <c r="AD11" s="37">
        <f>N11</f>
        <v>1211</v>
      </c>
      <c r="AE11" s="37">
        <f>COUNTIF(L47:L66,AD11)</f>
        <v>2</v>
      </c>
      <c r="AF11" s="37">
        <f>AE11/(AG4-AE20)</f>
        <v>0.1</v>
      </c>
      <c r="AG11" s="37">
        <f>IF(AF11=0,0,(AF11*((LOG(AF11))/LOG(2))))</f>
        <v>-0.33219280948873625</v>
      </c>
      <c r="AI11" s="37">
        <f>N11</f>
        <v>1211</v>
      </c>
      <c r="AJ11" s="37">
        <f>COUNTIF(L67:L86,AI11)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COUNTIF(L87:L106,AN11)</f>
        <v>1</v>
      </c>
      <c r="AP11" s="37">
        <f>AO11/(AQ4-AO20)</f>
        <v>0.05</v>
      </c>
      <c r="AQ11" s="37">
        <f>IF(AP11=0,0,(AP11*((LOG(AP11))/LOG(2))))</f>
        <v>-0.21609640474436814</v>
      </c>
      <c r="AS11" s="37">
        <f>N11</f>
        <v>1211</v>
      </c>
      <c r="AT11" s="37">
        <f>COUNTIF(L107:L126,AS11)</f>
        <v>1</v>
      </c>
      <c r="AU11" s="37">
        <f>AT11/(AV4-AT20)</f>
        <v>0.05</v>
      </c>
      <c r="AV11" s="37">
        <f>IF(AU11=0,0,(AU11*((LOG(AU11))/LOG(2))))</f>
        <v>-0.21609640474436814</v>
      </c>
    </row>
    <row r="12" spans="1:48" x14ac:dyDescent="0.3">
      <c r="A12" s="59">
        <v>21</v>
      </c>
      <c r="B12" s="59">
        <v>945</v>
      </c>
      <c r="C12" s="62">
        <v>12</v>
      </c>
      <c r="D12" s="59">
        <v>969</v>
      </c>
      <c r="E12" s="62">
        <v>13</v>
      </c>
      <c r="F12" s="59">
        <v>988</v>
      </c>
      <c r="G12" s="65">
        <v>23</v>
      </c>
      <c r="H12" s="65">
        <v>996</v>
      </c>
      <c r="I12" s="43"/>
      <c r="J12" s="43"/>
      <c r="K12" s="44">
        <v>0</v>
      </c>
      <c r="L12">
        <v>2112</v>
      </c>
      <c r="N12" s="37">
        <v>1212</v>
      </c>
      <c r="O12" s="37">
        <f>COUNTIF($L$7:$L$500,N12)</f>
        <v>5</v>
      </c>
      <c r="P12" s="37">
        <f>O12/$Q$4</f>
        <v>4.1666666666666664E-2</v>
      </c>
      <c r="Q12" s="37">
        <f>IF(P12=0,0,(P12*((LOG(P12))/LOG(2))))</f>
        <v>-0.19104010419671485</v>
      </c>
      <c r="T12" s="37">
        <f>N12</f>
        <v>1212</v>
      </c>
      <c r="U12" s="37">
        <f>COUNTIF(L7:L26,T12)</f>
        <v>1</v>
      </c>
      <c r="V12" s="37">
        <f>U12/(W4-U20)</f>
        <v>5.2631578947368418E-2</v>
      </c>
      <c r="W12" s="37">
        <f>IF(V12=0,0,(V12*((LOG(V12))/LOG(2))))</f>
        <v>-0.22357513228650452</v>
      </c>
      <c r="Y12" s="37">
        <f>N12</f>
        <v>1212</v>
      </c>
      <c r="Z12" s="37">
        <f>COUNTIF(L27:L46,Y12)</f>
        <v>1</v>
      </c>
      <c r="AA12" s="37">
        <f>Z12/(AB4-Z20)</f>
        <v>0.05</v>
      </c>
      <c r="AB12" s="37">
        <f>IF(AA12=0,0,(AA12*((LOG(AA12))/LOG(2))))</f>
        <v>-0.21609640474436814</v>
      </c>
      <c r="AD12" s="37">
        <f>N12</f>
        <v>1212</v>
      </c>
      <c r="AE12" s="37">
        <f>COUNTIF(L47:L66,AD12)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COUNTIF(L67:L86,AI12)</f>
        <v>1</v>
      </c>
      <c r="AK12" s="37">
        <f>AJ12/(AL4-AJ20)</f>
        <v>0.05</v>
      </c>
      <c r="AL12" s="37">
        <f>IF(AK12=0,0,(AK12*((LOG(AK12))/LOG(2))))</f>
        <v>-0.21609640474436814</v>
      </c>
      <c r="AN12" s="37">
        <f>N12</f>
        <v>1212</v>
      </c>
      <c r="AO12" s="37">
        <f>COUNTIF(L87:L106,AN12)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COUNTIF(L107:L126,AS12)</f>
        <v>2</v>
      </c>
      <c r="AU12" s="37">
        <f>AT12/(AV4-AT20)</f>
        <v>0.1</v>
      </c>
      <c r="AV12" s="37">
        <f>IF(AU12=0,0,(AU12*((LOG(AU12))/LOG(2))))</f>
        <v>-0.33219280948873625</v>
      </c>
    </row>
    <row r="13" spans="1:48" x14ac:dyDescent="0.3">
      <c r="A13" s="59">
        <v>21</v>
      </c>
      <c r="B13" s="59">
        <v>1094</v>
      </c>
      <c r="C13" s="62">
        <v>12</v>
      </c>
      <c r="D13" s="59">
        <v>1127</v>
      </c>
      <c r="E13" s="62">
        <v>24</v>
      </c>
      <c r="F13" s="59">
        <v>1156</v>
      </c>
      <c r="G13" s="65">
        <v>14</v>
      </c>
      <c r="H13" s="65">
        <v>1170</v>
      </c>
      <c r="I13" s="43"/>
      <c r="J13" s="43"/>
      <c r="K13" s="44">
        <v>0</v>
      </c>
      <c r="L13">
        <v>2121</v>
      </c>
      <c r="N13" s="37">
        <v>1221</v>
      </c>
      <c r="O13" s="37">
        <f>COUNTIF($L$7:$L$500,N13)</f>
        <v>5</v>
      </c>
      <c r="P13" s="37">
        <f>O13/$Q$4</f>
        <v>4.1666666666666664E-2</v>
      </c>
      <c r="Q13" s="37">
        <f>IF(P13=0,0,(P13*((LOG(P13))/LOG(2))))</f>
        <v>-0.19104010419671485</v>
      </c>
      <c r="T13" s="37">
        <f>N13</f>
        <v>1221</v>
      </c>
      <c r="U13" s="37">
        <f>COUNTIF(L7:L26,T13)</f>
        <v>2</v>
      </c>
      <c r="V13" s="37">
        <f>U13/(W4-U20)</f>
        <v>0.10526315789473684</v>
      </c>
      <c r="W13" s="37">
        <f>IF(V13=0,0,(V13*((LOG(V13))/LOG(2))))</f>
        <v>-0.34188710667827216</v>
      </c>
      <c r="Y13" s="37">
        <f>N13</f>
        <v>1221</v>
      </c>
      <c r="Z13" s="37">
        <f>COUNTIF(L27:L46,Y13)</f>
        <v>2</v>
      </c>
      <c r="AA13" s="37">
        <f>Z13/(AB4-Z20)</f>
        <v>0.1</v>
      </c>
      <c r="AB13" s="37">
        <f>IF(AA13=0,0,(AA13*((LOG(AA13))/LOG(2))))</f>
        <v>-0.33219280948873625</v>
      </c>
      <c r="AD13" s="37">
        <f>N13</f>
        <v>1221</v>
      </c>
      <c r="AE13" s="37">
        <f>COUNTIF(L47:L66,AD13)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COUNTIF(L67:L86,AI13)</f>
        <v>1</v>
      </c>
      <c r="AK13" s="37">
        <f>AJ13/(AL4-AJ20)</f>
        <v>0.05</v>
      </c>
      <c r="AL13" s="37">
        <f>IF(AK13=0,0,(AK13*((LOG(AK13))/LOG(2))))</f>
        <v>-0.21609640474436814</v>
      </c>
      <c r="AN13" s="37">
        <f>N13</f>
        <v>1221</v>
      </c>
      <c r="AO13" s="37">
        <f>COUNTIF(L87:L106,AN13)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COUNTIF(L107:L126,AS13)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21</v>
      </c>
      <c r="B14" s="59">
        <v>1275</v>
      </c>
      <c r="C14" s="62">
        <v>12</v>
      </c>
      <c r="D14" s="59">
        <v>1282</v>
      </c>
      <c r="E14" s="62">
        <v>13</v>
      </c>
      <c r="F14" s="59">
        <v>1292</v>
      </c>
      <c r="G14" s="65">
        <v>23</v>
      </c>
      <c r="H14" s="65">
        <v>1299</v>
      </c>
      <c r="I14" s="43"/>
      <c r="J14" s="43"/>
      <c r="K14" s="44">
        <v>0</v>
      </c>
      <c r="L14">
        <v>2112</v>
      </c>
      <c r="N14" s="37">
        <v>1222</v>
      </c>
      <c r="O14" s="37">
        <f>COUNTIF($L$7:$L$500,N14)</f>
        <v>1</v>
      </c>
      <c r="P14" s="37">
        <f>O14/$Q$4</f>
        <v>8.3333333333333332E-3</v>
      </c>
      <c r="Q14" s="37">
        <f>IF(P14=0,0,(P14*((LOG(P14))/LOG(2))))</f>
        <v>-5.7557421630070979E-2</v>
      </c>
      <c r="T14" s="37">
        <f>N14</f>
        <v>1222</v>
      </c>
      <c r="U14" s="37">
        <f>COUNTIF(L7:L26,T14)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COUNTIF(L27:L46,Y14)</f>
        <v>0</v>
      </c>
      <c r="AA14" s="37">
        <f>Z14/(AB4-Z20)</f>
        <v>0</v>
      </c>
      <c r="AB14" s="37">
        <f>IF(AA14=0,0,(AA14*((LOG(AA14))/LOG(2))))</f>
        <v>0</v>
      </c>
      <c r="AD14" s="37">
        <f>N14</f>
        <v>1222</v>
      </c>
      <c r="AE14" s="37">
        <f>COUNTIF(L47:L66,AD14)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COUNTIF(L67:L86,AI14)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COUNTIF(L87:L106,AN14)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COUNTIF(L107:L126,AS14)</f>
        <v>1</v>
      </c>
      <c r="AU14" s="37">
        <f>AT14/(AV4-AT20)</f>
        <v>0.05</v>
      </c>
      <c r="AV14" s="37">
        <f>IF(AU14=0,0,(AU14*((LOG(AU14))/LOG(2))))</f>
        <v>-0.21609640474436814</v>
      </c>
    </row>
    <row r="15" spans="1:48" x14ac:dyDescent="0.3">
      <c r="A15" s="59">
        <v>12</v>
      </c>
      <c r="B15" s="59">
        <v>1416</v>
      </c>
      <c r="C15" s="62">
        <v>14</v>
      </c>
      <c r="D15" s="59">
        <v>1440</v>
      </c>
      <c r="E15" s="62">
        <v>13</v>
      </c>
      <c r="F15" s="59">
        <v>1505</v>
      </c>
      <c r="G15" s="65">
        <v>14</v>
      </c>
      <c r="H15" s="65">
        <v>1557</v>
      </c>
      <c r="I15" s="43"/>
      <c r="J15" s="43"/>
      <c r="K15" s="44">
        <v>0</v>
      </c>
      <c r="L15">
        <v>1111</v>
      </c>
      <c r="N15" s="37">
        <v>2111</v>
      </c>
      <c r="O15" s="37">
        <f>COUNTIF($L$7:$L$500,N15)</f>
        <v>15</v>
      </c>
      <c r="P15" s="37">
        <f>O15/$Q$4</f>
        <v>0.125</v>
      </c>
      <c r="Q15" s="37">
        <f>IF(P15=0,0,(P15*((LOG(P15))/LOG(2))))</f>
        <v>-0.375</v>
      </c>
      <c r="T15" s="37">
        <f>N15</f>
        <v>2111</v>
      </c>
      <c r="U15" s="37">
        <f>COUNTIF(L7:L26,T15)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COUNTIF(L27:L46,Y15)</f>
        <v>3</v>
      </c>
      <c r="AA15" s="37">
        <f>Z15/(AB4-Z20)</f>
        <v>0.15</v>
      </c>
      <c r="AB15" s="37">
        <f>IF(AA15=0,0,(AA15*((LOG(AA15))/LOG(2))))</f>
        <v>-0.41054483912493089</v>
      </c>
      <c r="AD15" s="37">
        <f>N15</f>
        <v>2111</v>
      </c>
      <c r="AE15" s="37">
        <f>COUNTIF(L47:L66,AD15)</f>
        <v>7</v>
      </c>
      <c r="AF15" s="37">
        <f>AE15/(AG4-AE20)</f>
        <v>0.35</v>
      </c>
      <c r="AG15" s="37">
        <f>IF(AF15=0,0,(AF15*((LOG(AF15))/LOG(2))))</f>
        <v>-0.53010061049041535</v>
      </c>
      <c r="AI15" s="37">
        <f>N15</f>
        <v>2111</v>
      </c>
      <c r="AJ15" s="37">
        <f>COUNTIF(L67:L86,AI15)</f>
        <v>1</v>
      </c>
      <c r="AK15" s="37">
        <f>AJ15/(AL4-AJ20)</f>
        <v>0.05</v>
      </c>
      <c r="AL15" s="37">
        <f>IF(AK15=0,0,(AK15*((LOG(AK15))/LOG(2))))</f>
        <v>-0.21609640474436814</v>
      </c>
      <c r="AN15" s="37">
        <f>N15</f>
        <v>2111</v>
      </c>
      <c r="AO15" s="37">
        <f>COUNTIF(L87:L106,AN15)</f>
        <v>3</v>
      </c>
      <c r="AP15" s="37">
        <f>AO15/(AQ4-AO20)</f>
        <v>0.15</v>
      </c>
      <c r="AQ15" s="37">
        <f>IF(AP15=0,0,(AP15*((LOG(AP15))/LOG(2))))</f>
        <v>-0.41054483912493089</v>
      </c>
      <c r="AS15" s="37">
        <f>N15</f>
        <v>2111</v>
      </c>
      <c r="AT15" s="37">
        <f>COUNTIF(L107:L126,AS15)</f>
        <v>1</v>
      </c>
      <c r="AU15" s="37">
        <f>AT15/(AV4-AT20)</f>
        <v>0.05</v>
      </c>
      <c r="AV15" s="37">
        <f>IF(AU15=0,0,(AU15*((LOG(AU15))/LOG(2))))</f>
        <v>-0.21609640474436814</v>
      </c>
    </row>
    <row r="16" spans="1:48" x14ac:dyDescent="0.3">
      <c r="A16" s="59">
        <v>12</v>
      </c>
      <c r="B16" s="59">
        <v>1681</v>
      </c>
      <c r="C16" s="62">
        <v>14</v>
      </c>
      <c r="D16" s="59">
        <v>1699</v>
      </c>
      <c r="E16" s="62">
        <v>24</v>
      </c>
      <c r="F16" s="59">
        <v>1706</v>
      </c>
      <c r="G16" s="65">
        <v>14</v>
      </c>
      <c r="H16" s="65">
        <v>1718</v>
      </c>
      <c r="I16" s="43"/>
      <c r="J16" s="43"/>
      <c r="K16" s="44">
        <v>0</v>
      </c>
      <c r="L16">
        <v>1121</v>
      </c>
      <c r="N16" s="37">
        <v>2112</v>
      </c>
      <c r="O16" s="37">
        <f>COUNTIF($L$7:$L$500,N16)</f>
        <v>9</v>
      </c>
      <c r="P16" s="37">
        <f>O16/$Q$4</f>
        <v>7.4999999999999997E-2</v>
      </c>
      <c r="Q16" s="37">
        <f>IF(P16=0,0,(P16*((LOG(P16))/LOG(2))))</f>
        <v>-0.28027241956246546</v>
      </c>
      <c r="T16" s="37">
        <f>N16</f>
        <v>2112</v>
      </c>
      <c r="U16" s="37">
        <f>COUNTIF(L7:L26,T16)</f>
        <v>3</v>
      </c>
      <c r="V16" s="37">
        <f>U16/(W4-U20)</f>
        <v>0.15789473684210525</v>
      </c>
      <c r="W16" s="37">
        <f>IF(V16=0,0,(V16*((LOG(V16))/LOG(2))))</f>
        <v>-0.42046815990354147</v>
      </c>
      <c r="Y16" s="37">
        <f>N16</f>
        <v>2112</v>
      </c>
      <c r="Z16" s="37">
        <f>COUNTIF(L27:L46,Y16)</f>
        <v>1</v>
      </c>
      <c r="AA16" s="37">
        <f>Z16/(AB4-Z20)</f>
        <v>0.05</v>
      </c>
      <c r="AB16" s="37">
        <f>IF(AA16=0,0,(AA16*((LOG(AA16))/LOG(2))))</f>
        <v>-0.21609640474436814</v>
      </c>
      <c r="AD16" s="37">
        <f>N16</f>
        <v>2112</v>
      </c>
      <c r="AE16" s="37">
        <f>COUNTIF(L47:L66,AD16)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COUNTIF(L67:L86,AI16)</f>
        <v>2</v>
      </c>
      <c r="AK16" s="37">
        <f>AJ16/(AL4-AJ20)</f>
        <v>0.1</v>
      </c>
      <c r="AL16" s="37">
        <f>IF(AK16=0,0,(AK16*((LOG(AK16))/LOG(2))))</f>
        <v>-0.33219280948873625</v>
      </c>
      <c r="AN16" s="37">
        <f>N16</f>
        <v>2112</v>
      </c>
      <c r="AO16" s="37">
        <f>COUNTIF(L87:L106,AN16)</f>
        <v>2</v>
      </c>
      <c r="AP16" s="37">
        <f>AO16/(AQ4-AO20)</f>
        <v>0.1</v>
      </c>
      <c r="AQ16" s="37">
        <f>IF(AP16=0,0,(AP16*((LOG(AP16))/LOG(2))))</f>
        <v>-0.33219280948873625</v>
      </c>
      <c r="AS16" s="37">
        <f>N16</f>
        <v>2112</v>
      </c>
      <c r="AT16" s="37">
        <f>COUNTIF(L107:L126,AS16)</f>
        <v>1</v>
      </c>
      <c r="AU16" s="37">
        <f>AT16/(AV4-AT20)</f>
        <v>0.05</v>
      </c>
      <c r="AV16" s="37">
        <f>IF(AU16=0,0,(AU16*((LOG(AU16))/LOG(2))))</f>
        <v>-0.21609640474436814</v>
      </c>
    </row>
    <row r="17" spans="1:48" x14ac:dyDescent="0.3">
      <c r="A17" s="59">
        <v>12</v>
      </c>
      <c r="B17" s="59">
        <v>1844</v>
      </c>
      <c r="C17" s="62">
        <v>14</v>
      </c>
      <c r="D17" s="59">
        <v>1863</v>
      </c>
      <c r="E17" s="62">
        <v>24</v>
      </c>
      <c r="F17" s="59">
        <v>1870</v>
      </c>
      <c r="G17" s="65">
        <v>14</v>
      </c>
      <c r="H17" s="65">
        <v>1881</v>
      </c>
      <c r="I17" s="43"/>
      <c r="J17" s="43"/>
      <c r="K17" s="44">
        <v>0</v>
      </c>
      <c r="L17">
        <v>1121</v>
      </c>
      <c r="N17" s="37">
        <v>2121</v>
      </c>
      <c r="O17" s="37">
        <f>COUNTIF($L$7:$L$500,N17)</f>
        <v>6</v>
      </c>
      <c r="P17" s="37">
        <f>O17/$Q$4</f>
        <v>0.05</v>
      </c>
      <c r="Q17" s="37">
        <f>IF(P17=0,0,(P17*((LOG(P17))/LOG(2))))</f>
        <v>-0.21609640474436814</v>
      </c>
      <c r="T17" s="37">
        <f>N17</f>
        <v>2121</v>
      </c>
      <c r="U17" s="37">
        <f>COUNTIF(L7:L26,T17)</f>
        <v>1</v>
      </c>
      <c r="V17" s="37">
        <f>U17/(W4-U20)</f>
        <v>5.2631578947368418E-2</v>
      </c>
      <c r="W17" s="37">
        <f>IF(V17=0,0,(V17*((LOG(V17))/LOG(2))))</f>
        <v>-0.22357513228650452</v>
      </c>
      <c r="Y17" s="37">
        <f>N17</f>
        <v>2121</v>
      </c>
      <c r="Z17" s="37">
        <f>COUNTIF(L27:L46,Y17)</f>
        <v>1</v>
      </c>
      <c r="AA17" s="37">
        <f>Z17/(AB4-Z20)</f>
        <v>0.05</v>
      </c>
      <c r="AB17" s="37">
        <f>IF(AA17=0,0,(AA17*((LOG(AA17))/LOG(2))))</f>
        <v>-0.21609640474436814</v>
      </c>
      <c r="AD17" s="37">
        <f>N17</f>
        <v>2121</v>
      </c>
      <c r="AE17" s="37">
        <f>COUNTIF(L47:L66,AD17)</f>
        <v>0</v>
      </c>
      <c r="AF17" s="37">
        <f>AE17/(AG4-AE20)</f>
        <v>0</v>
      </c>
      <c r="AG17" s="37">
        <f>IF(AF17=0,0,(AF17*((LOG(AF17))/LOG(2))))</f>
        <v>0</v>
      </c>
      <c r="AI17" s="37">
        <f>N17</f>
        <v>2121</v>
      </c>
      <c r="AJ17" s="37">
        <f>COUNTIF(L67:L86,AI17)</f>
        <v>1</v>
      </c>
      <c r="AK17" s="37">
        <f>AJ17/(AL4-AJ20)</f>
        <v>0.05</v>
      </c>
      <c r="AL17" s="37">
        <f>IF(AK17=0,0,(AK17*((LOG(AK17))/LOG(2))))</f>
        <v>-0.21609640474436814</v>
      </c>
      <c r="AN17" s="37">
        <f>N17</f>
        <v>2121</v>
      </c>
      <c r="AO17" s="37">
        <f>COUNTIF(L87:L106,AN17)</f>
        <v>3</v>
      </c>
      <c r="AP17" s="37">
        <f>AO17/(AQ4-AO20)</f>
        <v>0.15</v>
      </c>
      <c r="AQ17" s="37">
        <f>IF(AP17=0,0,(AP17*((LOG(AP17))/LOG(2))))</f>
        <v>-0.41054483912493089</v>
      </c>
      <c r="AS17" s="37">
        <f>N17</f>
        <v>2121</v>
      </c>
      <c r="AT17" s="37">
        <f>COUNTIF(L107:L126,AS17)</f>
        <v>0</v>
      </c>
      <c r="AU17" s="37">
        <f>AT17/(AV4-AT20)</f>
        <v>0</v>
      </c>
      <c r="AV17" s="37">
        <f>IF(AU17=0,0,(AU17*((LOG(AU17))/LOG(2))))</f>
        <v>0</v>
      </c>
    </row>
    <row r="18" spans="1:48" x14ac:dyDescent="0.3">
      <c r="A18" s="59">
        <v>12</v>
      </c>
      <c r="B18" s="59">
        <v>1991</v>
      </c>
      <c r="C18" s="62">
        <v>14</v>
      </c>
      <c r="D18" s="59">
        <v>2006</v>
      </c>
      <c r="E18" s="62">
        <v>13</v>
      </c>
      <c r="F18" s="59">
        <v>2024</v>
      </c>
      <c r="G18" s="65">
        <v>14</v>
      </c>
      <c r="H18" s="65">
        <v>2043</v>
      </c>
      <c r="I18" s="43"/>
      <c r="J18" s="43"/>
      <c r="K18" s="44">
        <v>0</v>
      </c>
      <c r="L18">
        <v>1111</v>
      </c>
      <c r="N18" s="37">
        <v>2122</v>
      </c>
      <c r="O18" s="37">
        <f>COUNTIF($L$7:$L$500,N18)</f>
        <v>7</v>
      </c>
      <c r="P18" s="37">
        <f>O18/$Q$4</f>
        <v>5.8333333333333334E-2</v>
      </c>
      <c r="Q18" s="37">
        <f>IF(P18=0,0,(P18*((LOG(P18))/LOG(2))))</f>
        <v>-0.23913958095713667</v>
      </c>
      <c r="T18" s="37">
        <f>N18</f>
        <v>2122</v>
      </c>
      <c r="U18" s="37">
        <f>COUNTIF(L7:L26,T18)</f>
        <v>1</v>
      </c>
      <c r="V18" s="37">
        <f>U18/(W4-U20)</f>
        <v>5.2631578947368418E-2</v>
      </c>
      <c r="W18" s="37">
        <f>IF(V18=0,0,(V18*((LOG(V18))/LOG(2))))</f>
        <v>-0.22357513228650452</v>
      </c>
      <c r="Y18" s="37">
        <f>N18</f>
        <v>2122</v>
      </c>
      <c r="Z18" s="37">
        <f>COUNTIF(L27:L46,Y18)</f>
        <v>1</v>
      </c>
      <c r="AA18" s="37">
        <f>Z18/(AB4-Z20)</f>
        <v>0.05</v>
      </c>
      <c r="AB18" s="37">
        <f>IF(AA18=0,0,(AA18*((LOG(AA18))/LOG(2))))</f>
        <v>-0.21609640474436814</v>
      </c>
      <c r="AD18" s="37">
        <f>N18</f>
        <v>2122</v>
      </c>
      <c r="AE18" s="37">
        <f>COUNTIF(L47:L66,AD18)</f>
        <v>1</v>
      </c>
      <c r="AF18" s="37">
        <f>AE18/(AG4-AE20)</f>
        <v>0.05</v>
      </c>
      <c r="AG18" s="37">
        <f>IF(AF18=0,0,(AF18*((LOG(AF18))/LOG(2))))</f>
        <v>-0.21609640474436814</v>
      </c>
      <c r="AI18" s="37">
        <f>N18</f>
        <v>2122</v>
      </c>
      <c r="AJ18" s="37">
        <f>COUNTIF(L67:L86,AI18)</f>
        <v>0</v>
      </c>
      <c r="AK18" s="37">
        <f>AJ18/(AL4-AJ20)</f>
        <v>0</v>
      </c>
      <c r="AL18" s="37">
        <f>IF(AK18=0,0,(AK18*((LOG(AK18))/LOG(2))))</f>
        <v>0</v>
      </c>
      <c r="AN18" s="37">
        <f>N18</f>
        <v>2122</v>
      </c>
      <c r="AO18" s="37">
        <f>COUNTIF(L87:L106,AN18)</f>
        <v>1</v>
      </c>
      <c r="AP18" s="37">
        <f>AO18/(AQ4-AO20)</f>
        <v>0.05</v>
      </c>
      <c r="AQ18" s="37">
        <f>IF(AP18=0,0,(AP18*((LOG(AP18))/LOG(2))))</f>
        <v>-0.21609640474436814</v>
      </c>
      <c r="AS18" s="37">
        <f>N18</f>
        <v>2122</v>
      </c>
      <c r="AT18" s="37">
        <f>COUNTIF(L107:L126,AS18)</f>
        <v>3</v>
      </c>
      <c r="AU18" s="37">
        <f>AT18/(AV4-AT20)</f>
        <v>0.15</v>
      </c>
      <c r="AV18" s="37">
        <f>IF(AU18=0,0,(AU18*((LOG(AU18))/LOG(2))))</f>
        <v>-0.41054483912493089</v>
      </c>
    </row>
    <row r="19" spans="1:48" x14ac:dyDescent="0.3">
      <c r="A19" s="59">
        <v>12</v>
      </c>
      <c r="B19" s="59">
        <v>2159</v>
      </c>
      <c r="C19" s="62">
        <v>23</v>
      </c>
      <c r="D19" s="59">
        <v>2169</v>
      </c>
      <c r="E19" s="62">
        <v>13</v>
      </c>
      <c r="F19" s="59">
        <v>2181</v>
      </c>
      <c r="G19" s="65">
        <v>14</v>
      </c>
      <c r="H19" s="65">
        <v>2223</v>
      </c>
      <c r="I19" s="43"/>
      <c r="J19" s="43"/>
      <c r="K19" s="44">
        <v>0</v>
      </c>
      <c r="L19">
        <v>1211</v>
      </c>
      <c r="N19" s="37">
        <v>2211</v>
      </c>
      <c r="O19" s="37">
        <f>COUNTIF($L$7:$L$500,N19)</f>
        <v>8</v>
      </c>
      <c r="P19" s="37">
        <f>O19/$Q$4</f>
        <v>6.6666666666666666E-2</v>
      </c>
      <c r="Q19" s="37">
        <f>IF(P19=0,0,(P19*((LOG(P19))/LOG(2))))</f>
        <v>-0.26045937304056793</v>
      </c>
      <c r="T19" s="37">
        <f>N19</f>
        <v>2211</v>
      </c>
      <c r="U19" s="37">
        <f>COUNTIF(L7:L26,T19)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COUNTIF(L27:L46,Y19)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COUNTIF(L47:L66,AD19)</f>
        <v>1</v>
      </c>
      <c r="AF19" s="37">
        <f>AE19/(AG4-AE20)</f>
        <v>0.05</v>
      </c>
      <c r="AG19" s="37">
        <f>IF(AF19=0,0,(AF19*((LOG(AF19))/LOG(2))))</f>
        <v>-0.21609640474436814</v>
      </c>
      <c r="AI19" s="37">
        <f>N19</f>
        <v>2211</v>
      </c>
      <c r="AJ19" s="37">
        <f>COUNTIF(L67:L86,AI19)</f>
        <v>4</v>
      </c>
      <c r="AK19" s="37">
        <f>AJ19/(AL4-AJ20)</f>
        <v>0.2</v>
      </c>
      <c r="AL19" s="37">
        <f>IF(AK19=0,0,(AK19*((LOG(AK19))/LOG(2))))</f>
        <v>-0.46438561897747244</v>
      </c>
      <c r="AN19" s="37">
        <f>N19</f>
        <v>2211</v>
      </c>
      <c r="AO19" s="37">
        <f>COUNTIF(L87:L106,AN19)</f>
        <v>2</v>
      </c>
      <c r="AP19" s="37">
        <f>AO19/(AQ4-AO20)</f>
        <v>0.1</v>
      </c>
      <c r="AQ19" s="37">
        <f>IF(AP19=0,0,(AP19*((LOG(AP19))/LOG(2))))</f>
        <v>-0.33219280948873625</v>
      </c>
      <c r="AS19" s="37">
        <f>N19</f>
        <v>2211</v>
      </c>
      <c r="AT19" s="37">
        <f>COUNTIF(L107:L126,AS19)</f>
        <v>1</v>
      </c>
      <c r="AU19" s="37">
        <f>AT19/(AV4-AT20)</f>
        <v>0.05</v>
      </c>
      <c r="AV19" s="37">
        <f>IF(AU19=0,0,(AU19*((LOG(AU19))/LOG(2))))</f>
        <v>-0.21609640474436814</v>
      </c>
    </row>
    <row r="20" spans="1:48" x14ac:dyDescent="0.3">
      <c r="A20" s="59">
        <v>12</v>
      </c>
      <c r="B20" s="59">
        <v>2351</v>
      </c>
      <c r="C20" s="62">
        <v>23</v>
      </c>
      <c r="D20" s="59">
        <v>2359</v>
      </c>
      <c r="E20" s="62">
        <v>24</v>
      </c>
      <c r="F20" s="59">
        <v>2403</v>
      </c>
      <c r="G20" s="65">
        <v>14</v>
      </c>
      <c r="H20" s="65">
        <v>2413</v>
      </c>
      <c r="I20" s="43"/>
      <c r="J20" s="43"/>
      <c r="K20" s="44">
        <v>0</v>
      </c>
      <c r="L20">
        <v>1221</v>
      </c>
      <c r="N20" s="37">
        <v>2212</v>
      </c>
      <c r="O20" s="37">
        <f>COUNTIF($L$7:$L$500,N20)</f>
        <v>1</v>
      </c>
      <c r="P20" s="37">
        <f>O20/$Q$4</f>
        <v>8.3333333333333332E-3</v>
      </c>
      <c r="Q20" s="37">
        <f>IF(P20=0,0,(P20*((LOG(P20))/LOG(2))))</f>
        <v>-5.7557421630070979E-2</v>
      </c>
      <c r="T20" s="37">
        <f>N20</f>
        <v>2212</v>
      </c>
      <c r="U20" s="37">
        <f>COUNTIF(L7:L26,T20)</f>
        <v>1</v>
      </c>
      <c r="V20" s="56"/>
      <c r="W20" s="57"/>
      <c r="Y20" s="37">
        <f>N20</f>
        <v>2212</v>
      </c>
      <c r="Z20" s="37">
        <f>COUNTIF(L27:L46,Y20)</f>
        <v>0</v>
      </c>
      <c r="AA20" s="56"/>
      <c r="AB20" s="57"/>
      <c r="AD20" s="37">
        <f>N20</f>
        <v>2212</v>
      </c>
      <c r="AE20" s="37">
        <f>COUNTIF(L47:L66,AD20)</f>
        <v>0</v>
      </c>
      <c r="AF20" s="56"/>
      <c r="AG20" s="57"/>
      <c r="AI20" s="37">
        <f>N20</f>
        <v>2212</v>
      </c>
      <c r="AJ20" s="37">
        <f>COUNTIF(L67:L86,AI20)</f>
        <v>0</v>
      </c>
      <c r="AK20" s="56"/>
      <c r="AL20" s="57"/>
      <c r="AN20" s="37">
        <f>N20</f>
        <v>2212</v>
      </c>
      <c r="AO20" s="37">
        <f>COUNTIF(L87:L106,AN20)</f>
        <v>0</v>
      </c>
      <c r="AP20" s="56"/>
      <c r="AQ20" s="57"/>
      <c r="AS20" s="37">
        <f>N20</f>
        <v>2212</v>
      </c>
      <c r="AT20" s="37">
        <f>COUNTIF(L107:L126,AS20)</f>
        <v>0</v>
      </c>
      <c r="AU20" s="56"/>
      <c r="AV20" s="57"/>
    </row>
    <row r="21" spans="1:48" x14ac:dyDescent="0.3">
      <c r="A21" s="59">
        <v>12</v>
      </c>
      <c r="B21" s="59">
        <v>2519</v>
      </c>
      <c r="C21" s="62">
        <v>14</v>
      </c>
      <c r="D21" s="59">
        <v>2541</v>
      </c>
      <c r="E21" s="62">
        <v>13</v>
      </c>
      <c r="F21" s="59">
        <v>2558</v>
      </c>
      <c r="G21" s="65">
        <v>23</v>
      </c>
      <c r="H21" s="65">
        <v>2569</v>
      </c>
      <c r="I21" s="43"/>
      <c r="J21" s="43"/>
      <c r="K21" s="44">
        <v>0</v>
      </c>
      <c r="L21">
        <v>1112</v>
      </c>
      <c r="N21" s="37">
        <v>2221</v>
      </c>
      <c r="O21" s="37">
        <f>COUNTIF($L$7:$L$500,N21)</f>
        <v>2</v>
      </c>
      <c r="P21" s="37">
        <f>O21/$Q$4</f>
        <v>1.6666666666666666E-2</v>
      </c>
      <c r="Q21" s="37">
        <f>IF(P21=0,0,(P21*((LOG(P21))/LOG(2))))</f>
        <v>-9.8448176593475309E-2</v>
      </c>
      <c r="T21" s="37">
        <f>N21</f>
        <v>2221</v>
      </c>
      <c r="U21" s="37">
        <f>COUNTIF(L7:L26,T21)</f>
        <v>1</v>
      </c>
      <c r="V21" s="37">
        <f>U21/(W4-U20)</f>
        <v>5.2631578947368418E-2</v>
      </c>
      <c r="W21" s="37">
        <f>IF(V21=0,0,(V21*((LOG(V21))/LOG(2))))</f>
        <v>-0.22357513228650452</v>
      </c>
      <c r="Y21" s="37">
        <f>N21</f>
        <v>2221</v>
      </c>
      <c r="Z21" s="37">
        <f>COUNTIF(L27:L46,Y21)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COUNTIF(L47:L66,AD21)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COUNTIF(L67:L86,AI21)</f>
        <v>0</v>
      </c>
      <c r="AK21" s="37">
        <f>AJ21/(AL4-AJ20)</f>
        <v>0</v>
      </c>
      <c r="AL21" s="37">
        <f>IF(AK21=0,0,(AK21*((LOG(AK21))/LOG(2))))</f>
        <v>0</v>
      </c>
      <c r="AN21" s="37">
        <f>N21</f>
        <v>2221</v>
      </c>
      <c r="AO21" s="37">
        <f>COUNTIF(L87:L106,AN21)</f>
        <v>1</v>
      </c>
      <c r="AP21" s="37">
        <f>AO21/(AQ4-AO20)</f>
        <v>0.05</v>
      </c>
      <c r="AQ21" s="37">
        <f>IF(AP21=0,0,(AP21*((LOG(AP21))/LOG(2))))</f>
        <v>-0.21609640474436814</v>
      </c>
      <c r="AS21" s="37">
        <f>N21</f>
        <v>2221</v>
      </c>
      <c r="AT21" s="37">
        <f>COUNTIF(L107:L126,AS21)</f>
        <v>0</v>
      </c>
      <c r="AU21" s="37">
        <f>AT21/(AV4-AT20)</f>
        <v>0</v>
      </c>
      <c r="AV21" s="37">
        <f>IF(AU21=0,0,(AU21*((LOG(AU21))/LOG(2))))</f>
        <v>0</v>
      </c>
    </row>
    <row r="22" spans="1:48" x14ac:dyDescent="0.3">
      <c r="A22" s="59">
        <v>12</v>
      </c>
      <c r="B22" s="59">
        <v>2688</v>
      </c>
      <c r="C22" s="62">
        <v>14</v>
      </c>
      <c r="D22" s="59">
        <v>2719</v>
      </c>
      <c r="E22" s="62">
        <v>24</v>
      </c>
      <c r="F22" s="59">
        <v>2726</v>
      </c>
      <c r="G22" s="65">
        <v>14</v>
      </c>
      <c r="H22" s="65">
        <v>2738</v>
      </c>
      <c r="I22" s="43"/>
      <c r="J22" s="43"/>
      <c r="K22" s="44">
        <v>0</v>
      </c>
      <c r="L22">
        <v>1121</v>
      </c>
      <c r="N22" s="37">
        <v>2222</v>
      </c>
      <c r="O22" s="37">
        <f>COUNTIF($L$7:$L$500,N22)</f>
        <v>3</v>
      </c>
      <c r="P22" s="37">
        <f>O22/$Q$4</f>
        <v>2.5000000000000001E-2</v>
      </c>
      <c r="Q22" s="37">
        <f>IF(P22=0,0,(P22*((LOG(P22))/LOG(2))))</f>
        <v>-0.13304820237218404</v>
      </c>
      <c r="T22" s="37">
        <f>N22</f>
        <v>2222</v>
      </c>
      <c r="U22" s="37">
        <f>COUNTIF(L7:L26,T22)</f>
        <v>1</v>
      </c>
      <c r="V22" s="37">
        <f>U22/(W4-U20)</f>
        <v>5.2631578947368418E-2</v>
      </c>
      <c r="W22" s="37">
        <f>IF(V22=0,0,(V22*((LOG(V22))/LOG(2))))</f>
        <v>-0.22357513228650452</v>
      </c>
      <c r="Y22" s="37">
        <f>N22</f>
        <v>2222</v>
      </c>
      <c r="Z22" s="37">
        <f>COUNTIF(L27:L46,Y22)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COUNTIF(L47:L66,AD22)</f>
        <v>0</v>
      </c>
      <c r="AF22" s="37">
        <f>AE22/(AG4-AE20)</f>
        <v>0</v>
      </c>
      <c r="AG22" s="37">
        <f>IF(AF22=0,0,(AF22*((LOG(AF22))/LOG(2))))</f>
        <v>0</v>
      </c>
      <c r="AI22" s="37">
        <f>N22</f>
        <v>2222</v>
      </c>
      <c r="AJ22" s="37">
        <f>COUNTIF(L67:L86,AI22)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COUNTIF(L87:L106,AN22)</f>
        <v>1</v>
      </c>
      <c r="AP22" s="37">
        <f>AO22/(AQ4-AO20)</f>
        <v>0.05</v>
      </c>
      <c r="AQ22" s="37">
        <f>IF(AP22=0,0,(AP22*((LOG(AP22))/LOG(2))))</f>
        <v>-0.21609640474436814</v>
      </c>
      <c r="AS22" s="37">
        <f>N22</f>
        <v>2222</v>
      </c>
      <c r="AT22" s="37">
        <f>COUNTIF(L107:L126,AS22)</f>
        <v>1</v>
      </c>
      <c r="AU22" s="37">
        <f>AT22/(AV4-AT20)</f>
        <v>0.05</v>
      </c>
      <c r="AV22" s="37">
        <f>IF(AU22=0,0,(AU22*((LOG(AU22))/LOG(2))))</f>
        <v>-0.21609640474436814</v>
      </c>
    </row>
    <row r="23" spans="1:48" x14ac:dyDescent="0.3">
      <c r="A23" s="59">
        <v>12</v>
      </c>
      <c r="B23" s="59">
        <v>2857</v>
      </c>
      <c r="C23" s="62">
        <v>23</v>
      </c>
      <c r="D23" s="59">
        <v>2865</v>
      </c>
      <c r="E23" s="62">
        <v>13</v>
      </c>
      <c r="F23" s="59">
        <v>2875</v>
      </c>
      <c r="G23" s="65">
        <v>23</v>
      </c>
      <c r="H23" s="65">
        <v>2882</v>
      </c>
      <c r="I23" s="43"/>
      <c r="J23" s="43"/>
      <c r="K23" s="44">
        <v>0</v>
      </c>
      <c r="L23">
        <v>1212</v>
      </c>
      <c r="P23" s="28">
        <f>SUM(P7:P22)</f>
        <v>1</v>
      </c>
      <c r="Q23" s="28">
        <f>-SUM(Q7:Q22)</f>
        <v>3.5385838412499244</v>
      </c>
      <c r="V23" s="28">
        <f>SUM(V7:V22)</f>
        <v>0.99999999999999978</v>
      </c>
      <c r="W23" s="28">
        <f>-SUM(W7:W22)</f>
        <v>3.2608281712244565</v>
      </c>
      <c r="AA23" s="28">
        <f>SUM(AA7:AA22)</f>
        <v>1.0000000000000002</v>
      </c>
      <c r="AB23" s="28">
        <f>-SUM(AB7:AB22)</f>
        <v>3.0659573209491748</v>
      </c>
      <c r="AF23" s="28">
        <f>SUM(AF7:AF22)</f>
        <v>1</v>
      </c>
      <c r="AG23" s="28">
        <f>-SUM(AG7:AG22)</f>
        <v>2.363865121950854</v>
      </c>
      <c r="AK23" s="28">
        <f>SUM(AK7:AK22)</f>
        <v>1.0000000000000002</v>
      </c>
      <c r="AL23" s="28">
        <f>-SUM(AL7:AL22)</f>
        <v>2.9037016960573481</v>
      </c>
      <c r="AP23" s="28">
        <f>SUM(AP7:AP22)</f>
        <v>1</v>
      </c>
      <c r="AQ23" s="28">
        <f>-SUM(AQ7:AQ22)</f>
        <v>3.308694969562842</v>
      </c>
      <c r="AU23" s="28">
        <f>SUM(AU7:AU22)</f>
        <v>1.0000000000000002</v>
      </c>
      <c r="AV23" s="28">
        <f>-SUM(AV7:AV22)</f>
        <v>3.1841837197791891</v>
      </c>
    </row>
    <row r="24" spans="1:48" x14ac:dyDescent="0.3">
      <c r="A24" s="59">
        <v>12</v>
      </c>
      <c r="B24" s="59">
        <v>2990</v>
      </c>
      <c r="C24" s="62">
        <v>23</v>
      </c>
      <c r="D24" s="59">
        <v>3012</v>
      </c>
      <c r="E24" s="62">
        <v>24</v>
      </c>
      <c r="F24" s="59">
        <v>3028</v>
      </c>
      <c r="G24" s="65">
        <v>14</v>
      </c>
      <c r="H24" s="65">
        <v>3039</v>
      </c>
      <c r="I24" s="43"/>
      <c r="J24" s="43"/>
      <c r="K24" s="44">
        <v>0</v>
      </c>
      <c r="L24">
        <v>1221</v>
      </c>
      <c r="P24" s="29" t="s">
        <v>87</v>
      </c>
      <c r="Q24" s="29">
        <f>Q23/(LOG(Q4)/LOG(2))</f>
        <v>0.51232660953103815</v>
      </c>
      <c r="V24" s="29" t="s">
        <v>114</v>
      </c>
      <c r="W24" s="29">
        <f>W23/(LOG(W4)/LOG(2))</f>
        <v>0.7544845956789199</v>
      </c>
      <c r="AA24" s="29" t="s">
        <v>117</v>
      </c>
      <c r="AB24" s="29">
        <f>AB23/(LOG(AB4)/LOG(2))</f>
        <v>0.70939572654530225</v>
      </c>
      <c r="AF24" s="29" t="s">
        <v>118</v>
      </c>
      <c r="AG24" s="29">
        <f>AG23/(LOG(AG4)/LOG(2))</f>
        <v>0.54694688806766478</v>
      </c>
      <c r="AK24" s="29" t="s">
        <v>119</v>
      </c>
      <c r="AL24" s="29">
        <f>AL23/(LOG(AL4)/LOG(2))</f>
        <v>0.67185330998271131</v>
      </c>
      <c r="AP24" s="29" t="s">
        <v>120</v>
      </c>
      <c r="AQ24" s="29">
        <f>AQ23/(LOG(AQ4)/LOG(2))</f>
        <v>0.76555992994813415</v>
      </c>
      <c r="AU24" s="29" t="s">
        <v>121</v>
      </c>
      <c r="AV24" s="29">
        <f>AV23/(LOG(AV4)/LOG(2))</f>
        <v>0.7367507394549041</v>
      </c>
    </row>
    <row r="25" spans="1:48" x14ac:dyDescent="0.3">
      <c r="A25" s="59">
        <v>21</v>
      </c>
      <c r="B25" s="59">
        <v>3142</v>
      </c>
      <c r="C25" s="62">
        <v>21</v>
      </c>
      <c r="D25" s="59">
        <v>3166</v>
      </c>
      <c r="E25" s="62">
        <v>22</v>
      </c>
      <c r="F25" s="59">
        <v>3183</v>
      </c>
      <c r="G25" s="65">
        <v>14</v>
      </c>
      <c r="H25" s="65">
        <v>3194</v>
      </c>
      <c r="I25" s="43"/>
      <c r="J25" s="43"/>
      <c r="K25" s="44">
        <v>0</v>
      </c>
      <c r="L25">
        <v>2221</v>
      </c>
    </row>
    <row r="26" spans="1:48" x14ac:dyDescent="0.3">
      <c r="A26" s="59">
        <v>12</v>
      </c>
      <c r="B26" s="59">
        <v>3333</v>
      </c>
      <c r="C26" s="62">
        <v>14</v>
      </c>
      <c r="D26" s="59">
        <v>3400</v>
      </c>
      <c r="E26" s="62">
        <v>13</v>
      </c>
      <c r="F26" s="59">
        <v>3425</v>
      </c>
      <c r="G26" s="65">
        <v>23</v>
      </c>
      <c r="H26" s="65">
        <v>3433</v>
      </c>
      <c r="I26" s="43"/>
      <c r="J26" s="43"/>
      <c r="K26" s="44">
        <v>0</v>
      </c>
      <c r="L26">
        <v>1112</v>
      </c>
    </row>
    <row r="27" spans="1:48" x14ac:dyDescent="0.3">
      <c r="A27" s="60">
        <v>12</v>
      </c>
      <c r="B27" s="60">
        <v>3571</v>
      </c>
      <c r="C27" s="63">
        <v>23</v>
      </c>
      <c r="D27" s="60">
        <v>3600</v>
      </c>
      <c r="E27" s="63">
        <v>24</v>
      </c>
      <c r="F27" s="60">
        <v>3620</v>
      </c>
      <c r="G27" s="66">
        <v>14</v>
      </c>
      <c r="H27" s="66">
        <v>3632</v>
      </c>
      <c r="I27" s="42"/>
      <c r="J27" s="42"/>
      <c r="K27" s="52">
        <v>0</v>
      </c>
      <c r="L27">
        <v>1221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60">
        <v>12</v>
      </c>
      <c r="B28" s="60">
        <v>3789</v>
      </c>
      <c r="C28" s="63">
        <v>14</v>
      </c>
      <c r="D28" s="60">
        <v>3829</v>
      </c>
      <c r="E28" s="63">
        <v>13</v>
      </c>
      <c r="F28" s="60">
        <v>3852</v>
      </c>
      <c r="G28" s="66">
        <v>14</v>
      </c>
      <c r="H28" s="66">
        <v>3871</v>
      </c>
      <c r="I28" s="42"/>
      <c r="J28" s="42"/>
      <c r="K28" s="52">
        <v>0</v>
      </c>
      <c r="L28">
        <v>1111</v>
      </c>
      <c r="N28" s="41">
        <f>COUNTIF(L7:L126,G3)</f>
        <v>1</v>
      </c>
      <c r="O28" s="41"/>
      <c r="P28" s="48">
        <v>20</v>
      </c>
      <c r="Q28" s="48">
        <v>20</v>
      </c>
      <c r="R28" s="48">
        <v>20</v>
      </c>
      <c r="S28" s="48">
        <v>20</v>
      </c>
      <c r="T28" s="48">
        <v>20</v>
      </c>
      <c r="U28" s="48">
        <v>20</v>
      </c>
      <c r="V28" s="47"/>
    </row>
    <row r="29" spans="1:48" x14ac:dyDescent="0.3">
      <c r="A29" s="60">
        <v>12</v>
      </c>
      <c r="B29" s="60">
        <v>3984</v>
      </c>
      <c r="C29" s="63">
        <v>14</v>
      </c>
      <c r="D29" s="60">
        <v>3999</v>
      </c>
      <c r="E29" s="63">
        <v>24</v>
      </c>
      <c r="F29" s="60">
        <v>4006</v>
      </c>
      <c r="G29" s="66">
        <v>14</v>
      </c>
      <c r="H29" s="66">
        <v>4017</v>
      </c>
      <c r="I29" s="42"/>
      <c r="J29" s="42"/>
      <c r="K29" s="52">
        <v>0</v>
      </c>
      <c r="L29">
        <v>1121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12</v>
      </c>
      <c r="B30" s="60">
        <v>4135</v>
      </c>
      <c r="C30" s="63">
        <v>14</v>
      </c>
      <c r="D30" s="60">
        <v>4149</v>
      </c>
      <c r="E30" s="63">
        <v>24</v>
      </c>
      <c r="F30" s="60">
        <v>4156</v>
      </c>
      <c r="G30" s="66">
        <v>14</v>
      </c>
      <c r="H30" s="66">
        <v>4167</v>
      </c>
      <c r="I30" s="42"/>
      <c r="J30" s="42"/>
      <c r="K30" s="52">
        <v>0</v>
      </c>
      <c r="L30">
        <v>1121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12</v>
      </c>
      <c r="B31" s="60">
        <v>4268</v>
      </c>
      <c r="C31" s="63">
        <v>23</v>
      </c>
      <c r="D31" s="60">
        <v>4276</v>
      </c>
      <c r="E31" s="63">
        <v>24</v>
      </c>
      <c r="F31" s="60">
        <v>4293</v>
      </c>
      <c r="G31" s="66">
        <v>14</v>
      </c>
      <c r="H31" s="66">
        <v>4326</v>
      </c>
      <c r="I31" s="42"/>
      <c r="J31" s="42"/>
      <c r="K31" s="52">
        <v>0</v>
      </c>
      <c r="L31">
        <v>1221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12</v>
      </c>
      <c r="B32" s="60">
        <v>4447</v>
      </c>
      <c r="C32" s="63">
        <v>23</v>
      </c>
      <c r="D32" s="60">
        <v>4457</v>
      </c>
      <c r="E32" s="63">
        <v>13</v>
      </c>
      <c r="F32" s="60">
        <v>4466</v>
      </c>
      <c r="G32" s="66">
        <v>14</v>
      </c>
      <c r="H32" s="66">
        <v>4482</v>
      </c>
      <c r="I32" s="42"/>
      <c r="J32" s="42"/>
      <c r="K32" s="52">
        <v>0</v>
      </c>
      <c r="L32">
        <v>1211</v>
      </c>
      <c r="O32" s="46" t="s">
        <v>103</v>
      </c>
      <c r="P32" s="48">
        <f>U20</f>
        <v>1</v>
      </c>
      <c r="Q32" s="48">
        <f>Z20</f>
        <v>0</v>
      </c>
      <c r="R32" s="48">
        <f>AE20</f>
        <v>0</v>
      </c>
      <c r="S32" s="48">
        <f>AJ20</f>
        <v>0</v>
      </c>
      <c r="T32" s="48">
        <f>AO20</f>
        <v>0</v>
      </c>
      <c r="U32" s="48">
        <f>AT20</f>
        <v>0</v>
      </c>
      <c r="V32" s="46"/>
    </row>
    <row r="33" spans="1:22" x14ac:dyDescent="0.3">
      <c r="A33" s="60">
        <v>12</v>
      </c>
      <c r="B33" s="60">
        <v>4604</v>
      </c>
      <c r="C33" s="63">
        <v>14</v>
      </c>
      <c r="D33" s="60">
        <v>4642</v>
      </c>
      <c r="E33" s="63">
        <v>13</v>
      </c>
      <c r="F33" s="60">
        <v>4662</v>
      </c>
      <c r="G33" s="66">
        <v>14</v>
      </c>
      <c r="H33" s="66">
        <v>4688</v>
      </c>
      <c r="I33" s="42"/>
      <c r="J33" s="42"/>
      <c r="K33" s="52">
        <v>0</v>
      </c>
      <c r="L33">
        <v>1111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4838</v>
      </c>
      <c r="C34" s="63">
        <v>23</v>
      </c>
      <c r="D34" s="60">
        <v>4845</v>
      </c>
      <c r="E34" s="63">
        <v>13</v>
      </c>
      <c r="F34" s="60">
        <v>4856</v>
      </c>
      <c r="G34" s="66">
        <v>23</v>
      </c>
      <c r="H34" s="66">
        <v>4878</v>
      </c>
      <c r="I34" s="42"/>
      <c r="J34" s="42"/>
      <c r="K34" s="52">
        <v>0</v>
      </c>
      <c r="L34">
        <v>1212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4981</v>
      </c>
      <c r="C35" s="63">
        <v>12</v>
      </c>
      <c r="D35" s="60">
        <v>4992</v>
      </c>
      <c r="E35" s="63">
        <v>24</v>
      </c>
      <c r="F35" s="60">
        <v>4999</v>
      </c>
      <c r="G35" s="66">
        <v>23</v>
      </c>
      <c r="H35" s="66">
        <v>5017</v>
      </c>
      <c r="I35" s="42"/>
      <c r="J35" s="42"/>
      <c r="K35" s="52">
        <v>0</v>
      </c>
      <c r="L35">
        <v>2122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5158</v>
      </c>
      <c r="C36" s="63">
        <v>14</v>
      </c>
      <c r="D36" s="60">
        <v>5195</v>
      </c>
      <c r="E36" s="63">
        <v>13</v>
      </c>
      <c r="F36" s="60">
        <v>5227</v>
      </c>
      <c r="G36" s="66">
        <v>14</v>
      </c>
      <c r="H36" s="66">
        <v>5245</v>
      </c>
      <c r="I36" s="42"/>
      <c r="J36" s="42"/>
      <c r="K36" s="52">
        <v>0</v>
      </c>
      <c r="L36">
        <v>1111</v>
      </c>
      <c r="N36" s="42"/>
      <c r="O36" s="51" t="s">
        <v>107</v>
      </c>
      <c r="P36">
        <f>H26/P28</f>
        <v>171.65</v>
      </c>
      <c r="Q36">
        <f>(H46-H26)/Q28</f>
        <v>182.35</v>
      </c>
      <c r="R36">
        <f>(H66-H46)/R28</f>
        <v>180.25</v>
      </c>
      <c r="S36">
        <f>(H86-H66)/S28</f>
        <v>196.6</v>
      </c>
      <c r="T36">
        <f>(H106-H86)/T28</f>
        <v>219.85</v>
      </c>
      <c r="U36">
        <f>(H126-H106)/U28</f>
        <v>238.55</v>
      </c>
    </row>
    <row r="37" spans="1:22" x14ac:dyDescent="0.3">
      <c r="A37" s="60">
        <v>12</v>
      </c>
      <c r="B37" s="60">
        <v>5390</v>
      </c>
      <c r="C37" s="63">
        <v>14</v>
      </c>
      <c r="D37" s="60">
        <v>5408</v>
      </c>
      <c r="E37" s="63">
        <v>13</v>
      </c>
      <c r="F37" s="60">
        <v>5442</v>
      </c>
      <c r="G37" s="66">
        <v>14</v>
      </c>
      <c r="H37" s="66">
        <v>5476</v>
      </c>
      <c r="I37" s="42"/>
      <c r="J37" s="42"/>
      <c r="K37" s="52">
        <v>0</v>
      </c>
      <c r="L37">
        <v>1111</v>
      </c>
    </row>
    <row r="38" spans="1:22" x14ac:dyDescent="0.3">
      <c r="A38" s="60">
        <v>21</v>
      </c>
      <c r="B38" s="60">
        <v>5578</v>
      </c>
      <c r="C38" s="63">
        <v>12</v>
      </c>
      <c r="D38" s="60">
        <v>5618</v>
      </c>
      <c r="E38" s="63">
        <v>24</v>
      </c>
      <c r="F38" s="60">
        <v>5624</v>
      </c>
      <c r="G38" s="66">
        <v>14</v>
      </c>
      <c r="H38" s="66">
        <v>5635</v>
      </c>
      <c r="I38" s="42"/>
      <c r="J38" s="42"/>
      <c r="K38" s="52">
        <v>0</v>
      </c>
      <c r="L38">
        <v>2121</v>
      </c>
    </row>
    <row r="39" spans="1:22" x14ac:dyDescent="0.3">
      <c r="A39" s="60">
        <v>12</v>
      </c>
      <c r="B39" s="60">
        <v>5771</v>
      </c>
      <c r="C39" s="63">
        <v>14</v>
      </c>
      <c r="D39" s="60">
        <v>5791</v>
      </c>
      <c r="E39" s="63">
        <v>13</v>
      </c>
      <c r="F39" s="60">
        <v>5809</v>
      </c>
      <c r="G39" s="66">
        <v>23</v>
      </c>
      <c r="H39" s="66">
        <v>5842</v>
      </c>
      <c r="I39" s="42"/>
      <c r="J39" s="42"/>
      <c r="K39" s="52">
        <v>0</v>
      </c>
      <c r="L39">
        <v>1112</v>
      </c>
    </row>
    <row r="40" spans="1:22" x14ac:dyDescent="0.3">
      <c r="A40" s="60">
        <v>21</v>
      </c>
      <c r="B40" s="60">
        <v>5942</v>
      </c>
      <c r="C40" s="63">
        <v>12</v>
      </c>
      <c r="D40" s="60">
        <v>5964</v>
      </c>
      <c r="E40" s="63">
        <v>13</v>
      </c>
      <c r="F40" s="60">
        <v>5978</v>
      </c>
      <c r="G40" s="66">
        <v>23</v>
      </c>
      <c r="H40" s="66">
        <v>6000</v>
      </c>
      <c r="I40" s="42"/>
      <c r="J40" s="42"/>
      <c r="K40" s="52">
        <v>0</v>
      </c>
      <c r="L40">
        <v>2112</v>
      </c>
    </row>
    <row r="41" spans="1:22" x14ac:dyDescent="0.3">
      <c r="A41" s="60">
        <v>12</v>
      </c>
      <c r="B41" s="60">
        <v>6134</v>
      </c>
      <c r="C41" s="63">
        <v>14</v>
      </c>
      <c r="D41" s="60">
        <v>6142</v>
      </c>
      <c r="E41" s="63">
        <v>24</v>
      </c>
      <c r="F41" s="60">
        <v>6166</v>
      </c>
      <c r="G41" s="66">
        <v>14</v>
      </c>
      <c r="H41" s="66">
        <v>6176</v>
      </c>
      <c r="I41" s="42"/>
      <c r="J41" s="42"/>
      <c r="K41" s="52">
        <v>0</v>
      </c>
      <c r="L41">
        <v>1121</v>
      </c>
    </row>
    <row r="42" spans="1:22" x14ac:dyDescent="0.3">
      <c r="A42" s="60">
        <v>21</v>
      </c>
      <c r="B42" s="60">
        <v>6279</v>
      </c>
      <c r="C42" s="63">
        <v>12</v>
      </c>
      <c r="D42" s="60">
        <v>6313</v>
      </c>
      <c r="E42" s="63">
        <v>13</v>
      </c>
      <c r="F42" s="60">
        <v>6354</v>
      </c>
      <c r="G42" s="66">
        <v>14</v>
      </c>
      <c r="H42" s="66">
        <v>6402</v>
      </c>
      <c r="I42" s="42"/>
      <c r="J42" s="42"/>
      <c r="K42" s="52">
        <v>0</v>
      </c>
      <c r="L42">
        <v>2111</v>
      </c>
    </row>
    <row r="43" spans="1:22" x14ac:dyDescent="0.3">
      <c r="A43" s="60">
        <v>12</v>
      </c>
      <c r="B43" s="60">
        <v>6510</v>
      </c>
      <c r="C43" s="63">
        <v>14</v>
      </c>
      <c r="D43" s="60">
        <v>6527</v>
      </c>
      <c r="E43" s="63">
        <v>13</v>
      </c>
      <c r="F43" s="60">
        <v>6543</v>
      </c>
      <c r="G43" s="66">
        <v>14</v>
      </c>
      <c r="H43" s="66">
        <v>6560</v>
      </c>
      <c r="I43" s="42"/>
      <c r="J43" s="42"/>
      <c r="K43" s="52">
        <v>0</v>
      </c>
      <c r="L43">
        <v>1111</v>
      </c>
    </row>
    <row r="44" spans="1:22" x14ac:dyDescent="0.3">
      <c r="A44" s="60">
        <v>12</v>
      </c>
      <c r="B44" s="60">
        <v>6683</v>
      </c>
      <c r="C44" s="63">
        <v>14</v>
      </c>
      <c r="D44" s="60">
        <v>6698</v>
      </c>
      <c r="E44" s="63">
        <v>13</v>
      </c>
      <c r="F44" s="60">
        <v>6716</v>
      </c>
      <c r="G44" s="66">
        <v>23</v>
      </c>
      <c r="H44" s="66">
        <v>6723</v>
      </c>
      <c r="I44" s="42"/>
      <c r="J44" s="42"/>
      <c r="K44" s="52">
        <v>0</v>
      </c>
      <c r="L44">
        <v>1112</v>
      </c>
    </row>
    <row r="45" spans="1:22" x14ac:dyDescent="0.3">
      <c r="A45" s="60">
        <v>21</v>
      </c>
      <c r="B45" s="60">
        <v>6825</v>
      </c>
      <c r="C45" s="63">
        <v>12</v>
      </c>
      <c r="D45" s="60">
        <v>6851</v>
      </c>
      <c r="E45" s="63">
        <v>13</v>
      </c>
      <c r="F45" s="60">
        <v>6901</v>
      </c>
      <c r="G45" s="66">
        <v>14</v>
      </c>
      <c r="H45" s="66">
        <v>6924</v>
      </c>
      <c r="I45" s="42"/>
      <c r="J45" s="42"/>
      <c r="K45" s="52">
        <v>0</v>
      </c>
      <c r="L45">
        <v>2111</v>
      </c>
    </row>
    <row r="46" spans="1:22" x14ac:dyDescent="0.3">
      <c r="A46" s="60">
        <v>21</v>
      </c>
      <c r="B46" s="60">
        <v>7034</v>
      </c>
      <c r="C46" s="63">
        <v>12</v>
      </c>
      <c r="D46" s="60">
        <v>7041</v>
      </c>
      <c r="E46" s="63">
        <v>13</v>
      </c>
      <c r="F46" s="60">
        <v>7050</v>
      </c>
      <c r="G46" s="66">
        <v>14</v>
      </c>
      <c r="H46" s="66">
        <v>7080</v>
      </c>
      <c r="I46" s="42"/>
      <c r="J46" s="42"/>
      <c r="K46" s="52">
        <v>0</v>
      </c>
      <c r="L46">
        <v>2111</v>
      </c>
    </row>
    <row r="47" spans="1:22" x14ac:dyDescent="0.3">
      <c r="A47" s="59">
        <v>12</v>
      </c>
      <c r="B47" s="59">
        <v>7196</v>
      </c>
      <c r="C47" s="62">
        <v>14</v>
      </c>
      <c r="D47" s="59">
        <v>7208</v>
      </c>
      <c r="E47" s="62">
        <v>13</v>
      </c>
      <c r="F47" s="59">
        <v>7227</v>
      </c>
      <c r="G47" s="65">
        <v>14</v>
      </c>
      <c r="H47" s="65">
        <v>7246</v>
      </c>
      <c r="I47" s="43"/>
      <c r="J47" s="43"/>
      <c r="K47" s="44">
        <v>0</v>
      </c>
      <c r="L47">
        <v>1111</v>
      </c>
    </row>
    <row r="48" spans="1:22" x14ac:dyDescent="0.3">
      <c r="A48" s="59">
        <v>12</v>
      </c>
      <c r="B48" s="59">
        <v>7387</v>
      </c>
      <c r="C48" s="62">
        <v>14</v>
      </c>
      <c r="D48" s="59">
        <v>7400</v>
      </c>
      <c r="E48" s="62">
        <v>13</v>
      </c>
      <c r="F48" s="59">
        <v>7427</v>
      </c>
      <c r="G48" s="65">
        <v>14</v>
      </c>
      <c r="H48" s="65">
        <v>7460</v>
      </c>
      <c r="I48" s="43"/>
      <c r="J48" s="43"/>
      <c r="K48" s="44">
        <v>0</v>
      </c>
      <c r="L48">
        <v>1111</v>
      </c>
    </row>
    <row r="49" spans="1:12" x14ac:dyDescent="0.3">
      <c r="A49" s="59">
        <v>12</v>
      </c>
      <c r="B49" s="59">
        <v>7589</v>
      </c>
      <c r="C49" s="62">
        <v>14</v>
      </c>
      <c r="D49" s="59">
        <v>7621</v>
      </c>
      <c r="E49" s="62">
        <v>24</v>
      </c>
      <c r="F49" s="59">
        <v>7643</v>
      </c>
      <c r="G49" s="65">
        <v>14</v>
      </c>
      <c r="H49" s="65">
        <v>7653</v>
      </c>
      <c r="I49" s="43"/>
      <c r="J49" s="43"/>
      <c r="K49" s="44">
        <v>0</v>
      </c>
      <c r="L49">
        <v>1121</v>
      </c>
    </row>
    <row r="50" spans="1:12" x14ac:dyDescent="0.3">
      <c r="A50" s="59">
        <v>21</v>
      </c>
      <c r="B50" s="59">
        <v>7753</v>
      </c>
      <c r="C50" s="62">
        <v>21</v>
      </c>
      <c r="D50" s="59">
        <v>7779</v>
      </c>
      <c r="E50" s="62">
        <v>11</v>
      </c>
      <c r="F50" s="59">
        <v>7789</v>
      </c>
      <c r="G50" s="65">
        <v>12</v>
      </c>
      <c r="H50" s="65">
        <v>7813</v>
      </c>
      <c r="I50" s="43"/>
      <c r="J50" s="43"/>
      <c r="K50" s="44">
        <v>0</v>
      </c>
      <c r="L50">
        <v>2211</v>
      </c>
    </row>
    <row r="51" spans="1:12" x14ac:dyDescent="0.3">
      <c r="A51" s="59">
        <v>21</v>
      </c>
      <c r="B51" s="59">
        <v>7918</v>
      </c>
      <c r="C51" s="62">
        <v>12</v>
      </c>
      <c r="D51" s="59">
        <v>7927</v>
      </c>
      <c r="E51" s="62">
        <v>24</v>
      </c>
      <c r="F51" s="59">
        <v>7980</v>
      </c>
      <c r="G51" s="65">
        <v>23</v>
      </c>
      <c r="H51" s="65">
        <v>7999</v>
      </c>
      <c r="I51" s="43"/>
      <c r="J51" s="43"/>
      <c r="K51" s="44">
        <v>0</v>
      </c>
      <c r="L51">
        <v>2122</v>
      </c>
    </row>
    <row r="52" spans="1:12" x14ac:dyDescent="0.3">
      <c r="A52" s="59">
        <v>12</v>
      </c>
      <c r="B52" s="59">
        <v>8120</v>
      </c>
      <c r="C52" s="62">
        <v>14</v>
      </c>
      <c r="D52" s="59">
        <v>8134</v>
      </c>
      <c r="E52" s="62">
        <v>13</v>
      </c>
      <c r="F52" s="59">
        <v>8150</v>
      </c>
      <c r="G52" s="65">
        <v>14</v>
      </c>
      <c r="H52" s="65">
        <v>8174</v>
      </c>
      <c r="I52" s="43"/>
      <c r="J52" s="43"/>
      <c r="K52" s="44">
        <v>0</v>
      </c>
      <c r="L52">
        <v>1111</v>
      </c>
    </row>
    <row r="53" spans="1:12" x14ac:dyDescent="0.3">
      <c r="A53" s="59">
        <v>12</v>
      </c>
      <c r="B53" s="59">
        <v>8304</v>
      </c>
      <c r="C53" s="62">
        <v>23</v>
      </c>
      <c r="D53" s="59">
        <v>8358</v>
      </c>
      <c r="E53" s="62">
        <v>13</v>
      </c>
      <c r="F53" s="59">
        <v>8369</v>
      </c>
      <c r="G53" s="65">
        <v>14</v>
      </c>
      <c r="H53" s="65">
        <v>8387</v>
      </c>
      <c r="I53" s="43"/>
      <c r="J53" s="43"/>
      <c r="K53" s="44">
        <v>0</v>
      </c>
      <c r="L53">
        <v>1211</v>
      </c>
    </row>
    <row r="54" spans="1:12" x14ac:dyDescent="0.3">
      <c r="A54" s="59">
        <v>21</v>
      </c>
      <c r="B54" s="59">
        <v>8497</v>
      </c>
      <c r="C54" s="62">
        <v>12</v>
      </c>
      <c r="D54" s="59">
        <v>8508</v>
      </c>
      <c r="E54" s="62">
        <v>13</v>
      </c>
      <c r="F54" s="59">
        <v>8523</v>
      </c>
      <c r="G54" s="65">
        <v>14</v>
      </c>
      <c r="H54" s="65">
        <v>8537</v>
      </c>
      <c r="I54" s="43"/>
      <c r="J54" s="43"/>
      <c r="K54" s="44">
        <v>0</v>
      </c>
      <c r="L54">
        <v>2111</v>
      </c>
    </row>
    <row r="55" spans="1:12" x14ac:dyDescent="0.3">
      <c r="A55" s="59">
        <v>12</v>
      </c>
      <c r="B55" s="59">
        <v>8665</v>
      </c>
      <c r="C55" s="62">
        <v>14</v>
      </c>
      <c r="D55" s="59">
        <v>8680</v>
      </c>
      <c r="E55" s="62">
        <v>13</v>
      </c>
      <c r="F55" s="59">
        <v>8694</v>
      </c>
      <c r="G55" s="65">
        <v>14</v>
      </c>
      <c r="H55" s="65">
        <v>8719</v>
      </c>
      <c r="I55" s="43"/>
      <c r="J55" s="43"/>
      <c r="K55" s="44">
        <v>0</v>
      </c>
      <c r="L55">
        <v>1111</v>
      </c>
    </row>
    <row r="56" spans="1:12" x14ac:dyDescent="0.3">
      <c r="A56" s="59">
        <v>21</v>
      </c>
      <c r="B56" s="59">
        <v>8827</v>
      </c>
      <c r="C56" s="62">
        <v>12</v>
      </c>
      <c r="D56" s="59">
        <v>8846</v>
      </c>
      <c r="E56" s="62">
        <v>13</v>
      </c>
      <c r="F56" s="59">
        <v>8861</v>
      </c>
      <c r="G56" s="65">
        <v>14</v>
      </c>
      <c r="H56" s="65">
        <v>8913</v>
      </c>
      <c r="I56" s="43"/>
      <c r="J56" s="43"/>
      <c r="K56" s="44">
        <v>0</v>
      </c>
      <c r="L56">
        <v>2111</v>
      </c>
    </row>
    <row r="57" spans="1:12" x14ac:dyDescent="0.3">
      <c r="A57" s="59">
        <v>12</v>
      </c>
      <c r="B57" s="59">
        <v>9025</v>
      </c>
      <c r="C57" s="62">
        <v>14</v>
      </c>
      <c r="D57" s="59">
        <v>9033</v>
      </c>
      <c r="E57" s="62">
        <v>13</v>
      </c>
      <c r="F57" s="59">
        <v>9045</v>
      </c>
      <c r="G57" s="65">
        <v>14</v>
      </c>
      <c r="H57" s="65">
        <v>9075</v>
      </c>
      <c r="I57" s="43"/>
      <c r="J57" s="43"/>
      <c r="K57" s="44">
        <v>0</v>
      </c>
      <c r="L57">
        <v>1111</v>
      </c>
    </row>
    <row r="58" spans="1:12" x14ac:dyDescent="0.3">
      <c r="A58" s="59">
        <v>21</v>
      </c>
      <c r="B58" s="59">
        <v>9174</v>
      </c>
      <c r="C58" s="62">
        <v>12</v>
      </c>
      <c r="D58" s="59">
        <v>9184</v>
      </c>
      <c r="E58" s="62">
        <v>13</v>
      </c>
      <c r="F58" s="59">
        <v>9210</v>
      </c>
      <c r="G58" s="65">
        <v>14</v>
      </c>
      <c r="H58" s="65">
        <v>9224</v>
      </c>
      <c r="I58" s="43"/>
      <c r="J58" s="43"/>
      <c r="K58" s="44">
        <v>0</v>
      </c>
      <c r="L58">
        <v>2111</v>
      </c>
    </row>
    <row r="59" spans="1:12" x14ac:dyDescent="0.3">
      <c r="A59" s="59">
        <v>21</v>
      </c>
      <c r="B59" s="59">
        <v>9328</v>
      </c>
      <c r="C59" s="62">
        <v>12</v>
      </c>
      <c r="D59" s="59">
        <v>9340</v>
      </c>
      <c r="E59" s="62">
        <v>13</v>
      </c>
      <c r="F59" s="59">
        <v>9356</v>
      </c>
      <c r="G59" s="65">
        <v>14</v>
      </c>
      <c r="H59" s="65">
        <v>9391</v>
      </c>
      <c r="I59" s="43"/>
      <c r="J59" s="43"/>
      <c r="K59" s="44">
        <v>0</v>
      </c>
      <c r="L59">
        <v>2111</v>
      </c>
    </row>
    <row r="60" spans="1:12" x14ac:dyDescent="0.3">
      <c r="A60" s="59">
        <v>21</v>
      </c>
      <c r="B60" s="59">
        <v>9506</v>
      </c>
      <c r="C60" s="62">
        <v>12</v>
      </c>
      <c r="D60" s="59">
        <v>9513</v>
      </c>
      <c r="E60" s="62">
        <v>13</v>
      </c>
      <c r="F60" s="59">
        <v>9529</v>
      </c>
      <c r="G60" s="65">
        <v>14</v>
      </c>
      <c r="H60" s="65">
        <v>9555</v>
      </c>
      <c r="I60" s="43"/>
      <c r="J60" s="43"/>
      <c r="K60" s="44">
        <v>0</v>
      </c>
      <c r="L60">
        <v>2111</v>
      </c>
    </row>
    <row r="61" spans="1:12" x14ac:dyDescent="0.3">
      <c r="A61" s="59">
        <v>12</v>
      </c>
      <c r="B61" s="59">
        <v>9681</v>
      </c>
      <c r="C61" s="62">
        <v>14</v>
      </c>
      <c r="D61" s="59">
        <v>9697</v>
      </c>
      <c r="E61" s="62">
        <v>13</v>
      </c>
      <c r="F61" s="59">
        <v>9712</v>
      </c>
      <c r="G61" s="65">
        <v>23</v>
      </c>
      <c r="H61" s="65">
        <v>9720</v>
      </c>
      <c r="I61" s="43"/>
      <c r="J61" s="43"/>
      <c r="K61" s="44">
        <v>0</v>
      </c>
      <c r="L61">
        <v>1112</v>
      </c>
    </row>
    <row r="62" spans="1:12" x14ac:dyDescent="0.3">
      <c r="A62" s="59">
        <v>21</v>
      </c>
      <c r="B62" s="59">
        <v>9821</v>
      </c>
      <c r="C62" s="62">
        <v>12</v>
      </c>
      <c r="D62" s="59">
        <v>9852</v>
      </c>
      <c r="E62" s="62">
        <v>13</v>
      </c>
      <c r="F62" s="59">
        <v>9867</v>
      </c>
      <c r="G62" s="65">
        <v>14</v>
      </c>
      <c r="H62" s="65">
        <v>9921</v>
      </c>
      <c r="I62" s="43"/>
      <c r="J62" s="43"/>
      <c r="K62" s="44">
        <v>0</v>
      </c>
      <c r="L62">
        <v>2111</v>
      </c>
    </row>
    <row r="63" spans="1:12" x14ac:dyDescent="0.3">
      <c r="A63" s="59">
        <v>21</v>
      </c>
      <c r="B63" s="59">
        <v>10029</v>
      </c>
      <c r="C63" s="62">
        <v>12</v>
      </c>
      <c r="D63" s="59">
        <v>10038</v>
      </c>
      <c r="E63" s="62">
        <v>13</v>
      </c>
      <c r="F63" s="59">
        <v>10070</v>
      </c>
      <c r="G63" s="65">
        <v>14</v>
      </c>
      <c r="H63" s="65">
        <v>10112</v>
      </c>
      <c r="I63" s="43"/>
      <c r="J63" s="43"/>
      <c r="K63" s="44">
        <v>0</v>
      </c>
      <c r="L63">
        <v>2111</v>
      </c>
    </row>
    <row r="64" spans="1:12" x14ac:dyDescent="0.3">
      <c r="A64" s="59">
        <v>12</v>
      </c>
      <c r="B64" s="59">
        <v>10226</v>
      </c>
      <c r="C64" s="62">
        <v>14</v>
      </c>
      <c r="D64" s="59">
        <v>10240</v>
      </c>
      <c r="E64" s="62">
        <v>13</v>
      </c>
      <c r="F64" s="59">
        <v>10270</v>
      </c>
      <c r="G64" s="65">
        <v>23</v>
      </c>
      <c r="H64" s="65">
        <v>10290</v>
      </c>
      <c r="I64" s="43"/>
      <c r="J64" s="43"/>
      <c r="K64" s="44">
        <v>0</v>
      </c>
      <c r="L64">
        <v>1112</v>
      </c>
    </row>
    <row r="65" spans="1:12" x14ac:dyDescent="0.3">
      <c r="A65" s="59">
        <v>12</v>
      </c>
      <c r="B65" s="59">
        <v>10424</v>
      </c>
      <c r="C65" s="62">
        <v>23</v>
      </c>
      <c r="D65" s="59">
        <v>10430</v>
      </c>
      <c r="E65" s="62">
        <v>13</v>
      </c>
      <c r="F65" s="59">
        <v>10441</v>
      </c>
      <c r="G65" s="65">
        <v>14</v>
      </c>
      <c r="H65" s="65">
        <v>10484</v>
      </c>
      <c r="I65" s="43"/>
      <c r="J65" s="43"/>
      <c r="K65" s="44">
        <v>0</v>
      </c>
      <c r="L65">
        <v>1211</v>
      </c>
    </row>
    <row r="66" spans="1:12" x14ac:dyDescent="0.3">
      <c r="A66" s="59">
        <v>12</v>
      </c>
      <c r="B66" s="59">
        <v>10649</v>
      </c>
      <c r="C66" s="62">
        <v>14</v>
      </c>
      <c r="D66" s="59">
        <v>10656</v>
      </c>
      <c r="E66" s="62">
        <v>13</v>
      </c>
      <c r="F66" s="59">
        <v>10667</v>
      </c>
      <c r="G66" s="65">
        <v>14</v>
      </c>
      <c r="H66" s="65">
        <v>10685</v>
      </c>
      <c r="I66" s="43"/>
      <c r="J66" s="43"/>
      <c r="K66" s="44">
        <v>0</v>
      </c>
      <c r="L66">
        <v>1111</v>
      </c>
    </row>
    <row r="67" spans="1:12" x14ac:dyDescent="0.3">
      <c r="A67" s="60">
        <v>12</v>
      </c>
      <c r="B67" s="60">
        <v>10792</v>
      </c>
      <c r="C67" s="63">
        <v>14</v>
      </c>
      <c r="D67" s="60">
        <v>10809</v>
      </c>
      <c r="E67" s="63">
        <v>13</v>
      </c>
      <c r="F67" s="60">
        <v>10824</v>
      </c>
      <c r="G67" s="66">
        <v>14</v>
      </c>
      <c r="H67" s="66">
        <v>10839</v>
      </c>
      <c r="I67" s="42"/>
      <c r="J67" s="42"/>
      <c r="K67" s="52">
        <v>0</v>
      </c>
      <c r="L67">
        <v>1111</v>
      </c>
    </row>
    <row r="68" spans="1:12" x14ac:dyDescent="0.3">
      <c r="A68" s="60">
        <v>12</v>
      </c>
      <c r="B68" s="60">
        <v>11007</v>
      </c>
      <c r="C68" s="63">
        <v>14</v>
      </c>
      <c r="D68" s="60">
        <v>11026</v>
      </c>
      <c r="E68" s="63">
        <v>13</v>
      </c>
      <c r="F68" s="60">
        <v>11038</v>
      </c>
      <c r="G68" s="66">
        <v>14</v>
      </c>
      <c r="H68" s="66">
        <v>11058</v>
      </c>
      <c r="I68" s="42"/>
      <c r="J68" s="42"/>
      <c r="K68" s="52">
        <v>0</v>
      </c>
      <c r="L68">
        <v>1111</v>
      </c>
    </row>
    <row r="69" spans="1:12" x14ac:dyDescent="0.3">
      <c r="A69" s="60">
        <v>12</v>
      </c>
      <c r="B69" s="60">
        <v>11172</v>
      </c>
      <c r="C69" s="63">
        <v>14</v>
      </c>
      <c r="D69" s="60">
        <v>11190</v>
      </c>
      <c r="E69" s="63">
        <v>13</v>
      </c>
      <c r="F69" s="60">
        <v>11216</v>
      </c>
      <c r="G69" s="66">
        <v>23</v>
      </c>
      <c r="H69" s="66">
        <v>11235</v>
      </c>
      <c r="I69" s="42"/>
      <c r="J69" s="42"/>
      <c r="K69" s="52">
        <v>0</v>
      </c>
      <c r="L69">
        <v>1112</v>
      </c>
    </row>
    <row r="70" spans="1:12" x14ac:dyDescent="0.3">
      <c r="A70" s="60">
        <v>21</v>
      </c>
      <c r="B70" s="60">
        <v>11341</v>
      </c>
      <c r="C70" s="63">
        <v>21</v>
      </c>
      <c r="D70" s="60">
        <v>11360</v>
      </c>
      <c r="E70" s="63">
        <v>11</v>
      </c>
      <c r="F70" s="60">
        <v>11369</v>
      </c>
      <c r="G70" s="66">
        <v>12</v>
      </c>
      <c r="H70" s="66">
        <v>11381</v>
      </c>
      <c r="I70" s="42"/>
      <c r="J70" s="42"/>
      <c r="K70" s="52">
        <v>0</v>
      </c>
      <c r="L70">
        <v>2211</v>
      </c>
    </row>
    <row r="71" spans="1:12" x14ac:dyDescent="0.3">
      <c r="A71" s="60">
        <v>12</v>
      </c>
      <c r="B71" s="60">
        <v>11536</v>
      </c>
      <c r="C71" s="63">
        <v>23</v>
      </c>
      <c r="D71" s="60">
        <v>11543</v>
      </c>
      <c r="E71" s="63">
        <v>24</v>
      </c>
      <c r="F71" s="60">
        <v>11565</v>
      </c>
      <c r="G71" s="66">
        <v>14</v>
      </c>
      <c r="H71" s="66">
        <v>11578</v>
      </c>
      <c r="I71" s="42"/>
      <c r="J71" s="42"/>
      <c r="K71" s="52">
        <v>0</v>
      </c>
      <c r="L71">
        <v>1221</v>
      </c>
    </row>
    <row r="72" spans="1:12" x14ac:dyDescent="0.3">
      <c r="A72" s="60">
        <v>12</v>
      </c>
      <c r="B72" s="60">
        <v>11721</v>
      </c>
      <c r="C72" s="63">
        <v>23</v>
      </c>
      <c r="D72" s="60">
        <v>11745</v>
      </c>
      <c r="E72" s="63">
        <v>13</v>
      </c>
      <c r="F72" s="60">
        <v>11757</v>
      </c>
      <c r="G72" s="66">
        <v>23</v>
      </c>
      <c r="H72" s="66">
        <v>11809</v>
      </c>
      <c r="I72" s="42"/>
      <c r="J72" s="42"/>
      <c r="K72" s="52">
        <v>0</v>
      </c>
      <c r="L72">
        <v>1212</v>
      </c>
    </row>
    <row r="73" spans="1:12" x14ac:dyDescent="0.3">
      <c r="A73" s="60">
        <v>21</v>
      </c>
      <c r="B73" s="60">
        <v>11921</v>
      </c>
      <c r="C73" s="63">
        <v>12</v>
      </c>
      <c r="D73" s="60">
        <v>11944</v>
      </c>
      <c r="E73" s="63">
        <v>13</v>
      </c>
      <c r="F73" s="60">
        <v>11958</v>
      </c>
      <c r="G73" s="66">
        <v>23</v>
      </c>
      <c r="H73" s="66">
        <v>11966</v>
      </c>
      <c r="I73" s="42"/>
      <c r="J73" s="42"/>
      <c r="K73" s="52">
        <v>0</v>
      </c>
      <c r="L73">
        <v>2112</v>
      </c>
    </row>
    <row r="74" spans="1:12" x14ac:dyDescent="0.3">
      <c r="A74" s="60">
        <v>12</v>
      </c>
      <c r="B74" s="60">
        <v>12090</v>
      </c>
      <c r="C74" s="63">
        <v>14</v>
      </c>
      <c r="D74" s="60">
        <v>12112</v>
      </c>
      <c r="E74" s="63">
        <v>13</v>
      </c>
      <c r="F74" s="60">
        <v>12126</v>
      </c>
      <c r="G74" s="66">
        <v>14</v>
      </c>
      <c r="H74" s="66">
        <v>12141</v>
      </c>
      <c r="I74" s="42"/>
      <c r="J74" s="42"/>
      <c r="K74" s="52">
        <v>0</v>
      </c>
      <c r="L74">
        <v>1111</v>
      </c>
    </row>
    <row r="75" spans="1:12" x14ac:dyDescent="0.3">
      <c r="A75" s="60">
        <v>12</v>
      </c>
      <c r="B75" s="60">
        <v>12263</v>
      </c>
      <c r="C75" s="63">
        <v>14</v>
      </c>
      <c r="D75" s="60">
        <v>12286</v>
      </c>
      <c r="E75" s="63">
        <v>13</v>
      </c>
      <c r="F75" s="60">
        <v>12311</v>
      </c>
      <c r="G75" s="66">
        <v>23</v>
      </c>
      <c r="H75" s="66">
        <v>12344</v>
      </c>
      <c r="I75" s="42"/>
      <c r="J75" s="42"/>
      <c r="K75" s="52">
        <v>0</v>
      </c>
      <c r="L75">
        <v>1112</v>
      </c>
    </row>
    <row r="76" spans="1:12" x14ac:dyDescent="0.3">
      <c r="A76" s="60">
        <v>21</v>
      </c>
      <c r="B76" s="60">
        <v>12546</v>
      </c>
      <c r="C76" s="63">
        <v>21</v>
      </c>
      <c r="D76" s="60">
        <v>12561</v>
      </c>
      <c r="E76" s="63">
        <v>11</v>
      </c>
      <c r="F76" s="60">
        <v>12572</v>
      </c>
      <c r="G76" s="66">
        <v>12</v>
      </c>
      <c r="H76" s="66">
        <v>12602</v>
      </c>
      <c r="I76" s="42"/>
      <c r="J76" s="42"/>
      <c r="K76" s="52">
        <v>0</v>
      </c>
      <c r="L76">
        <v>2211</v>
      </c>
    </row>
    <row r="77" spans="1:12" x14ac:dyDescent="0.3">
      <c r="A77" s="60">
        <v>21</v>
      </c>
      <c r="B77" s="60">
        <v>12700</v>
      </c>
      <c r="C77" s="63">
        <v>21</v>
      </c>
      <c r="D77" s="60">
        <v>12725</v>
      </c>
      <c r="E77" s="63">
        <v>11</v>
      </c>
      <c r="F77" s="60">
        <v>12737</v>
      </c>
      <c r="G77" s="66">
        <v>12</v>
      </c>
      <c r="H77" s="66">
        <v>12762</v>
      </c>
      <c r="I77" s="42"/>
      <c r="J77" s="42"/>
      <c r="K77" s="52">
        <v>0</v>
      </c>
      <c r="L77">
        <v>2211</v>
      </c>
    </row>
    <row r="78" spans="1:12" x14ac:dyDescent="0.3">
      <c r="A78" s="60">
        <v>12</v>
      </c>
      <c r="B78" s="60">
        <v>12891</v>
      </c>
      <c r="C78" s="63">
        <v>14</v>
      </c>
      <c r="D78" s="60">
        <v>12901</v>
      </c>
      <c r="E78" s="63">
        <v>13</v>
      </c>
      <c r="F78" s="60">
        <v>12930</v>
      </c>
      <c r="G78" s="66">
        <v>14</v>
      </c>
      <c r="H78" s="66">
        <v>12947</v>
      </c>
      <c r="I78" s="42"/>
      <c r="J78" s="42"/>
      <c r="K78" s="52">
        <v>0</v>
      </c>
      <c r="L78">
        <v>1111</v>
      </c>
    </row>
    <row r="79" spans="1:12" x14ac:dyDescent="0.3">
      <c r="A79" s="60">
        <v>12</v>
      </c>
      <c r="B79" s="60">
        <v>13060</v>
      </c>
      <c r="C79" s="63">
        <v>14</v>
      </c>
      <c r="D79" s="60">
        <v>13085</v>
      </c>
      <c r="E79" s="63">
        <v>13</v>
      </c>
      <c r="F79" s="60">
        <v>13101</v>
      </c>
      <c r="G79" s="66">
        <v>23</v>
      </c>
      <c r="H79" s="66">
        <v>13108</v>
      </c>
      <c r="I79" s="42"/>
      <c r="J79" s="42"/>
      <c r="K79" s="52">
        <v>0</v>
      </c>
      <c r="L79">
        <v>1112</v>
      </c>
    </row>
    <row r="80" spans="1:12" x14ac:dyDescent="0.3">
      <c r="A80" s="60">
        <v>12</v>
      </c>
      <c r="B80" s="60">
        <v>13237</v>
      </c>
      <c r="C80" s="63">
        <v>14</v>
      </c>
      <c r="D80" s="60">
        <v>13247</v>
      </c>
      <c r="E80" s="63">
        <v>13</v>
      </c>
      <c r="F80" s="60">
        <v>13264</v>
      </c>
      <c r="G80" s="66">
        <v>14</v>
      </c>
      <c r="H80" s="66">
        <v>13285</v>
      </c>
      <c r="I80" s="42"/>
      <c r="J80" s="42"/>
      <c r="K80" s="52">
        <v>0</v>
      </c>
      <c r="L80">
        <v>1111</v>
      </c>
    </row>
    <row r="81" spans="1:12" x14ac:dyDescent="0.3">
      <c r="A81" s="60">
        <v>21</v>
      </c>
      <c r="B81" s="60">
        <v>13430</v>
      </c>
      <c r="C81" s="63">
        <v>12</v>
      </c>
      <c r="D81" s="60">
        <v>13441</v>
      </c>
      <c r="E81" s="63">
        <v>13</v>
      </c>
      <c r="F81" s="60">
        <v>13481</v>
      </c>
      <c r="G81" s="66">
        <v>23</v>
      </c>
      <c r="H81" s="66">
        <v>13489</v>
      </c>
      <c r="I81" s="42"/>
      <c r="J81" s="42"/>
      <c r="K81" s="52">
        <v>0</v>
      </c>
      <c r="L81">
        <v>2112</v>
      </c>
    </row>
    <row r="82" spans="1:12" x14ac:dyDescent="0.3">
      <c r="A82" s="60">
        <v>21</v>
      </c>
      <c r="B82" s="60">
        <v>13586</v>
      </c>
      <c r="C82" s="63">
        <v>12</v>
      </c>
      <c r="D82" s="60">
        <v>13635</v>
      </c>
      <c r="E82" s="63">
        <v>13</v>
      </c>
      <c r="F82" s="60">
        <v>13650</v>
      </c>
      <c r="G82" s="66">
        <v>14</v>
      </c>
      <c r="H82" s="66">
        <v>13665</v>
      </c>
      <c r="I82" s="42"/>
      <c r="J82" s="42"/>
      <c r="K82" s="52">
        <v>0</v>
      </c>
      <c r="L82">
        <v>2111</v>
      </c>
    </row>
    <row r="83" spans="1:12" x14ac:dyDescent="0.3">
      <c r="A83" s="60">
        <v>12</v>
      </c>
      <c r="B83" s="60">
        <v>13791</v>
      </c>
      <c r="C83" s="63">
        <v>14</v>
      </c>
      <c r="D83" s="60">
        <v>13802</v>
      </c>
      <c r="E83" s="63">
        <v>24</v>
      </c>
      <c r="F83" s="60">
        <v>13829</v>
      </c>
      <c r="G83" s="66">
        <v>14</v>
      </c>
      <c r="H83" s="66">
        <v>13843</v>
      </c>
      <c r="I83" s="42"/>
      <c r="J83" s="42"/>
      <c r="K83" s="52">
        <v>0</v>
      </c>
      <c r="L83">
        <v>1121</v>
      </c>
    </row>
    <row r="84" spans="1:12" x14ac:dyDescent="0.3">
      <c r="A84" s="60">
        <v>21</v>
      </c>
      <c r="B84" s="60">
        <v>14123</v>
      </c>
      <c r="C84" s="63">
        <v>21</v>
      </c>
      <c r="D84" s="60">
        <v>14142</v>
      </c>
      <c r="E84" s="63">
        <v>11</v>
      </c>
      <c r="F84" s="60">
        <v>14153</v>
      </c>
      <c r="G84" s="66">
        <v>12</v>
      </c>
      <c r="H84" s="66">
        <v>14182</v>
      </c>
      <c r="I84" s="42"/>
      <c r="J84" s="42"/>
      <c r="K84" s="52">
        <v>0</v>
      </c>
      <c r="L84">
        <v>2211</v>
      </c>
    </row>
    <row r="85" spans="1:12" x14ac:dyDescent="0.3">
      <c r="A85" s="60">
        <v>12</v>
      </c>
      <c r="B85" s="60">
        <v>14286</v>
      </c>
      <c r="C85" s="63">
        <v>14</v>
      </c>
      <c r="D85" s="60">
        <v>14332</v>
      </c>
      <c r="E85" s="63">
        <v>24</v>
      </c>
      <c r="F85" s="60">
        <v>14359</v>
      </c>
      <c r="G85" s="66">
        <v>14</v>
      </c>
      <c r="H85" s="66">
        <v>14406</v>
      </c>
      <c r="I85" s="42"/>
      <c r="J85" s="42"/>
      <c r="K85" s="52">
        <v>0</v>
      </c>
      <c r="L85">
        <v>1121</v>
      </c>
    </row>
    <row r="86" spans="1:12" x14ac:dyDescent="0.3">
      <c r="A86" s="60">
        <v>21</v>
      </c>
      <c r="B86" s="60">
        <v>14520</v>
      </c>
      <c r="C86" s="63">
        <v>12</v>
      </c>
      <c r="D86" s="60">
        <v>14554</v>
      </c>
      <c r="E86" s="63">
        <v>24</v>
      </c>
      <c r="F86" s="60">
        <v>14606</v>
      </c>
      <c r="G86" s="66">
        <v>14</v>
      </c>
      <c r="H86" s="66">
        <v>14617</v>
      </c>
      <c r="I86" s="42"/>
      <c r="J86" s="42"/>
      <c r="K86" s="52">
        <v>0</v>
      </c>
      <c r="L86">
        <v>2121</v>
      </c>
    </row>
    <row r="87" spans="1:12" x14ac:dyDescent="0.3">
      <c r="A87" s="59">
        <v>21</v>
      </c>
      <c r="B87" s="59">
        <v>14722</v>
      </c>
      <c r="C87" s="62">
        <v>21</v>
      </c>
      <c r="D87" s="59">
        <v>14733</v>
      </c>
      <c r="E87" s="62">
        <v>11</v>
      </c>
      <c r="F87" s="59">
        <v>14778</v>
      </c>
      <c r="G87" s="65">
        <v>12</v>
      </c>
      <c r="H87" s="65">
        <v>14794</v>
      </c>
      <c r="I87" s="43"/>
      <c r="J87" s="43"/>
      <c r="K87" s="44">
        <v>0</v>
      </c>
      <c r="L87">
        <v>2211</v>
      </c>
    </row>
    <row r="88" spans="1:12" x14ac:dyDescent="0.3">
      <c r="A88" s="59">
        <v>12</v>
      </c>
      <c r="B88" s="59">
        <v>14928</v>
      </c>
      <c r="C88" s="62">
        <v>14</v>
      </c>
      <c r="D88" s="59">
        <v>14936</v>
      </c>
      <c r="E88" s="62">
        <v>13</v>
      </c>
      <c r="F88" s="59">
        <v>14949</v>
      </c>
      <c r="G88" s="65">
        <v>14</v>
      </c>
      <c r="H88" s="65">
        <v>14967</v>
      </c>
      <c r="I88" s="43"/>
      <c r="J88" s="43"/>
      <c r="K88" s="44">
        <v>0</v>
      </c>
      <c r="L88">
        <v>1111</v>
      </c>
    </row>
    <row r="89" spans="1:12" x14ac:dyDescent="0.3">
      <c r="A89" s="59">
        <v>21</v>
      </c>
      <c r="B89" s="59">
        <v>15082</v>
      </c>
      <c r="C89" s="62">
        <v>21</v>
      </c>
      <c r="D89" s="59">
        <v>15111</v>
      </c>
      <c r="E89" s="62">
        <v>22</v>
      </c>
      <c r="F89" s="59">
        <v>15132</v>
      </c>
      <c r="G89" s="65">
        <v>23</v>
      </c>
      <c r="H89" s="65">
        <v>15147</v>
      </c>
      <c r="I89" s="43"/>
      <c r="J89" s="43"/>
      <c r="K89" s="44">
        <v>0</v>
      </c>
      <c r="L89">
        <v>2222</v>
      </c>
    </row>
    <row r="90" spans="1:12" x14ac:dyDescent="0.3">
      <c r="A90" s="59">
        <v>21</v>
      </c>
      <c r="B90" s="59">
        <v>15254</v>
      </c>
      <c r="C90" s="62">
        <v>12</v>
      </c>
      <c r="D90" s="59">
        <v>15263</v>
      </c>
      <c r="E90" s="62">
        <v>24</v>
      </c>
      <c r="F90" s="59">
        <v>15273</v>
      </c>
      <c r="G90" s="65">
        <v>14</v>
      </c>
      <c r="H90" s="65">
        <v>15281</v>
      </c>
      <c r="I90" s="43"/>
      <c r="J90" s="43"/>
      <c r="K90" s="44">
        <v>0</v>
      </c>
      <c r="L90">
        <v>2121</v>
      </c>
    </row>
    <row r="91" spans="1:12" x14ac:dyDescent="0.3">
      <c r="A91" s="59">
        <v>12</v>
      </c>
      <c r="B91" s="59">
        <v>15506</v>
      </c>
      <c r="C91" s="62">
        <v>14</v>
      </c>
      <c r="D91" s="59">
        <v>15523</v>
      </c>
      <c r="E91" s="62">
        <v>13</v>
      </c>
      <c r="F91" s="59">
        <v>15544</v>
      </c>
      <c r="G91" s="65">
        <v>14</v>
      </c>
      <c r="H91" s="65">
        <v>15573</v>
      </c>
      <c r="I91" s="43"/>
      <c r="J91" s="43"/>
      <c r="K91" s="44">
        <v>0</v>
      </c>
      <c r="L91">
        <v>1111</v>
      </c>
    </row>
    <row r="92" spans="1:12" x14ac:dyDescent="0.3">
      <c r="A92" s="59">
        <v>12</v>
      </c>
      <c r="B92" s="59">
        <v>15707</v>
      </c>
      <c r="C92" s="62">
        <v>14</v>
      </c>
      <c r="D92" s="59">
        <v>15724</v>
      </c>
      <c r="E92" s="62">
        <v>13</v>
      </c>
      <c r="F92" s="59">
        <v>15749</v>
      </c>
      <c r="G92" s="65">
        <v>23</v>
      </c>
      <c r="H92" s="65">
        <v>15757</v>
      </c>
      <c r="I92" s="43"/>
      <c r="J92" s="43"/>
      <c r="K92" s="44">
        <v>0</v>
      </c>
      <c r="L92">
        <v>1112</v>
      </c>
    </row>
    <row r="93" spans="1:12" x14ac:dyDescent="0.3">
      <c r="A93" s="59">
        <v>12</v>
      </c>
      <c r="B93" s="59">
        <v>16075</v>
      </c>
      <c r="C93" s="62">
        <v>14</v>
      </c>
      <c r="D93" s="59">
        <v>16097</v>
      </c>
      <c r="E93" s="62">
        <v>13</v>
      </c>
      <c r="F93" s="59">
        <v>16159</v>
      </c>
      <c r="G93" s="65">
        <v>14</v>
      </c>
      <c r="H93" s="65">
        <v>16179</v>
      </c>
      <c r="I93" s="43"/>
      <c r="J93" s="43"/>
      <c r="K93" s="44">
        <v>0</v>
      </c>
      <c r="L93">
        <v>1111</v>
      </c>
    </row>
    <row r="94" spans="1:12" x14ac:dyDescent="0.3">
      <c r="A94" s="59">
        <v>21</v>
      </c>
      <c r="B94" s="59">
        <v>16365</v>
      </c>
      <c r="C94" s="62">
        <v>12</v>
      </c>
      <c r="D94" s="59">
        <v>16377</v>
      </c>
      <c r="E94" s="62">
        <v>24</v>
      </c>
      <c r="F94" s="59">
        <v>16388</v>
      </c>
      <c r="G94" s="65">
        <v>14</v>
      </c>
      <c r="H94" s="65">
        <v>16402</v>
      </c>
      <c r="I94" s="43"/>
      <c r="J94" s="43"/>
      <c r="K94" s="44">
        <v>0</v>
      </c>
      <c r="L94">
        <v>2121</v>
      </c>
    </row>
    <row r="95" spans="1:12" x14ac:dyDescent="0.3">
      <c r="A95" s="59">
        <v>21</v>
      </c>
      <c r="B95" s="59">
        <v>16507</v>
      </c>
      <c r="C95" s="62">
        <v>12</v>
      </c>
      <c r="D95" s="59">
        <v>16518</v>
      </c>
      <c r="E95" s="62">
        <v>24</v>
      </c>
      <c r="F95" s="59">
        <v>16526</v>
      </c>
      <c r="G95" s="65">
        <v>14</v>
      </c>
      <c r="H95" s="65">
        <v>16536</v>
      </c>
      <c r="I95" s="43"/>
      <c r="J95" s="43"/>
      <c r="K95" s="44">
        <v>0</v>
      </c>
      <c r="L95">
        <v>2121</v>
      </c>
    </row>
    <row r="96" spans="1:12" x14ac:dyDescent="0.3">
      <c r="A96" s="59">
        <v>21</v>
      </c>
      <c r="B96" s="59">
        <v>16665</v>
      </c>
      <c r="C96" s="62">
        <v>12</v>
      </c>
      <c r="D96" s="59">
        <v>16696</v>
      </c>
      <c r="E96" s="62">
        <v>13</v>
      </c>
      <c r="F96" s="59">
        <v>16728</v>
      </c>
      <c r="G96" s="65">
        <v>23</v>
      </c>
      <c r="H96" s="65">
        <v>16735</v>
      </c>
      <c r="I96" s="43"/>
      <c r="J96" s="43"/>
      <c r="K96" s="44">
        <v>0</v>
      </c>
      <c r="L96">
        <v>2112</v>
      </c>
    </row>
    <row r="97" spans="1:12" x14ac:dyDescent="0.3">
      <c r="A97" s="59">
        <v>12</v>
      </c>
      <c r="B97" s="59">
        <v>16864</v>
      </c>
      <c r="C97" s="62">
        <v>23</v>
      </c>
      <c r="D97" s="59">
        <v>16872</v>
      </c>
      <c r="E97" s="62">
        <v>13</v>
      </c>
      <c r="F97" s="59">
        <v>16883</v>
      </c>
      <c r="G97" s="65">
        <v>14</v>
      </c>
      <c r="H97" s="65">
        <v>16927</v>
      </c>
      <c r="I97" s="43"/>
      <c r="J97" s="43"/>
      <c r="K97" s="44">
        <v>0</v>
      </c>
      <c r="L97">
        <v>1211</v>
      </c>
    </row>
    <row r="98" spans="1:12" x14ac:dyDescent="0.3">
      <c r="A98" s="59">
        <v>21</v>
      </c>
      <c r="B98" s="59">
        <v>17053</v>
      </c>
      <c r="C98" s="62">
        <v>21</v>
      </c>
      <c r="D98" s="59">
        <v>17078</v>
      </c>
      <c r="E98" s="62">
        <v>22</v>
      </c>
      <c r="F98" s="59">
        <v>17108</v>
      </c>
      <c r="G98" s="65">
        <v>14</v>
      </c>
      <c r="H98" s="65">
        <v>17119</v>
      </c>
      <c r="I98" s="43"/>
      <c r="J98" s="43"/>
      <c r="K98" s="44">
        <v>0</v>
      </c>
      <c r="L98">
        <v>2221</v>
      </c>
    </row>
    <row r="99" spans="1:12" x14ac:dyDescent="0.3">
      <c r="A99" s="59">
        <v>21</v>
      </c>
      <c r="B99" s="59">
        <v>17271</v>
      </c>
      <c r="C99" s="62">
        <v>12</v>
      </c>
      <c r="D99" s="59">
        <v>17305</v>
      </c>
      <c r="E99" s="62">
        <v>13</v>
      </c>
      <c r="F99" s="59">
        <v>17317</v>
      </c>
      <c r="G99" s="65">
        <v>14</v>
      </c>
      <c r="H99" s="65">
        <v>17335</v>
      </c>
      <c r="I99" s="43"/>
      <c r="J99" s="43"/>
      <c r="K99" s="44">
        <v>0</v>
      </c>
      <c r="L99">
        <v>2111</v>
      </c>
    </row>
    <row r="100" spans="1:12" x14ac:dyDescent="0.3">
      <c r="A100" s="59">
        <v>12</v>
      </c>
      <c r="B100" s="59">
        <v>17623</v>
      </c>
      <c r="C100" s="62">
        <v>14</v>
      </c>
      <c r="D100" s="59">
        <v>17641</v>
      </c>
      <c r="E100" s="62">
        <v>24</v>
      </c>
      <c r="F100" s="59">
        <v>17651</v>
      </c>
      <c r="G100" s="65">
        <v>14</v>
      </c>
      <c r="H100" s="65">
        <v>17661</v>
      </c>
      <c r="I100" s="43"/>
      <c r="J100" s="43"/>
      <c r="K100" s="44">
        <v>0</v>
      </c>
      <c r="L100">
        <v>1121</v>
      </c>
    </row>
    <row r="101" spans="1:12" x14ac:dyDescent="0.3">
      <c r="A101" s="59">
        <v>21</v>
      </c>
      <c r="B101" s="59">
        <v>17787</v>
      </c>
      <c r="C101" s="62">
        <v>21</v>
      </c>
      <c r="D101" s="59">
        <v>17807</v>
      </c>
      <c r="E101" s="62">
        <v>11</v>
      </c>
      <c r="F101" s="59">
        <v>17853</v>
      </c>
      <c r="G101" s="65">
        <v>12</v>
      </c>
      <c r="H101" s="65">
        <v>17929</v>
      </c>
      <c r="I101" s="43"/>
      <c r="J101" s="43"/>
      <c r="K101" s="44">
        <v>0</v>
      </c>
      <c r="L101">
        <v>2211</v>
      </c>
    </row>
    <row r="102" spans="1:12" x14ac:dyDescent="0.3">
      <c r="A102" s="59">
        <v>21</v>
      </c>
      <c r="B102" s="59">
        <v>18043</v>
      </c>
      <c r="C102" s="62">
        <v>12</v>
      </c>
      <c r="D102" s="59">
        <v>18057</v>
      </c>
      <c r="E102" s="62">
        <v>24</v>
      </c>
      <c r="F102" s="59">
        <v>18077</v>
      </c>
      <c r="G102" s="65">
        <v>23</v>
      </c>
      <c r="H102" s="65">
        <v>18106</v>
      </c>
      <c r="I102" s="43"/>
      <c r="J102" s="43"/>
      <c r="K102" s="44">
        <v>0</v>
      </c>
      <c r="L102">
        <v>2122</v>
      </c>
    </row>
    <row r="103" spans="1:12" x14ac:dyDescent="0.3">
      <c r="A103" s="59">
        <v>21</v>
      </c>
      <c r="B103" s="59">
        <v>18254</v>
      </c>
      <c r="C103" s="62">
        <v>12</v>
      </c>
      <c r="D103" s="59">
        <v>18278</v>
      </c>
      <c r="E103" s="62">
        <v>13</v>
      </c>
      <c r="F103" s="59">
        <v>18302</v>
      </c>
      <c r="G103" s="65">
        <v>23</v>
      </c>
      <c r="H103" s="65">
        <v>18310</v>
      </c>
      <c r="I103" s="43"/>
      <c r="J103" s="43"/>
      <c r="K103" s="44">
        <v>0</v>
      </c>
      <c r="L103">
        <v>2112</v>
      </c>
    </row>
    <row r="104" spans="1:12" x14ac:dyDescent="0.3">
      <c r="A104" s="59">
        <v>12</v>
      </c>
      <c r="B104" s="59">
        <v>18435</v>
      </c>
      <c r="C104" s="62">
        <v>14</v>
      </c>
      <c r="D104" s="59">
        <v>18452</v>
      </c>
      <c r="E104" s="62">
        <v>24</v>
      </c>
      <c r="F104" s="59">
        <v>18484</v>
      </c>
      <c r="G104" s="65">
        <v>14</v>
      </c>
      <c r="H104" s="65">
        <v>18496</v>
      </c>
      <c r="I104" s="43"/>
      <c r="J104" s="43"/>
      <c r="K104" s="44">
        <v>0</v>
      </c>
      <c r="L104">
        <v>1121</v>
      </c>
    </row>
    <row r="105" spans="1:12" x14ac:dyDescent="0.3">
      <c r="A105" s="59">
        <v>21</v>
      </c>
      <c r="B105" s="59">
        <v>18642</v>
      </c>
      <c r="C105" s="62">
        <v>12</v>
      </c>
      <c r="D105" s="59">
        <v>18661</v>
      </c>
      <c r="E105" s="62">
        <v>13</v>
      </c>
      <c r="F105" s="59">
        <v>18682</v>
      </c>
      <c r="G105" s="65">
        <v>14</v>
      </c>
      <c r="H105" s="65">
        <v>18700</v>
      </c>
      <c r="I105" s="43"/>
      <c r="J105" s="43"/>
      <c r="K105" s="44">
        <v>0</v>
      </c>
      <c r="L105">
        <v>2111</v>
      </c>
    </row>
    <row r="106" spans="1:12" x14ac:dyDescent="0.3">
      <c r="A106" s="59">
        <v>21</v>
      </c>
      <c r="B106" s="59">
        <v>18943</v>
      </c>
      <c r="C106" s="62">
        <v>12</v>
      </c>
      <c r="D106" s="59">
        <v>18956</v>
      </c>
      <c r="E106" s="62">
        <v>13</v>
      </c>
      <c r="F106" s="59">
        <v>18973</v>
      </c>
      <c r="G106" s="65">
        <v>14</v>
      </c>
      <c r="H106" s="65">
        <v>19014</v>
      </c>
      <c r="I106" s="43"/>
      <c r="J106" s="43"/>
      <c r="K106" s="44">
        <v>0</v>
      </c>
      <c r="L106">
        <v>2111</v>
      </c>
    </row>
    <row r="107" spans="1:12" x14ac:dyDescent="0.3">
      <c r="A107" s="60">
        <v>12</v>
      </c>
      <c r="B107" s="60">
        <v>19140</v>
      </c>
      <c r="C107" s="63">
        <v>14</v>
      </c>
      <c r="D107" s="60">
        <v>19164</v>
      </c>
      <c r="E107" s="63">
        <v>13</v>
      </c>
      <c r="F107" s="60">
        <v>19180</v>
      </c>
      <c r="G107" s="66">
        <v>23</v>
      </c>
      <c r="H107" s="66">
        <v>19188</v>
      </c>
      <c r="I107" s="42"/>
      <c r="J107" s="42"/>
      <c r="K107" s="52">
        <v>0</v>
      </c>
      <c r="L107">
        <v>1112</v>
      </c>
    </row>
    <row r="108" spans="1:12" x14ac:dyDescent="0.3">
      <c r="A108" s="60">
        <v>21</v>
      </c>
      <c r="B108" s="60">
        <v>19333</v>
      </c>
      <c r="C108" s="63">
        <v>12</v>
      </c>
      <c r="D108" s="60">
        <v>19344</v>
      </c>
      <c r="E108" s="63">
        <v>13</v>
      </c>
      <c r="F108" s="60">
        <v>19386</v>
      </c>
      <c r="G108" s="66">
        <v>14</v>
      </c>
      <c r="H108" s="66">
        <v>19403</v>
      </c>
      <c r="I108" s="42"/>
      <c r="J108" s="42"/>
      <c r="K108" s="52">
        <v>0</v>
      </c>
      <c r="L108">
        <v>2111</v>
      </c>
    </row>
    <row r="109" spans="1:12" x14ac:dyDescent="0.3">
      <c r="A109" s="60">
        <v>12</v>
      </c>
      <c r="B109" s="60">
        <v>19531</v>
      </c>
      <c r="C109" s="63">
        <v>14</v>
      </c>
      <c r="D109" s="60">
        <v>19578</v>
      </c>
      <c r="E109" s="63">
        <v>13</v>
      </c>
      <c r="F109" s="60">
        <v>19598</v>
      </c>
      <c r="G109" s="66">
        <v>23</v>
      </c>
      <c r="H109" s="66">
        <v>19649</v>
      </c>
      <c r="I109" s="42"/>
      <c r="J109" s="42"/>
      <c r="K109" s="52">
        <v>0</v>
      </c>
      <c r="L109">
        <v>1112</v>
      </c>
    </row>
    <row r="110" spans="1:12" x14ac:dyDescent="0.3">
      <c r="A110" s="60">
        <v>12</v>
      </c>
      <c r="B110" s="60">
        <v>19769</v>
      </c>
      <c r="C110" s="63">
        <v>14</v>
      </c>
      <c r="D110" s="60">
        <v>19794</v>
      </c>
      <c r="E110" s="63">
        <v>13</v>
      </c>
      <c r="F110" s="60">
        <v>19818</v>
      </c>
      <c r="G110" s="66">
        <v>14</v>
      </c>
      <c r="H110" s="66">
        <v>19867</v>
      </c>
      <c r="I110" s="42"/>
      <c r="J110" s="42"/>
      <c r="K110" s="52">
        <v>0</v>
      </c>
      <c r="L110">
        <v>1111</v>
      </c>
    </row>
    <row r="111" spans="1:12" x14ac:dyDescent="0.3">
      <c r="A111" s="60">
        <v>12</v>
      </c>
      <c r="B111" s="60">
        <v>19988</v>
      </c>
      <c r="C111" s="63">
        <v>14</v>
      </c>
      <c r="D111" s="60">
        <v>19999</v>
      </c>
      <c r="E111" s="63">
        <v>13</v>
      </c>
      <c r="F111" s="60">
        <v>20019</v>
      </c>
      <c r="G111" s="66">
        <v>23</v>
      </c>
      <c r="H111" s="66">
        <v>20031</v>
      </c>
      <c r="I111" s="42"/>
      <c r="J111" s="42"/>
      <c r="K111" s="52">
        <v>0</v>
      </c>
      <c r="L111">
        <v>1112</v>
      </c>
    </row>
    <row r="112" spans="1:12" x14ac:dyDescent="0.3">
      <c r="A112" s="60">
        <v>12</v>
      </c>
      <c r="B112" s="60">
        <v>20176</v>
      </c>
      <c r="C112" s="63">
        <v>14</v>
      </c>
      <c r="D112" s="60">
        <v>20197</v>
      </c>
      <c r="E112" s="63">
        <v>13</v>
      </c>
      <c r="F112" s="60">
        <v>20223</v>
      </c>
      <c r="G112" s="66">
        <v>14</v>
      </c>
      <c r="H112" s="66">
        <v>20242</v>
      </c>
      <c r="I112" s="42"/>
      <c r="J112" s="42"/>
      <c r="K112" s="52">
        <v>0</v>
      </c>
      <c r="L112">
        <v>1111</v>
      </c>
    </row>
    <row r="113" spans="1:12" x14ac:dyDescent="0.3">
      <c r="A113" s="60">
        <v>21</v>
      </c>
      <c r="B113" s="60">
        <v>20378</v>
      </c>
      <c r="C113" s="63">
        <v>12</v>
      </c>
      <c r="D113" s="60">
        <v>20451</v>
      </c>
      <c r="E113" s="63">
        <v>13</v>
      </c>
      <c r="F113" s="60">
        <v>20476</v>
      </c>
      <c r="G113" s="66">
        <v>23</v>
      </c>
      <c r="H113" s="66">
        <v>20501</v>
      </c>
      <c r="I113" s="42"/>
      <c r="J113" s="42"/>
      <c r="K113" s="52">
        <v>0</v>
      </c>
      <c r="L113">
        <v>2112</v>
      </c>
    </row>
    <row r="114" spans="1:12" x14ac:dyDescent="0.3">
      <c r="A114" s="60">
        <v>12</v>
      </c>
      <c r="B114" s="60">
        <v>20633</v>
      </c>
      <c r="C114" s="63">
        <v>14</v>
      </c>
      <c r="D114" s="60">
        <v>20652</v>
      </c>
      <c r="E114" s="63">
        <v>13</v>
      </c>
      <c r="F114" s="60">
        <v>20664</v>
      </c>
      <c r="G114" s="66">
        <v>14</v>
      </c>
      <c r="H114" s="66">
        <v>20682</v>
      </c>
      <c r="I114" s="42"/>
      <c r="J114" s="42"/>
      <c r="K114" s="52">
        <v>0</v>
      </c>
      <c r="L114">
        <v>1111</v>
      </c>
    </row>
    <row r="115" spans="1:12" x14ac:dyDescent="0.3">
      <c r="A115" s="60">
        <v>12</v>
      </c>
      <c r="B115" s="60">
        <v>20828</v>
      </c>
      <c r="C115" s="63">
        <v>14</v>
      </c>
      <c r="D115" s="60">
        <v>20861</v>
      </c>
      <c r="E115" s="63">
        <v>13</v>
      </c>
      <c r="F115" s="60">
        <v>20898</v>
      </c>
      <c r="G115" s="66">
        <v>14</v>
      </c>
      <c r="H115" s="66">
        <v>20939</v>
      </c>
      <c r="I115" s="42"/>
      <c r="J115" s="42"/>
      <c r="K115" s="52">
        <v>0</v>
      </c>
      <c r="L115">
        <v>1111</v>
      </c>
    </row>
    <row r="116" spans="1:12" x14ac:dyDescent="0.3">
      <c r="A116" s="60">
        <v>21</v>
      </c>
      <c r="B116" s="60">
        <v>21047</v>
      </c>
      <c r="C116" s="63">
        <v>21</v>
      </c>
      <c r="D116" s="60">
        <v>21072</v>
      </c>
      <c r="E116" s="63">
        <v>11</v>
      </c>
      <c r="F116" s="60">
        <v>21080</v>
      </c>
      <c r="G116" s="66">
        <v>12</v>
      </c>
      <c r="H116" s="66">
        <v>21092</v>
      </c>
      <c r="I116" s="42"/>
      <c r="J116" s="42"/>
      <c r="K116" s="52">
        <v>0</v>
      </c>
      <c r="L116">
        <v>2211</v>
      </c>
    </row>
    <row r="117" spans="1:12" x14ac:dyDescent="0.3">
      <c r="A117" s="60">
        <v>12</v>
      </c>
      <c r="B117" s="60">
        <v>21327</v>
      </c>
      <c r="C117" s="63">
        <v>23</v>
      </c>
      <c r="D117" s="60">
        <v>21336</v>
      </c>
      <c r="E117" s="63">
        <v>13</v>
      </c>
      <c r="F117" s="60">
        <v>21348</v>
      </c>
      <c r="G117" s="66">
        <v>23</v>
      </c>
      <c r="H117" s="66">
        <v>21370</v>
      </c>
      <c r="I117" s="42"/>
      <c r="J117" s="42"/>
      <c r="K117" s="52">
        <v>0</v>
      </c>
      <c r="L117">
        <v>1212</v>
      </c>
    </row>
    <row r="118" spans="1:12" x14ac:dyDescent="0.3">
      <c r="A118" s="60">
        <v>21</v>
      </c>
      <c r="B118" s="60">
        <v>21491</v>
      </c>
      <c r="C118" s="63">
        <v>12</v>
      </c>
      <c r="D118" s="60">
        <v>21503</v>
      </c>
      <c r="E118" s="63">
        <v>24</v>
      </c>
      <c r="F118" s="60">
        <v>21511</v>
      </c>
      <c r="G118" s="66">
        <v>23</v>
      </c>
      <c r="H118" s="66">
        <v>21560</v>
      </c>
      <c r="I118" s="42"/>
      <c r="J118" s="42"/>
      <c r="K118" s="52">
        <v>0</v>
      </c>
      <c r="L118">
        <v>2122</v>
      </c>
    </row>
    <row r="119" spans="1:12" x14ac:dyDescent="0.3">
      <c r="A119" s="60">
        <v>12</v>
      </c>
      <c r="B119" s="60">
        <v>21688</v>
      </c>
      <c r="C119" s="63">
        <v>14</v>
      </c>
      <c r="D119" s="60">
        <v>21704</v>
      </c>
      <c r="E119" s="63">
        <v>13</v>
      </c>
      <c r="F119" s="60">
        <v>21721</v>
      </c>
      <c r="G119" s="66">
        <v>23</v>
      </c>
      <c r="H119" s="66">
        <v>21729</v>
      </c>
      <c r="I119" s="42"/>
      <c r="J119" s="42"/>
      <c r="K119" s="52">
        <v>0</v>
      </c>
      <c r="L119">
        <v>1112</v>
      </c>
    </row>
    <row r="120" spans="1:12" x14ac:dyDescent="0.3">
      <c r="A120" s="60">
        <v>12</v>
      </c>
      <c r="B120" s="60">
        <v>21998</v>
      </c>
      <c r="C120" s="63">
        <v>23</v>
      </c>
      <c r="D120" s="60">
        <v>22015</v>
      </c>
      <c r="E120" s="63">
        <v>24</v>
      </c>
      <c r="F120" s="60">
        <v>22035</v>
      </c>
      <c r="G120" s="66">
        <v>23</v>
      </c>
      <c r="H120" s="66">
        <v>22048</v>
      </c>
      <c r="I120" s="42"/>
      <c r="J120" s="42"/>
      <c r="K120" s="52">
        <v>0</v>
      </c>
      <c r="L120">
        <v>1222</v>
      </c>
    </row>
    <row r="121" spans="1:12" x14ac:dyDescent="0.3">
      <c r="A121" s="60">
        <v>12</v>
      </c>
      <c r="B121" s="60">
        <v>22152</v>
      </c>
      <c r="C121" s="63">
        <v>23</v>
      </c>
      <c r="D121" s="60">
        <v>22162</v>
      </c>
      <c r="E121" s="63">
        <v>13</v>
      </c>
      <c r="F121" s="60">
        <v>22170</v>
      </c>
      <c r="G121" s="66">
        <v>14</v>
      </c>
      <c r="H121" s="66">
        <v>22211</v>
      </c>
      <c r="I121" s="42"/>
      <c r="J121" s="42"/>
      <c r="K121" s="52">
        <v>0</v>
      </c>
      <c r="L121">
        <v>1211</v>
      </c>
    </row>
    <row r="122" spans="1:12" x14ac:dyDescent="0.3">
      <c r="A122" s="60">
        <v>21</v>
      </c>
      <c r="B122" s="60">
        <v>22333</v>
      </c>
      <c r="C122" s="63">
        <v>21</v>
      </c>
      <c r="D122" s="60">
        <v>22352</v>
      </c>
      <c r="E122" s="63">
        <v>22</v>
      </c>
      <c r="F122" s="60">
        <v>22372</v>
      </c>
      <c r="G122" s="66">
        <v>23</v>
      </c>
      <c r="H122" s="66">
        <v>22393</v>
      </c>
      <c r="I122" s="42"/>
      <c r="J122" s="42"/>
      <c r="K122" s="52">
        <v>0</v>
      </c>
      <c r="L122">
        <v>2222</v>
      </c>
    </row>
    <row r="123" spans="1:12" x14ac:dyDescent="0.3">
      <c r="A123" s="60">
        <v>21</v>
      </c>
      <c r="B123" s="60">
        <v>22522</v>
      </c>
      <c r="C123" s="63">
        <v>12</v>
      </c>
      <c r="D123" s="60">
        <v>22530</v>
      </c>
      <c r="E123" s="63">
        <v>24</v>
      </c>
      <c r="F123" s="60">
        <v>22537</v>
      </c>
      <c r="G123" s="66">
        <v>23</v>
      </c>
      <c r="H123" s="66">
        <v>22552</v>
      </c>
      <c r="I123" s="42"/>
      <c r="J123" s="42"/>
      <c r="K123" s="52">
        <v>0</v>
      </c>
      <c r="L123">
        <v>2122</v>
      </c>
    </row>
    <row r="124" spans="1:12" x14ac:dyDescent="0.3">
      <c r="A124" s="60">
        <v>12</v>
      </c>
      <c r="B124" s="60">
        <v>23133</v>
      </c>
      <c r="C124" s="63">
        <v>14</v>
      </c>
      <c r="D124" s="60">
        <v>23167</v>
      </c>
      <c r="E124" s="63">
        <v>24</v>
      </c>
      <c r="F124" s="60">
        <v>23195</v>
      </c>
      <c r="G124" s="66">
        <v>23</v>
      </c>
      <c r="H124" s="66">
        <v>23210</v>
      </c>
      <c r="I124" s="42"/>
      <c r="J124" s="42"/>
      <c r="K124" s="52">
        <v>0</v>
      </c>
      <c r="L124">
        <v>1122</v>
      </c>
    </row>
    <row r="125" spans="1:12" x14ac:dyDescent="0.3">
      <c r="A125" s="60">
        <v>21</v>
      </c>
      <c r="B125" s="60">
        <v>23440</v>
      </c>
      <c r="C125" s="63">
        <v>12</v>
      </c>
      <c r="D125" s="60">
        <v>23451</v>
      </c>
      <c r="E125" s="63">
        <v>24</v>
      </c>
      <c r="F125" s="60">
        <v>23459</v>
      </c>
      <c r="G125" s="66">
        <v>23</v>
      </c>
      <c r="H125" s="66">
        <v>23471</v>
      </c>
      <c r="I125" s="42"/>
      <c r="J125" s="42"/>
      <c r="K125" s="52">
        <v>0</v>
      </c>
      <c r="L125">
        <v>2122</v>
      </c>
    </row>
    <row r="126" spans="1:12" x14ac:dyDescent="0.3">
      <c r="A126" s="60">
        <v>12</v>
      </c>
      <c r="B126" s="60">
        <v>23759</v>
      </c>
      <c r="C126" s="63">
        <v>23</v>
      </c>
      <c r="D126" s="60">
        <v>23767</v>
      </c>
      <c r="E126" s="63">
        <v>13</v>
      </c>
      <c r="F126" s="60">
        <v>23778</v>
      </c>
      <c r="G126" s="66">
        <v>23</v>
      </c>
      <c r="H126" s="66">
        <v>23785</v>
      </c>
      <c r="I126" s="42"/>
      <c r="J126" s="42"/>
      <c r="K126" s="52">
        <v>0</v>
      </c>
      <c r="L126">
        <v>1212</v>
      </c>
    </row>
    <row r="127" spans="1:12" x14ac:dyDescent="0.3">
      <c r="A127" s="17"/>
      <c r="B127" s="17"/>
      <c r="C127" s="17"/>
      <c r="D127" s="17"/>
      <c r="E127" s="17"/>
      <c r="F127" s="17"/>
      <c r="G127" s="17"/>
      <c r="H12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0</v>
      </c>
      <c r="B2" s="35">
        <v>40736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130</v>
      </c>
      <c r="V3" s="26" t="s">
        <v>115</v>
      </c>
      <c r="W3">
        <f>COUNTA(L7:L28)</f>
        <v>22</v>
      </c>
      <c r="AA3" s="26" t="s">
        <v>115</v>
      </c>
      <c r="AB3">
        <f>COUNTA(L29:L49)</f>
        <v>21</v>
      </c>
      <c r="AF3" s="26" t="s">
        <v>115</v>
      </c>
      <c r="AG3">
        <f>COUNTA(L50:L71)</f>
        <v>22</v>
      </c>
      <c r="AK3" s="26" t="s">
        <v>115</v>
      </c>
      <c r="AL3">
        <f>COUNTA(L72:L93)</f>
        <v>22</v>
      </c>
      <c r="AP3" s="26" t="s">
        <v>115</v>
      </c>
      <c r="AQ3">
        <f>COUNTA(L94:L114)</f>
        <v>21</v>
      </c>
      <c r="AU3" s="26" t="s">
        <v>115</v>
      </c>
      <c r="AV3">
        <f>COUNTA(L115:L136)</f>
        <v>22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129</v>
      </c>
      <c r="V4" s="26" t="s">
        <v>116</v>
      </c>
      <c r="W4">
        <f>SUM(U7:U22)</f>
        <v>22</v>
      </c>
      <c r="AA4" s="26" t="s">
        <v>116</v>
      </c>
      <c r="AB4">
        <f>SUM(Z7:Z22)</f>
        <v>21</v>
      </c>
      <c r="AF4" s="26" t="s">
        <v>116</v>
      </c>
      <c r="AG4">
        <f>SUM(AE7:AE22)</f>
        <v>22</v>
      </c>
      <c r="AK4" s="26" t="s">
        <v>116</v>
      </c>
      <c r="AL4">
        <f>SUM(AJ7:AJ22)</f>
        <v>22</v>
      </c>
      <c r="AP4" s="26" t="s">
        <v>116</v>
      </c>
      <c r="AQ4">
        <f>SUM(AO7:AO22)</f>
        <v>21</v>
      </c>
      <c r="AU4" s="26" t="s">
        <v>116</v>
      </c>
      <c r="AV4">
        <f>SUM(AT7:AT22)</f>
        <v>21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73</v>
      </c>
      <c r="C7" s="61">
        <v>12</v>
      </c>
      <c r="D7" s="58">
        <v>85</v>
      </c>
      <c r="E7" s="61">
        <v>24</v>
      </c>
      <c r="F7" s="58">
        <v>104</v>
      </c>
      <c r="G7" s="64">
        <v>23</v>
      </c>
      <c r="H7" s="64">
        <v>117</v>
      </c>
      <c r="I7" s="43"/>
      <c r="J7" s="43"/>
      <c r="K7" s="44">
        <v>0</v>
      </c>
      <c r="L7">
        <v>2122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COUNTIF(L7:L28,T7)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COUNTIF(L29:L49,Y7)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COUNTIF(L50:L71,AD7)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COUNTIF(L72:L93,AI7)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COUNTIF(L94:L114,AN7)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COUNTIF(L115:L136,AS7)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290</v>
      </c>
      <c r="C8" s="62">
        <v>21</v>
      </c>
      <c r="D8" s="59">
        <v>313</v>
      </c>
      <c r="E8" s="62">
        <v>22</v>
      </c>
      <c r="F8" s="59">
        <v>323</v>
      </c>
      <c r="G8" s="65">
        <v>23</v>
      </c>
      <c r="H8" s="65">
        <v>333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2</v>
      </c>
      <c r="P8" s="37">
        <f>O8/$Q$4</f>
        <v>1.5503875968992248E-2</v>
      </c>
      <c r="Q8" s="37">
        <f>IF(P8=0,0,(P8*((LOG(P8))/LOG(2))))</f>
        <v>-9.3197321789507806E-2</v>
      </c>
      <c r="T8" s="37">
        <f>N8</f>
        <v>1112</v>
      </c>
      <c r="U8" s="37">
        <f>COUNTIF(L7:L28,T8)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COUNTIF(L29:L49,Y8)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COUNTIF(L50:L71,AD8)</f>
        <v>2</v>
      </c>
      <c r="AF8" s="37">
        <f>AE8/(AG4-AE20)</f>
        <v>9.5238095238095233E-2</v>
      </c>
      <c r="AG8" s="37">
        <f>IF(AF8=0,0,(AF8*((LOG(AF8))/LOG(2))))</f>
        <v>-0.32307784978845333</v>
      </c>
      <c r="AI8" s="37">
        <f>N8</f>
        <v>1112</v>
      </c>
      <c r="AJ8" s="37">
        <f>COUNTIF(L72:L93,AI8)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COUNTIF(L94:L114,AN8)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COUNTIF(L115:L136,AS8)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468</v>
      </c>
      <c r="C9" s="62">
        <v>12</v>
      </c>
      <c r="D9" s="59">
        <v>480</v>
      </c>
      <c r="E9" s="62">
        <v>24</v>
      </c>
      <c r="F9" s="59">
        <v>487</v>
      </c>
      <c r="G9" s="65">
        <v>14</v>
      </c>
      <c r="H9" s="65">
        <v>497</v>
      </c>
      <c r="I9" s="43"/>
      <c r="J9" s="43"/>
      <c r="K9" s="44">
        <v>0</v>
      </c>
      <c r="L9">
        <v>2121</v>
      </c>
      <c r="N9" s="37">
        <v>1121</v>
      </c>
      <c r="O9" s="37">
        <f>COUNTIF($L$7:$L$500,N9)</f>
        <v>4</v>
      </c>
      <c r="P9" s="37">
        <f>O9/$Q$4</f>
        <v>3.1007751937984496E-2</v>
      </c>
      <c r="Q9" s="37">
        <f>IF(P9=0,0,(P9*((LOG(P9))/LOG(2))))</f>
        <v>-0.15538689164103112</v>
      </c>
      <c r="T9" s="37">
        <f>N9</f>
        <v>1121</v>
      </c>
      <c r="U9" s="37">
        <f>COUNTIF(L7:L28,T9)</f>
        <v>3</v>
      </c>
      <c r="V9" s="37">
        <f>U9/(W4-U20)</f>
        <v>0.16666666666666666</v>
      </c>
      <c r="W9" s="37">
        <f>IF(V9=0,0,(V9*((LOG(V9))/LOG(2))))</f>
        <v>-0.43082708345352599</v>
      </c>
      <c r="Y9" s="37">
        <f>N9</f>
        <v>1121</v>
      </c>
      <c r="Z9" s="37">
        <f>COUNTIF(L29:L49,Y9)</f>
        <v>1</v>
      </c>
      <c r="AA9" s="37">
        <f>Z9/(AB4-Z20)</f>
        <v>5.2631578947368418E-2</v>
      </c>
      <c r="AB9" s="37">
        <f>IF(AA9=0,0,(AA9*((LOG(AA9))/LOG(2))))</f>
        <v>-0.22357513228650452</v>
      </c>
      <c r="AD9" s="37">
        <f>N9</f>
        <v>1121</v>
      </c>
      <c r="AE9" s="37">
        <f>COUNTIF(L50:L71,AD9)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COUNTIF(L72:L93,AI9)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COUNTIF(L94:L114,AN9)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COUNTIF(L115:L136,AS9)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12</v>
      </c>
      <c r="B10" s="59">
        <v>620</v>
      </c>
      <c r="C10" s="62">
        <v>23</v>
      </c>
      <c r="D10" s="59">
        <v>648</v>
      </c>
      <c r="E10" s="62">
        <v>24</v>
      </c>
      <c r="F10" s="59">
        <v>671</v>
      </c>
      <c r="G10" s="65">
        <v>14</v>
      </c>
      <c r="H10" s="65">
        <v>682</v>
      </c>
      <c r="I10" s="43"/>
      <c r="J10" s="43"/>
      <c r="K10" s="44">
        <v>0</v>
      </c>
      <c r="L10">
        <v>1221</v>
      </c>
      <c r="N10" s="37">
        <v>1122</v>
      </c>
      <c r="O10" s="37">
        <f>COUNTIF($L$7:$L$500,N10)</f>
        <v>1</v>
      </c>
      <c r="P10" s="37">
        <f>O10/$Q$4</f>
        <v>7.7519379844961239E-3</v>
      </c>
      <c r="Q10" s="37">
        <f>IF(P10=0,0,(P10*((LOG(P10))/LOG(2))))</f>
        <v>-5.435059887925002E-2</v>
      </c>
      <c r="T10" s="37">
        <f>N10</f>
        <v>1122</v>
      </c>
      <c r="U10" s="37">
        <f>COUNTIF(L7:L28,T10)</f>
        <v>1</v>
      </c>
      <c r="V10" s="37">
        <f>U10/(W4-U20)</f>
        <v>5.5555555555555552E-2</v>
      </c>
      <c r="W10" s="37">
        <f>IF(V10=0,0,(V10*((LOG(V10))/LOG(2))))</f>
        <v>-0.23166250008012845</v>
      </c>
      <c r="Y10" s="37">
        <f>N10</f>
        <v>1122</v>
      </c>
      <c r="Z10" s="37">
        <f>COUNTIF(L29:L49,Y10)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COUNTIF(L50:L71,AD10)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COUNTIF(L72:L93,AI10)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COUNTIF(L94:L114,AN10)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COUNTIF(L115:L136,AS10)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12</v>
      </c>
      <c r="B11" s="59">
        <v>815</v>
      </c>
      <c r="C11" s="62">
        <v>23</v>
      </c>
      <c r="D11" s="59">
        <v>822</v>
      </c>
      <c r="E11" s="62">
        <v>13</v>
      </c>
      <c r="F11" s="59">
        <v>835</v>
      </c>
      <c r="G11" s="65">
        <v>23</v>
      </c>
      <c r="H11" s="65">
        <v>842</v>
      </c>
      <c r="I11" s="43"/>
      <c r="J11" s="43"/>
      <c r="K11" s="44">
        <v>0</v>
      </c>
      <c r="L11">
        <v>1212</v>
      </c>
      <c r="N11" s="37">
        <v>1211</v>
      </c>
      <c r="O11" s="37">
        <f>COUNTIF($L$7:$L$500,N11)</f>
        <v>1</v>
      </c>
      <c r="P11" s="37">
        <f>O11/$Q$4</f>
        <v>7.7519379844961239E-3</v>
      </c>
      <c r="Q11" s="37">
        <f>IF(P11=0,0,(P11*((LOG(P11))/LOG(2))))</f>
        <v>-5.435059887925002E-2</v>
      </c>
      <c r="T11" s="37">
        <f>N11</f>
        <v>1211</v>
      </c>
      <c r="U11" s="37">
        <f>COUNTIF(L7:L28,T11)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COUNTIF(L29:L49,Y11)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COUNTIF(L50:L71,AD11)</f>
        <v>1</v>
      </c>
      <c r="AF11" s="37">
        <f>AE11/(AG4-AE20)</f>
        <v>4.7619047619047616E-2</v>
      </c>
      <c r="AG11" s="37">
        <f>IF(AF11=0,0,(AF11*((LOG(AF11))/LOG(2))))</f>
        <v>-0.20915797251327431</v>
      </c>
      <c r="AI11" s="37">
        <f>N11</f>
        <v>1211</v>
      </c>
      <c r="AJ11" s="37">
        <f>COUNTIF(L72:L93,AI11)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COUNTIF(L94:L114,AN11)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COUNTIF(L115:L136,AS11)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946</v>
      </c>
      <c r="C12" s="62">
        <v>21</v>
      </c>
      <c r="D12" s="59">
        <v>977</v>
      </c>
      <c r="E12" s="62">
        <v>11</v>
      </c>
      <c r="F12" s="59">
        <v>990</v>
      </c>
      <c r="G12" s="65">
        <v>21</v>
      </c>
      <c r="H12" s="65">
        <v>1008</v>
      </c>
      <c r="I12" s="43"/>
      <c r="J12" s="43"/>
      <c r="K12" s="44">
        <v>0</v>
      </c>
      <c r="L12">
        <v>2212</v>
      </c>
      <c r="N12" s="37">
        <v>1212</v>
      </c>
      <c r="O12" s="37">
        <f>COUNTIF($L$7:$L$500,N12)</f>
        <v>6</v>
      </c>
      <c r="P12" s="37">
        <f>O12/$Q$4</f>
        <v>4.6511627906976744E-2</v>
      </c>
      <c r="Q12" s="37">
        <f>IF(P12=0,0,(P12*((LOG(P12))/LOG(2))))</f>
        <v>-0.20587277928846967</v>
      </c>
      <c r="T12" s="37">
        <f>N12</f>
        <v>1212</v>
      </c>
      <c r="U12" s="37">
        <f>COUNTIF(L7:L28,T12)</f>
        <v>3</v>
      </c>
      <c r="V12" s="37">
        <f>U12/(W4-U20)</f>
        <v>0.16666666666666666</v>
      </c>
      <c r="W12" s="37">
        <f>IF(V12=0,0,(V12*((LOG(V12))/LOG(2))))</f>
        <v>-0.43082708345352599</v>
      </c>
      <c r="Y12" s="37">
        <f>N12</f>
        <v>1212</v>
      </c>
      <c r="Z12" s="37">
        <f>COUNTIF(L29:L49,Y12)</f>
        <v>2</v>
      </c>
      <c r="AA12" s="37">
        <f>Z12/(AB4-Z20)</f>
        <v>0.10526315789473684</v>
      </c>
      <c r="AB12" s="37">
        <f>IF(AA12=0,0,(AA12*((LOG(AA12))/LOG(2))))</f>
        <v>-0.34188710667827216</v>
      </c>
      <c r="AD12" s="37">
        <f>N12</f>
        <v>1212</v>
      </c>
      <c r="AE12" s="37">
        <f>COUNTIF(L50:L71,AD12)</f>
        <v>1</v>
      </c>
      <c r="AF12" s="37">
        <f>AE12/(AG4-AE20)</f>
        <v>4.7619047619047616E-2</v>
      </c>
      <c r="AG12" s="37">
        <f>IF(AF12=0,0,(AF12*((LOG(AF12))/LOG(2))))</f>
        <v>-0.20915797251327431</v>
      </c>
      <c r="AI12" s="37">
        <f>N12</f>
        <v>1212</v>
      </c>
      <c r="AJ12" s="37">
        <f>COUNTIF(L72:L93,AI12)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COUNTIF(L94:L114,AN12)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COUNTIF(L115:L136,AS12)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12</v>
      </c>
      <c r="B13" s="59">
        <v>1131</v>
      </c>
      <c r="C13" s="62">
        <v>23</v>
      </c>
      <c r="D13" s="59">
        <v>1138</v>
      </c>
      <c r="E13" s="62">
        <v>13</v>
      </c>
      <c r="F13" s="59">
        <v>1153</v>
      </c>
      <c r="G13" s="65">
        <v>23</v>
      </c>
      <c r="H13" s="65">
        <v>1161</v>
      </c>
      <c r="I13" s="43"/>
      <c r="J13" s="43"/>
      <c r="K13" s="44">
        <v>0</v>
      </c>
      <c r="L13">
        <v>1212</v>
      </c>
      <c r="N13" s="37">
        <v>1221</v>
      </c>
      <c r="O13" s="37">
        <f>COUNTIF($L$7:$L$500,N13)</f>
        <v>5</v>
      </c>
      <c r="P13" s="37">
        <f>O13/$Q$4</f>
        <v>3.875968992248062E-2</v>
      </c>
      <c r="Q13" s="37">
        <f>IF(P13=0,0,(P13*((LOG(P13))/LOG(2))))</f>
        <v>-0.18175578141611984</v>
      </c>
      <c r="T13" s="37">
        <f>N13</f>
        <v>1221</v>
      </c>
      <c r="U13" s="37">
        <f>COUNTIF(L7:L28,T13)</f>
        <v>1</v>
      </c>
      <c r="V13" s="37">
        <f>U13/(W4-U20)</f>
        <v>5.5555555555555552E-2</v>
      </c>
      <c r="W13" s="37">
        <f>IF(V13=0,0,(V13*((LOG(V13))/LOG(2))))</f>
        <v>-0.23166250008012845</v>
      </c>
      <c r="Y13" s="37">
        <f>N13</f>
        <v>1221</v>
      </c>
      <c r="Z13" s="37">
        <f>COUNTIF(L29:L49,Y13)</f>
        <v>1</v>
      </c>
      <c r="AA13" s="37">
        <f>Z13/(AB4-Z20)</f>
        <v>5.2631578947368418E-2</v>
      </c>
      <c r="AB13" s="37">
        <f>IF(AA13=0,0,(AA13*((LOG(AA13))/LOG(2))))</f>
        <v>-0.22357513228650452</v>
      </c>
      <c r="AD13" s="37">
        <f>N13</f>
        <v>1221</v>
      </c>
      <c r="AE13" s="37">
        <f>COUNTIF(L50:L71,AD13)</f>
        <v>1</v>
      </c>
      <c r="AF13" s="37">
        <f>AE13/(AG4-AE20)</f>
        <v>4.7619047619047616E-2</v>
      </c>
      <c r="AG13" s="37">
        <f>IF(AF13=0,0,(AF13*((LOG(AF13))/LOG(2))))</f>
        <v>-0.20915797251327431</v>
      </c>
      <c r="AI13" s="37">
        <f>N13</f>
        <v>1221</v>
      </c>
      <c r="AJ13" s="37">
        <f>COUNTIF(L72:L93,AI13)</f>
        <v>2</v>
      </c>
      <c r="AK13" s="37">
        <f>AJ13/(AL4-AJ20)</f>
        <v>0.14285714285714285</v>
      </c>
      <c r="AL13" s="37">
        <f>IF(AK13=0,0,(AK13*((LOG(AK13))/LOG(2))))</f>
        <v>-0.40105070315108626</v>
      </c>
      <c r="AN13" s="37">
        <f>N13</f>
        <v>1221</v>
      </c>
      <c r="AO13" s="37">
        <f>COUNTIF(L94:L114,AN13)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COUNTIF(L115:L136,AS13)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12</v>
      </c>
      <c r="B14" s="59">
        <v>1326</v>
      </c>
      <c r="C14" s="62">
        <v>14</v>
      </c>
      <c r="D14" s="59">
        <v>1344</v>
      </c>
      <c r="E14" s="62">
        <v>24</v>
      </c>
      <c r="F14" s="59">
        <v>1352</v>
      </c>
      <c r="G14" s="65">
        <v>14</v>
      </c>
      <c r="H14" s="65">
        <v>1363</v>
      </c>
      <c r="I14" s="43"/>
      <c r="J14" s="43"/>
      <c r="K14" s="44">
        <v>0</v>
      </c>
      <c r="L14">
        <v>1121</v>
      </c>
      <c r="N14" s="37">
        <v>1222</v>
      </c>
      <c r="O14" s="37">
        <f>COUNTIF($L$7:$L$500,N14)</f>
        <v>4</v>
      </c>
      <c r="P14" s="37">
        <f>O14/$Q$4</f>
        <v>3.1007751937984496E-2</v>
      </c>
      <c r="Q14" s="37">
        <f>IF(P14=0,0,(P14*((LOG(P14))/LOG(2))))</f>
        <v>-0.15538689164103112</v>
      </c>
      <c r="T14" s="37">
        <f>N14</f>
        <v>1222</v>
      </c>
      <c r="U14" s="37">
        <f>COUNTIF(L7:L28,T14)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COUNTIF(L29:L49,Y14)</f>
        <v>0</v>
      </c>
      <c r="AA14" s="37">
        <f>Z14/(AB4-Z20)</f>
        <v>0</v>
      </c>
      <c r="AB14" s="37">
        <f>IF(AA14=0,0,(AA14*((LOG(AA14))/LOG(2))))</f>
        <v>0</v>
      </c>
      <c r="AD14" s="37">
        <f>N14</f>
        <v>1222</v>
      </c>
      <c r="AE14" s="37">
        <f>COUNTIF(L50:L71,AD14)</f>
        <v>1</v>
      </c>
      <c r="AF14" s="37">
        <f>AE14/(AG4-AE20)</f>
        <v>4.7619047619047616E-2</v>
      </c>
      <c r="AG14" s="37">
        <f>IF(AF14=0,0,(AF14*((LOG(AF14))/LOG(2))))</f>
        <v>-0.20915797251327431</v>
      </c>
      <c r="AI14" s="37">
        <f>N14</f>
        <v>1222</v>
      </c>
      <c r="AJ14" s="37">
        <f>COUNTIF(L72:L93,AI14)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COUNTIF(L94:L114,AN14)</f>
        <v>1</v>
      </c>
      <c r="AP14" s="37">
        <f>AO14/(AQ4-AO20)</f>
        <v>0.05</v>
      </c>
      <c r="AQ14" s="37">
        <f>IF(AP14=0,0,(AP14*((LOG(AP14))/LOG(2))))</f>
        <v>-0.21609640474436814</v>
      </c>
      <c r="AS14" s="37">
        <f>N14</f>
        <v>1222</v>
      </c>
      <c r="AT14" s="37">
        <f>COUNTIF(L115:L136,AS14)</f>
        <v>2</v>
      </c>
      <c r="AU14" s="37">
        <f>AT14/(AV4-AT20)</f>
        <v>0.14285714285714285</v>
      </c>
      <c r="AV14" s="37">
        <f>IF(AU14=0,0,(AU14*((LOG(AU14))/LOG(2))))</f>
        <v>-0.40105070315108626</v>
      </c>
    </row>
    <row r="15" spans="1:48" x14ac:dyDescent="0.3">
      <c r="A15" s="59">
        <v>21</v>
      </c>
      <c r="B15" s="59">
        <v>1477</v>
      </c>
      <c r="C15" s="62">
        <v>21</v>
      </c>
      <c r="D15" s="59">
        <v>1492</v>
      </c>
      <c r="E15" s="62">
        <v>11</v>
      </c>
      <c r="F15" s="59">
        <v>1506</v>
      </c>
      <c r="G15" s="65">
        <v>21</v>
      </c>
      <c r="H15" s="65">
        <v>1513</v>
      </c>
      <c r="I15" s="43"/>
      <c r="J15" s="43"/>
      <c r="K15" s="44">
        <v>0</v>
      </c>
      <c r="L15">
        <v>2212</v>
      </c>
      <c r="N15" s="37">
        <v>2111</v>
      </c>
      <c r="O15" s="37">
        <f>COUNTIF($L$7:$L$500,N15)</f>
        <v>1</v>
      </c>
      <c r="P15" s="37">
        <f>O15/$Q$4</f>
        <v>7.7519379844961239E-3</v>
      </c>
      <c r="Q15" s="37">
        <f>IF(P15=0,0,(P15*((LOG(P15))/LOG(2))))</f>
        <v>-5.435059887925002E-2</v>
      </c>
      <c r="T15" s="37">
        <f>N15</f>
        <v>2111</v>
      </c>
      <c r="U15" s="37">
        <f>COUNTIF(L7:L28,T15)</f>
        <v>1</v>
      </c>
      <c r="V15" s="37">
        <f>U15/(W4-U20)</f>
        <v>5.5555555555555552E-2</v>
      </c>
      <c r="W15" s="37">
        <f>IF(V15=0,0,(V15*((LOG(V15))/LOG(2))))</f>
        <v>-0.23166250008012845</v>
      </c>
      <c r="Y15" s="37">
        <f>N15</f>
        <v>2111</v>
      </c>
      <c r="Z15" s="37">
        <f>COUNTIF(L29:L49,Y15)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COUNTIF(L50:L71,AD15)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COUNTIF(L72:L93,AI15)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COUNTIF(L94:L114,AN15)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COUNTIF(L115:L136,AS15)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12</v>
      </c>
      <c r="B16" s="59">
        <v>1622</v>
      </c>
      <c r="C16" s="62">
        <v>14</v>
      </c>
      <c r="D16" s="59">
        <v>1631</v>
      </c>
      <c r="E16" s="62">
        <v>24</v>
      </c>
      <c r="F16" s="59">
        <v>1637</v>
      </c>
      <c r="G16" s="65">
        <v>14</v>
      </c>
      <c r="H16" s="65">
        <v>1656</v>
      </c>
      <c r="I16" s="43"/>
      <c r="J16" s="43"/>
      <c r="K16" s="44">
        <v>0</v>
      </c>
      <c r="L16">
        <v>1121</v>
      </c>
      <c r="N16" s="37">
        <v>2112</v>
      </c>
      <c r="O16" s="37">
        <f>COUNTIF($L$7:$L$500,N16)</f>
        <v>5</v>
      </c>
      <c r="P16" s="37">
        <f>O16/$Q$4</f>
        <v>3.875968992248062E-2</v>
      </c>
      <c r="Q16" s="37">
        <f>IF(P16=0,0,(P16*((LOG(P16))/LOG(2))))</f>
        <v>-0.18175578141611984</v>
      </c>
      <c r="T16" s="37">
        <f>N16</f>
        <v>2112</v>
      </c>
      <c r="U16" s="37">
        <f>COUNTIF(L7:L28,T16)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COUNTIF(L29:L49,Y16)</f>
        <v>5</v>
      </c>
      <c r="AA16" s="37">
        <f>Z16/(AB4-Z20)</f>
        <v>0.26315789473684209</v>
      </c>
      <c r="AB16" s="37">
        <f>IF(AA16=0,0,(AA16*((LOG(AA16))/LOG(2))))</f>
        <v>-0.50684195225163764</v>
      </c>
      <c r="AD16" s="37">
        <f>N16</f>
        <v>2112</v>
      </c>
      <c r="AE16" s="37">
        <f>COUNTIF(L50:L71,AD16)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COUNTIF(L72:L93,AI16)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COUNTIF(L94:L114,AN16)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COUNTIF(L115:L136,AS16)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1760</v>
      </c>
      <c r="C17" s="62">
        <v>12</v>
      </c>
      <c r="D17" s="59">
        <v>1777</v>
      </c>
      <c r="E17" s="62">
        <v>13</v>
      </c>
      <c r="F17" s="59">
        <v>1793</v>
      </c>
      <c r="G17" s="65">
        <v>14</v>
      </c>
      <c r="H17" s="65">
        <v>1812</v>
      </c>
      <c r="I17" s="43"/>
      <c r="J17" s="43"/>
      <c r="K17" s="44">
        <v>0</v>
      </c>
      <c r="L17">
        <v>2111</v>
      </c>
      <c r="N17" s="37">
        <v>2121</v>
      </c>
      <c r="O17" s="37">
        <f>COUNTIF($L$7:$L$500,N17)</f>
        <v>14</v>
      </c>
      <c r="P17" s="37">
        <f>O17/$Q$4</f>
        <v>0.10852713178294573</v>
      </c>
      <c r="Q17" s="37">
        <f>IF(P17=0,0,(P17*((LOG(P17))/LOG(2))))</f>
        <v>-0.34770707493890779</v>
      </c>
      <c r="T17" s="37">
        <f>N17</f>
        <v>2121</v>
      </c>
      <c r="U17" s="37">
        <f>COUNTIF(L7:L28,T17)</f>
        <v>3</v>
      </c>
      <c r="V17" s="37">
        <f>U17/(W4-U20)</f>
        <v>0.16666666666666666</v>
      </c>
      <c r="W17" s="37">
        <f>IF(V17=0,0,(V17*((LOG(V17))/LOG(2))))</f>
        <v>-0.43082708345352599</v>
      </c>
      <c r="Y17" s="37">
        <f>N17</f>
        <v>2121</v>
      </c>
      <c r="Z17" s="37">
        <f>COUNTIF(L29:L49,Y17)</f>
        <v>5</v>
      </c>
      <c r="AA17" s="37">
        <f>Z17/(AB4-Z20)</f>
        <v>0.26315789473684209</v>
      </c>
      <c r="AB17" s="37">
        <f>IF(AA17=0,0,(AA17*((LOG(AA17))/LOG(2))))</f>
        <v>-0.50684195225163764</v>
      </c>
      <c r="AD17" s="37">
        <f>N17</f>
        <v>2121</v>
      </c>
      <c r="AE17" s="37">
        <f>COUNTIF(L50:L71,AD17)</f>
        <v>4</v>
      </c>
      <c r="AF17" s="37">
        <f>AE17/(AG4-AE20)</f>
        <v>0.19047619047619047</v>
      </c>
      <c r="AG17" s="37">
        <f>IF(AF17=0,0,(AF17*((LOG(AF17))/LOG(2))))</f>
        <v>-0.4556795091007162</v>
      </c>
      <c r="AI17" s="37">
        <f>N17</f>
        <v>2121</v>
      </c>
      <c r="AJ17" s="37">
        <f>COUNTIF(L72:L93,AI17)</f>
        <v>1</v>
      </c>
      <c r="AK17" s="37">
        <f>AJ17/(AL4-AJ20)</f>
        <v>7.1428571428571425E-2</v>
      </c>
      <c r="AL17" s="37">
        <f>IF(AK17=0,0,(AK17*((LOG(AK17))/LOG(2))))</f>
        <v>-0.27195392300411453</v>
      </c>
      <c r="AN17" s="37">
        <f>N17</f>
        <v>2121</v>
      </c>
      <c r="AO17" s="37">
        <f>COUNTIF(L94:L114,AN17)</f>
        <v>1</v>
      </c>
      <c r="AP17" s="37">
        <f>AO17/(AQ4-AO20)</f>
        <v>0.05</v>
      </c>
      <c r="AQ17" s="37">
        <f>IF(AP17=0,0,(AP17*((LOG(AP17))/LOG(2))))</f>
        <v>-0.21609640474436814</v>
      </c>
      <c r="AS17" s="37">
        <f>N17</f>
        <v>2121</v>
      </c>
      <c r="AT17" s="37">
        <f>COUNTIF(L115:L136,AS17)</f>
        <v>0</v>
      </c>
      <c r="AU17" s="37">
        <f>AT17/(AV4-AT20)</f>
        <v>0</v>
      </c>
      <c r="AV17" s="37">
        <f>IF(AU17=0,0,(AU17*((LOG(AU17))/LOG(2))))</f>
        <v>0</v>
      </c>
    </row>
    <row r="18" spans="1:48" x14ac:dyDescent="0.3">
      <c r="A18" s="59">
        <v>12</v>
      </c>
      <c r="B18" s="59">
        <v>1963</v>
      </c>
      <c r="C18" s="62">
        <v>23</v>
      </c>
      <c r="D18" s="59">
        <v>1970</v>
      </c>
      <c r="E18" s="62">
        <v>13</v>
      </c>
      <c r="F18" s="59">
        <v>1982</v>
      </c>
      <c r="G18" s="65">
        <v>23</v>
      </c>
      <c r="H18" s="65">
        <v>1989</v>
      </c>
      <c r="I18" s="43"/>
      <c r="J18" s="43"/>
      <c r="K18" s="44">
        <v>0</v>
      </c>
      <c r="L18">
        <v>1212</v>
      </c>
      <c r="N18" s="37">
        <v>2122</v>
      </c>
      <c r="O18" s="37">
        <f>COUNTIF($L$7:$L$500,N18)</f>
        <v>16</v>
      </c>
      <c r="P18" s="37">
        <f>O18/$Q$4</f>
        <v>0.12403100775193798</v>
      </c>
      <c r="Q18" s="37">
        <f>IF(P18=0,0,(P18*((LOG(P18))/LOG(2))))</f>
        <v>-0.37348555106024861</v>
      </c>
      <c r="T18" s="37">
        <f>N18</f>
        <v>2122</v>
      </c>
      <c r="U18" s="37">
        <f>COUNTIF(L7:L28,T18)</f>
        <v>4</v>
      </c>
      <c r="V18" s="37">
        <f>U18/(W4-U20)</f>
        <v>0.22222222222222221</v>
      </c>
      <c r="W18" s="37">
        <f>IF(V18=0,0,(V18*((LOG(V18))/LOG(2))))</f>
        <v>-0.48220555587606945</v>
      </c>
      <c r="Y18" s="37">
        <f>N18</f>
        <v>2122</v>
      </c>
      <c r="Z18" s="37">
        <f>COUNTIF(L29:L49,Y18)</f>
        <v>1</v>
      </c>
      <c r="AA18" s="37">
        <f>Z18/(AB4-Z20)</f>
        <v>5.2631578947368418E-2</v>
      </c>
      <c r="AB18" s="37">
        <f>IF(AA18=0,0,(AA18*((LOG(AA18))/LOG(2))))</f>
        <v>-0.22357513228650452</v>
      </c>
      <c r="AD18" s="37">
        <f>N18</f>
        <v>2122</v>
      </c>
      <c r="AE18" s="37">
        <f>COUNTIF(L50:L71,AD18)</f>
        <v>2</v>
      </c>
      <c r="AF18" s="37">
        <f>AE18/(AG4-AE20)</f>
        <v>9.5238095238095233E-2</v>
      </c>
      <c r="AG18" s="37">
        <f>IF(AF18=0,0,(AF18*((LOG(AF18))/LOG(2))))</f>
        <v>-0.32307784978845333</v>
      </c>
      <c r="AI18" s="37">
        <f>N18</f>
        <v>2122</v>
      </c>
      <c r="AJ18" s="37">
        <f>COUNTIF(L72:L93,AI18)</f>
        <v>4</v>
      </c>
      <c r="AK18" s="37">
        <f>AJ18/(AL4-AJ20)</f>
        <v>0.2857142857142857</v>
      </c>
      <c r="AL18" s="37">
        <f>IF(AK18=0,0,(AK18*((LOG(AK18))/LOG(2))))</f>
        <v>-0.51638712058788683</v>
      </c>
      <c r="AN18" s="37">
        <f>N18</f>
        <v>2122</v>
      </c>
      <c r="AO18" s="37">
        <f>COUNTIF(L94:L114,AN18)</f>
        <v>3</v>
      </c>
      <c r="AP18" s="37">
        <f>AO18/(AQ4-AO20)</f>
        <v>0.15</v>
      </c>
      <c r="AQ18" s="37">
        <f>IF(AP18=0,0,(AP18*((LOG(AP18))/LOG(2))))</f>
        <v>-0.41054483912493089</v>
      </c>
      <c r="AS18" s="37">
        <f>N18</f>
        <v>2122</v>
      </c>
      <c r="AT18" s="37">
        <f>COUNTIF(L115:L136,AS18)</f>
        <v>2</v>
      </c>
      <c r="AU18" s="37">
        <f>AT18/(AV4-AT20)</f>
        <v>0.14285714285714285</v>
      </c>
      <c r="AV18" s="37">
        <f>IF(AU18=0,0,(AU18*((LOG(AU18))/LOG(2))))</f>
        <v>-0.40105070315108626</v>
      </c>
    </row>
    <row r="19" spans="1:48" x14ac:dyDescent="0.3">
      <c r="A19" s="59">
        <v>21</v>
      </c>
      <c r="B19" s="59">
        <v>2094</v>
      </c>
      <c r="C19" s="62">
        <v>21</v>
      </c>
      <c r="D19" s="59">
        <v>2109</v>
      </c>
      <c r="E19" s="62">
        <v>11</v>
      </c>
      <c r="F19" s="59">
        <v>2139</v>
      </c>
      <c r="G19" s="65">
        <v>21</v>
      </c>
      <c r="H19" s="65">
        <v>2146</v>
      </c>
      <c r="I19" s="43"/>
      <c r="J19" s="43"/>
      <c r="K19" s="44">
        <v>0</v>
      </c>
      <c r="L19">
        <v>2212</v>
      </c>
      <c r="N19" s="37">
        <v>2211</v>
      </c>
      <c r="O19" s="37">
        <f>COUNTIF($L$7:$L$500,N19)</f>
        <v>2</v>
      </c>
      <c r="P19" s="37">
        <f>O19/$Q$4</f>
        <v>1.5503875968992248E-2</v>
      </c>
      <c r="Q19" s="37">
        <f>IF(P19=0,0,(P19*((LOG(P19))/LOG(2))))</f>
        <v>-9.3197321789507806E-2</v>
      </c>
      <c r="T19" s="37">
        <f>N19</f>
        <v>2211</v>
      </c>
      <c r="U19" s="37">
        <f>COUNTIF(L7:L28,T19)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COUNTIF(L29:L49,Y19)</f>
        <v>1</v>
      </c>
      <c r="AA19" s="37">
        <f>Z19/(AB4-Z20)</f>
        <v>5.2631578947368418E-2</v>
      </c>
      <c r="AB19" s="37">
        <f>IF(AA19=0,0,(AA19*((LOG(AA19))/LOG(2))))</f>
        <v>-0.22357513228650452</v>
      </c>
      <c r="AD19" s="37">
        <f>N19</f>
        <v>2211</v>
      </c>
      <c r="AE19" s="37">
        <f>COUNTIF(L50:L71,AD19)</f>
        <v>1</v>
      </c>
      <c r="AF19" s="37">
        <f>AE19/(AG4-AE20)</f>
        <v>4.7619047619047616E-2</v>
      </c>
      <c r="AG19" s="37">
        <f>IF(AF19=0,0,(AF19*((LOG(AF19))/LOG(2))))</f>
        <v>-0.20915797251327431</v>
      </c>
      <c r="AI19" s="37">
        <f>N19</f>
        <v>2211</v>
      </c>
      <c r="AJ19" s="37">
        <f>COUNTIF(L72:L93,AI19)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COUNTIF(L94:L114,AN19)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COUNTIF(L115:L136,AS19)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2250</v>
      </c>
      <c r="C20" s="62">
        <v>12</v>
      </c>
      <c r="D20" s="59">
        <v>2266</v>
      </c>
      <c r="E20" s="62">
        <v>24</v>
      </c>
      <c r="F20" s="59">
        <v>2274</v>
      </c>
      <c r="G20" s="65">
        <v>23</v>
      </c>
      <c r="H20" s="65">
        <v>2290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23</v>
      </c>
      <c r="P20" s="37">
        <f>O20/$Q$4</f>
        <v>0.17829457364341086</v>
      </c>
      <c r="Q20" s="37">
        <f>IF(P20=0,0,(P20*((LOG(P20))/LOG(2))))</f>
        <v>-0.44353722391801204</v>
      </c>
      <c r="T20" s="37">
        <f>N20</f>
        <v>2212</v>
      </c>
      <c r="U20" s="37">
        <f>COUNTIF(L7:L28,T20)</f>
        <v>4</v>
      </c>
      <c r="V20" s="56"/>
      <c r="W20" s="57"/>
      <c r="Y20" s="37">
        <f>N20</f>
        <v>2212</v>
      </c>
      <c r="Z20" s="37">
        <f>COUNTIF(L29:L49,Y20)</f>
        <v>2</v>
      </c>
      <c r="AA20" s="56"/>
      <c r="AB20" s="57"/>
      <c r="AD20" s="37">
        <f>N20</f>
        <v>2212</v>
      </c>
      <c r="AE20" s="37">
        <f>COUNTIF(L50:L71,AD20)</f>
        <v>1</v>
      </c>
      <c r="AF20" s="56"/>
      <c r="AG20" s="57"/>
      <c r="AI20" s="37">
        <f>N20</f>
        <v>2212</v>
      </c>
      <c r="AJ20" s="37">
        <f>COUNTIF(L72:L93,AI20)</f>
        <v>8</v>
      </c>
      <c r="AK20" s="56"/>
      <c r="AL20" s="57"/>
      <c r="AN20" s="37">
        <f>N20</f>
        <v>2212</v>
      </c>
      <c r="AO20" s="37">
        <f>COUNTIF(L94:L114,AN20)</f>
        <v>1</v>
      </c>
      <c r="AP20" s="56"/>
      <c r="AQ20" s="57"/>
      <c r="AS20" s="37">
        <f>N20</f>
        <v>2212</v>
      </c>
      <c r="AT20" s="37">
        <f>COUNTIF(L115:L136,AS20)</f>
        <v>7</v>
      </c>
      <c r="AU20" s="56"/>
      <c r="AV20" s="57"/>
    </row>
    <row r="21" spans="1:48" x14ac:dyDescent="0.3">
      <c r="A21" s="59">
        <v>21</v>
      </c>
      <c r="B21" s="59">
        <v>2414</v>
      </c>
      <c r="C21" s="62">
        <v>21</v>
      </c>
      <c r="D21" s="59">
        <v>2425</v>
      </c>
      <c r="E21" s="62">
        <v>11</v>
      </c>
      <c r="F21" s="59">
        <v>2436</v>
      </c>
      <c r="G21" s="65">
        <v>21</v>
      </c>
      <c r="H21" s="65">
        <v>2444</v>
      </c>
      <c r="I21" s="43"/>
      <c r="J21" s="43"/>
      <c r="K21" s="44">
        <v>0</v>
      </c>
      <c r="L21">
        <v>2212</v>
      </c>
      <c r="N21" s="37">
        <v>2221</v>
      </c>
      <c r="O21" s="37">
        <f>COUNTIF($L$7:$L$500,N21)</f>
        <v>12</v>
      </c>
      <c r="P21" s="37">
        <f>O21/$Q$4</f>
        <v>9.3023255813953487E-2</v>
      </c>
      <c r="Q21" s="37">
        <f>IF(P21=0,0,(P21*((LOG(P21))/LOG(2))))</f>
        <v>-0.31872230276298585</v>
      </c>
      <c r="T21" s="37">
        <f>N21</f>
        <v>2221</v>
      </c>
      <c r="U21" s="37">
        <f>COUNTIF(L7:L28,T21)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COUNTIF(L29:L49,Y21)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COUNTIF(L50:L71,AD21)</f>
        <v>3</v>
      </c>
      <c r="AF21" s="37">
        <f>AE21/(AG4-AE20)</f>
        <v>0.14285714285714285</v>
      </c>
      <c r="AG21" s="37">
        <f>IF(AF21=0,0,(AF21*((LOG(AF21))/LOG(2))))</f>
        <v>-0.40105070315108626</v>
      </c>
      <c r="AI21" s="37">
        <f>N21</f>
        <v>2221</v>
      </c>
      <c r="AJ21" s="37">
        <f>COUNTIF(L72:L93,AI21)</f>
        <v>3</v>
      </c>
      <c r="AK21" s="37">
        <f>AJ21/(AL4-AJ20)</f>
        <v>0.21428571428571427</v>
      </c>
      <c r="AL21" s="37">
        <f>IF(AK21=0,0,(AK21*((LOG(AK21))/LOG(2))))</f>
        <v>-0.47622694742923877</v>
      </c>
      <c r="AN21" s="37">
        <f>N21</f>
        <v>2221</v>
      </c>
      <c r="AO21" s="37">
        <f>COUNTIF(L94:L114,AN21)</f>
        <v>4</v>
      </c>
      <c r="AP21" s="37">
        <f>AO21/(AQ4-AO20)</f>
        <v>0.2</v>
      </c>
      <c r="AQ21" s="37">
        <f>IF(AP21=0,0,(AP21*((LOG(AP21))/LOG(2))))</f>
        <v>-0.46438561897747244</v>
      </c>
      <c r="AS21" s="37">
        <f>N21</f>
        <v>2221</v>
      </c>
      <c r="AT21" s="37">
        <f>COUNTIF(L115:L136,AS21)</f>
        <v>2</v>
      </c>
      <c r="AU21" s="37">
        <f>AT21/(AV4-AT20)</f>
        <v>0.14285714285714285</v>
      </c>
      <c r="AV21" s="37">
        <f>IF(AU21=0,0,(AU21*((LOG(AU21))/LOG(2))))</f>
        <v>-0.40105070315108626</v>
      </c>
    </row>
    <row r="22" spans="1:48" x14ac:dyDescent="0.3">
      <c r="A22" s="59">
        <v>12</v>
      </c>
      <c r="B22" s="59">
        <v>2574</v>
      </c>
      <c r="C22" s="62">
        <v>14</v>
      </c>
      <c r="D22" s="59">
        <v>2592</v>
      </c>
      <c r="E22" s="62">
        <v>24</v>
      </c>
      <c r="F22" s="59">
        <v>2600</v>
      </c>
      <c r="G22" s="65">
        <v>23</v>
      </c>
      <c r="H22" s="65">
        <v>2610</v>
      </c>
      <c r="I22" s="43"/>
      <c r="J22" s="43"/>
      <c r="K22" s="44">
        <v>0</v>
      </c>
      <c r="L22">
        <v>1122</v>
      </c>
      <c r="N22" s="37">
        <v>2222</v>
      </c>
      <c r="O22" s="37">
        <f>COUNTIF($L$7:$L$500,N22)</f>
        <v>33</v>
      </c>
      <c r="P22" s="37">
        <f>O22/$Q$4</f>
        <v>0.2558139534883721</v>
      </c>
      <c r="Q22" s="37">
        <f>IF(P22=0,0,(P22*((LOG(P22))/LOG(2))))</f>
        <v>-0.50314336038867002</v>
      </c>
      <c r="T22" s="37">
        <f>N22</f>
        <v>2222</v>
      </c>
      <c r="U22" s="37">
        <f>COUNTIF(L7:L28,T22)</f>
        <v>2</v>
      </c>
      <c r="V22" s="37">
        <f>U22/(W4-U20)</f>
        <v>0.1111111111111111</v>
      </c>
      <c r="W22" s="37">
        <f>IF(V22=0,0,(V22*((LOG(V22))/LOG(2))))</f>
        <v>-0.3522138890491458</v>
      </c>
      <c r="Y22" s="37">
        <f>N22</f>
        <v>2222</v>
      </c>
      <c r="Z22" s="37">
        <f>COUNTIF(L29:L49,Y22)</f>
        <v>3</v>
      </c>
      <c r="AA22" s="37">
        <f>Z22/(AB4-Z20)</f>
        <v>0.15789473684210525</v>
      </c>
      <c r="AB22" s="37">
        <f>IF(AA22=0,0,(AA22*((LOG(AA22))/LOG(2))))</f>
        <v>-0.42046815990354147</v>
      </c>
      <c r="AD22" s="37">
        <f>N22</f>
        <v>2222</v>
      </c>
      <c r="AE22" s="37">
        <f>COUNTIF(L50:L71,AD22)</f>
        <v>5</v>
      </c>
      <c r="AF22" s="37">
        <f>AE22/(AG4-AE20)</f>
        <v>0.23809523809523808</v>
      </c>
      <c r="AG22" s="37">
        <f>IF(AF22=0,0,(AF22*((LOG(AF22))/LOG(2))))</f>
        <v>-0.49294983997414238</v>
      </c>
      <c r="AI22" s="37">
        <f>N22</f>
        <v>2222</v>
      </c>
      <c r="AJ22" s="37">
        <f>COUNTIF(L72:L93,AI22)</f>
        <v>4</v>
      </c>
      <c r="AK22" s="37">
        <f>AJ22/(AL4-AJ20)</f>
        <v>0.2857142857142857</v>
      </c>
      <c r="AL22" s="37">
        <f>IF(AK22=0,0,(AK22*((LOG(AK22))/LOG(2))))</f>
        <v>-0.51638712058788683</v>
      </c>
      <c r="AN22" s="37">
        <f>N22</f>
        <v>2222</v>
      </c>
      <c r="AO22" s="37">
        <f>COUNTIF(L94:L114,AN22)</f>
        <v>11</v>
      </c>
      <c r="AP22" s="37">
        <f>AO22/(AQ4-AO20)</f>
        <v>0.55000000000000004</v>
      </c>
      <c r="AQ22" s="37">
        <f>IF(AP22=0,0,(AP22*((LOG(AP22))/LOG(2))))</f>
        <v>-0.47437306193753576</v>
      </c>
      <c r="AS22" s="37">
        <f>N22</f>
        <v>2222</v>
      </c>
      <c r="AT22" s="37">
        <f>COUNTIF(L115:L136,AS22)</f>
        <v>8</v>
      </c>
      <c r="AU22" s="37">
        <f>AT22/(AV4-AT20)</f>
        <v>0.5714285714285714</v>
      </c>
      <c r="AV22" s="37">
        <f>IF(AU22=0,0,(AU22*((LOG(AU22))/LOG(2))))</f>
        <v>-0.46134566974720237</v>
      </c>
    </row>
    <row r="23" spans="1:48" x14ac:dyDescent="0.3">
      <c r="A23" s="59">
        <v>21</v>
      </c>
      <c r="B23" s="59">
        <v>2708</v>
      </c>
      <c r="C23" s="62">
        <v>21</v>
      </c>
      <c r="D23" s="59">
        <v>2733</v>
      </c>
      <c r="E23" s="62">
        <v>22</v>
      </c>
      <c r="F23" s="59">
        <v>2748</v>
      </c>
      <c r="G23" s="65">
        <v>23</v>
      </c>
      <c r="H23" s="65">
        <v>2759</v>
      </c>
      <c r="I23" s="43"/>
      <c r="J23" s="43"/>
      <c r="K23" s="44">
        <v>0</v>
      </c>
      <c r="L23">
        <v>2222</v>
      </c>
      <c r="P23" s="28">
        <f>SUM(P7:P22)</f>
        <v>1</v>
      </c>
      <c r="Q23" s="28">
        <f>-SUM(Q7:Q22)</f>
        <v>3.2162000786883618</v>
      </c>
      <c r="V23" s="28">
        <f>SUM(V7:V22)</f>
        <v>1</v>
      </c>
      <c r="W23" s="28">
        <f>-SUM(W7:W22)</f>
        <v>2.8218881955261783</v>
      </c>
      <c r="AA23" s="28">
        <f>SUM(AA7:AA22)</f>
        <v>1</v>
      </c>
      <c r="AB23" s="28">
        <f>-SUM(AB7:AB22)</f>
        <v>2.6703397002311076</v>
      </c>
      <c r="AF23" s="28">
        <f>SUM(AF7:AF22)</f>
        <v>1</v>
      </c>
      <c r="AG23" s="28">
        <f>-SUM(AG7:AG22)</f>
        <v>3.0416256143692233</v>
      </c>
      <c r="AK23" s="28">
        <f>SUM(AK7:AK22)</f>
        <v>1</v>
      </c>
      <c r="AL23" s="28">
        <f>-SUM(AL7:AL22)</f>
        <v>2.1820058147602128</v>
      </c>
      <c r="AP23" s="28">
        <f>SUM(AP7:AP22)</f>
        <v>1</v>
      </c>
      <c r="AQ23" s="28">
        <f>-SUM(AQ7:AQ22)</f>
        <v>1.7814963295286754</v>
      </c>
      <c r="AU23" s="28">
        <f>SUM(AU7:AU22)</f>
        <v>1</v>
      </c>
      <c r="AV23" s="28">
        <f>-SUM(AV7:AV22)</f>
        <v>1.6644977792004609</v>
      </c>
    </row>
    <row r="24" spans="1:48" x14ac:dyDescent="0.3">
      <c r="A24" s="59">
        <v>21</v>
      </c>
      <c r="B24" s="59">
        <v>2882</v>
      </c>
      <c r="C24" s="62">
        <v>12</v>
      </c>
      <c r="D24" s="59">
        <v>2896</v>
      </c>
      <c r="E24" s="62">
        <v>24</v>
      </c>
      <c r="F24" s="59">
        <v>2902</v>
      </c>
      <c r="G24" s="65">
        <v>23</v>
      </c>
      <c r="H24" s="65">
        <v>2918</v>
      </c>
      <c r="I24" s="43"/>
      <c r="J24" s="43"/>
      <c r="K24" s="44">
        <v>0</v>
      </c>
      <c r="L24">
        <v>2122</v>
      </c>
      <c r="P24" s="29" t="s">
        <v>87</v>
      </c>
      <c r="Q24" s="29">
        <f>Q23/(LOG(Q4)/LOG(2))</f>
        <v>0.45872141374402026</v>
      </c>
      <c r="V24" s="29" t="s">
        <v>114</v>
      </c>
      <c r="W24" s="29">
        <f>W23/(LOG(W4)/LOG(2))</f>
        <v>0.63279100047922343</v>
      </c>
      <c r="AA24" s="29" t="s">
        <v>117</v>
      </c>
      <c r="AB24" s="29">
        <f>AB23/(LOG(AB4)/LOG(2))</f>
        <v>0.60795690365696309</v>
      </c>
      <c r="AF24" s="29" t="s">
        <v>118</v>
      </c>
      <c r="AG24" s="29">
        <f>AG23/(LOG(AG4)/LOG(2))</f>
        <v>0.68206575960428695</v>
      </c>
      <c r="AK24" s="29" t="s">
        <v>119</v>
      </c>
      <c r="AL24" s="29">
        <f>AL23/(LOG(AL4)/LOG(2))</f>
        <v>0.48930132836681661</v>
      </c>
      <c r="AP24" s="29" t="s">
        <v>120</v>
      </c>
      <c r="AQ24" s="29">
        <f>AQ23/(LOG(AQ4)/LOG(2))</f>
        <v>0.40559371239650244</v>
      </c>
      <c r="AU24" s="29" t="s">
        <v>121</v>
      </c>
      <c r="AV24" s="29">
        <f>AV23/(LOG(AV4)/LOG(2))</f>
        <v>0.37895662334609487</v>
      </c>
    </row>
    <row r="25" spans="1:48" x14ac:dyDescent="0.3">
      <c r="A25" s="59">
        <v>21</v>
      </c>
      <c r="B25" s="59">
        <v>3053</v>
      </c>
      <c r="C25" s="62">
        <v>12</v>
      </c>
      <c r="D25" s="59">
        <v>3078</v>
      </c>
      <c r="E25" s="62">
        <v>24</v>
      </c>
      <c r="F25" s="59">
        <v>3085</v>
      </c>
      <c r="G25" s="65">
        <v>23</v>
      </c>
      <c r="H25" s="65">
        <v>3106</v>
      </c>
      <c r="I25" s="43"/>
      <c r="J25" s="43"/>
      <c r="K25" s="44">
        <v>0</v>
      </c>
      <c r="L25">
        <v>2122</v>
      </c>
    </row>
    <row r="26" spans="1:48" x14ac:dyDescent="0.3">
      <c r="A26" s="59">
        <v>12</v>
      </c>
      <c r="B26" s="59">
        <v>3246</v>
      </c>
      <c r="C26" s="62">
        <v>14</v>
      </c>
      <c r="D26" s="59">
        <v>3264</v>
      </c>
      <c r="E26" s="62">
        <v>24</v>
      </c>
      <c r="F26" s="59">
        <v>3288</v>
      </c>
      <c r="G26" s="65">
        <v>14</v>
      </c>
      <c r="H26" s="65">
        <v>3303</v>
      </c>
      <c r="I26" s="43"/>
      <c r="J26" s="43"/>
      <c r="K26" s="44">
        <v>0</v>
      </c>
      <c r="L26">
        <v>1121</v>
      </c>
    </row>
    <row r="27" spans="1:48" x14ac:dyDescent="0.3">
      <c r="A27" s="59">
        <v>21</v>
      </c>
      <c r="B27" s="59">
        <v>3413</v>
      </c>
      <c r="C27" s="62">
        <v>12</v>
      </c>
      <c r="D27" s="59">
        <v>3420</v>
      </c>
      <c r="E27" s="62">
        <v>24</v>
      </c>
      <c r="F27" s="59">
        <v>3459</v>
      </c>
      <c r="G27" s="65">
        <v>14</v>
      </c>
      <c r="H27" s="65">
        <v>3469</v>
      </c>
      <c r="I27" s="43"/>
      <c r="J27" s="43"/>
      <c r="K27" s="44">
        <v>0</v>
      </c>
      <c r="L27">
        <v>2121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21</v>
      </c>
      <c r="B28" s="59">
        <v>3578</v>
      </c>
      <c r="C28" s="62">
        <v>12</v>
      </c>
      <c r="D28" s="59">
        <v>3585</v>
      </c>
      <c r="E28" s="62">
        <v>24</v>
      </c>
      <c r="F28" s="59">
        <v>3602</v>
      </c>
      <c r="G28" s="65">
        <v>14</v>
      </c>
      <c r="H28" s="65">
        <v>3613</v>
      </c>
      <c r="I28" s="43"/>
      <c r="J28" s="43"/>
      <c r="K28" s="44">
        <v>0</v>
      </c>
      <c r="L28">
        <v>2121</v>
      </c>
      <c r="N28" s="41">
        <f>COUNTIF(L7:L136,G3)</f>
        <v>23</v>
      </c>
      <c r="O28" s="41"/>
      <c r="P28" s="48">
        <v>22</v>
      </c>
      <c r="Q28" s="48">
        <v>21</v>
      </c>
      <c r="R28" s="48">
        <v>22</v>
      </c>
      <c r="S28" s="48">
        <v>22</v>
      </c>
      <c r="T28" s="48">
        <v>21</v>
      </c>
      <c r="U28" s="48">
        <v>22</v>
      </c>
      <c r="V28" s="47"/>
    </row>
    <row r="29" spans="1:48" x14ac:dyDescent="0.3">
      <c r="A29" s="60">
        <v>21</v>
      </c>
      <c r="B29" s="60">
        <v>3732</v>
      </c>
      <c r="C29" s="63">
        <v>12</v>
      </c>
      <c r="D29" s="60">
        <v>3742</v>
      </c>
      <c r="E29" s="63">
        <v>24</v>
      </c>
      <c r="F29" s="60">
        <v>3773</v>
      </c>
      <c r="G29" s="66">
        <v>23</v>
      </c>
      <c r="H29" s="66">
        <v>3810</v>
      </c>
      <c r="I29" s="42"/>
      <c r="J29" s="42"/>
      <c r="K29" s="52">
        <v>0</v>
      </c>
      <c r="L29">
        <v>2122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21</v>
      </c>
      <c r="B30" s="60">
        <v>3919</v>
      </c>
      <c r="C30" s="63">
        <v>21</v>
      </c>
      <c r="D30" s="60">
        <v>3951</v>
      </c>
      <c r="E30" s="63">
        <v>11</v>
      </c>
      <c r="F30" s="60">
        <v>3962</v>
      </c>
      <c r="G30" s="66">
        <v>21</v>
      </c>
      <c r="H30" s="66">
        <v>3969</v>
      </c>
      <c r="I30" s="42"/>
      <c r="J30" s="42"/>
      <c r="K30" s="52">
        <v>0</v>
      </c>
      <c r="L30">
        <v>2212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4060</v>
      </c>
      <c r="C31" s="63">
        <v>21</v>
      </c>
      <c r="D31" s="60">
        <v>4090</v>
      </c>
      <c r="E31" s="63">
        <v>11</v>
      </c>
      <c r="F31" s="60">
        <v>4106</v>
      </c>
      <c r="G31" s="66">
        <v>12</v>
      </c>
      <c r="H31" s="66">
        <v>4152</v>
      </c>
      <c r="I31" s="42"/>
      <c r="J31" s="42"/>
      <c r="K31" s="52">
        <v>0</v>
      </c>
      <c r="L31">
        <v>2211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4248</v>
      </c>
      <c r="C32" s="63">
        <v>12</v>
      </c>
      <c r="D32" s="60">
        <v>4258</v>
      </c>
      <c r="E32" s="63">
        <v>24</v>
      </c>
      <c r="F32" s="60">
        <v>4265</v>
      </c>
      <c r="G32" s="66">
        <v>14</v>
      </c>
      <c r="H32" s="66">
        <v>4276</v>
      </c>
      <c r="I32" s="42"/>
      <c r="J32" s="42"/>
      <c r="K32" s="52">
        <v>0</v>
      </c>
      <c r="L32">
        <v>2121</v>
      </c>
      <c r="O32" s="46" t="s">
        <v>103</v>
      </c>
      <c r="P32" s="48">
        <f>U20</f>
        <v>4</v>
      </c>
      <c r="Q32" s="48">
        <f>Z20</f>
        <v>2</v>
      </c>
      <c r="R32" s="48">
        <f>AE20</f>
        <v>1</v>
      </c>
      <c r="S32" s="48">
        <f>AJ20</f>
        <v>8</v>
      </c>
      <c r="T32" s="48">
        <f>AO20</f>
        <v>1</v>
      </c>
      <c r="U32" s="48">
        <f>AT20</f>
        <v>7</v>
      </c>
      <c r="V32" s="46"/>
    </row>
    <row r="33" spans="1:22" x14ac:dyDescent="0.3">
      <c r="A33" s="60">
        <v>21</v>
      </c>
      <c r="B33" s="60">
        <v>4377</v>
      </c>
      <c r="C33" s="63">
        <v>12</v>
      </c>
      <c r="D33" s="60">
        <v>4386</v>
      </c>
      <c r="E33" s="63">
        <v>13</v>
      </c>
      <c r="F33" s="60">
        <v>4401</v>
      </c>
      <c r="G33" s="66">
        <v>23</v>
      </c>
      <c r="H33" s="66">
        <v>4409</v>
      </c>
      <c r="I33" s="42"/>
      <c r="J33" s="42"/>
      <c r="K33" s="52">
        <v>0</v>
      </c>
      <c r="L33">
        <v>2112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4527</v>
      </c>
      <c r="C34" s="63">
        <v>12</v>
      </c>
      <c r="D34" s="60">
        <v>4538</v>
      </c>
      <c r="E34" s="63">
        <v>24</v>
      </c>
      <c r="F34" s="60">
        <v>4555</v>
      </c>
      <c r="G34" s="66">
        <v>14</v>
      </c>
      <c r="H34" s="66">
        <v>4567</v>
      </c>
      <c r="I34" s="42"/>
      <c r="J34" s="42"/>
      <c r="K34" s="52">
        <v>0</v>
      </c>
      <c r="L34">
        <v>2121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4668</v>
      </c>
      <c r="C35" s="63">
        <v>21</v>
      </c>
      <c r="D35" s="60">
        <v>4697</v>
      </c>
      <c r="E35" s="63">
        <v>11</v>
      </c>
      <c r="F35" s="60">
        <v>4708</v>
      </c>
      <c r="G35" s="66">
        <v>21</v>
      </c>
      <c r="H35" s="66">
        <v>4715</v>
      </c>
      <c r="I35" s="42"/>
      <c r="J35" s="42"/>
      <c r="K35" s="52">
        <v>0</v>
      </c>
      <c r="L35">
        <v>2212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4818</v>
      </c>
      <c r="C36" s="63">
        <v>12</v>
      </c>
      <c r="D36" s="60">
        <v>4828</v>
      </c>
      <c r="E36" s="63">
        <v>13</v>
      </c>
      <c r="F36" s="60">
        <v>4853</v>
      </c>
      <c r="G36" s="66">
        <v>23</v>
      </c>
      <c r="H36" s="66">
        <v>4862</v>
      </c>
      <c r="I36" s="42"/>
      <c r="J36" s="42"/>
      <c r="K36" s="52">
        <v>0</v>
      </c>
      <c r="L36">
        <v>2112</v>
      </c>
      <c r="N36" s="42"/>
      <c r="O36" s="51" t="s">
        <v>107</v>
      </c>
      <c r="P36">
        <f>H28/P28</f>
        <v>164.22727272727272</v>
      </c>
      <c r="Q36">
        <f>(H49-H28)/Q28</f>
        <v>170.61904761904762</v>
      </c>
      <c r="R36">
        <f>(H71-H49)/R28</f>
        <v>200.5</v>
      </c>
      <c r="S36">
        <f>(H93-H71)/S28</f>
        <v>156.68181818181819</v>
      </c>
      <c r="T36">
        <f>(H114-H93)/T28</f>
        <v>239.23809523809524</v>
      </c>
      <c r="U36">
        <f>(H136-H114)/U28</f>
        <v>-912.63636363636363</v>
      </c>
    </row>
    <row r="37" spans="1:22" x14ac:dyDescent="0.3">
      <c r="A37" s="60">
        <v>12</v>
      </c>
      <c r="B37" s="60">
        <v>4988</v>
      </c>
      <c r="C37" s="63">
        <v>14</v>
      </c>
      <c r="D37" s="60">
        <v>5004</v>
      </c>
      <c r="E37" s="63">
        <v>24</v>
      </c>
      <c r="F37" s="60">
        <v>5012</v>
      </c>
      <c r="G37" s="66">
        <v>14</v>
      </c>
      <c r="H37" s="66">
        <v>5022</v>
      </c>
      <c r="I37" s="42"/>
      <c r="J37" s="42"/>
      <c r="K37" s="52">
        <v>0</v>
      </c>
      <c r="L37">
        <v>1121</v>
      </c>
    </row>
    <row r="38" spans="1:22" x14ac:dyDescent="0.3">
      <c r="A38" s="60">
        <v>21</v>
      </c>
      <c r="B38" s="60">
        <v>5155</v>
      </c>
      <c r="C38" s="63">
        <v>12</v>
      </c>
      <c r="D38" s="60">
        <v>5172</v>
      </c>
      <c r="E38" s="63">
        <v>24</v>
      </c>
      <c r="F38" s="60">
        <v>5182</v>
      </c>
      <c r="G38" s="66">
        <v>14</v>
      </c>
      <c r="H38" s="66">
        <v>5196</v>
      </c>
      <c r="I38" s="42"/>
      <c r="J38" s="42"/>
      <c r="K38" s="52">
        <v>0</v>
      </c>
      <c r="L38">
        <v>2121</v>
      </c>
    </row>
    <row r="39" spans="1:22" x14ac:dyDescent="0.3">
      <c r="A39" s="60">
        <v>21</v>
      </c>
      <c r="B39" s="60">
        <v>5296</v>
      </c>
      <c r="C39" s="63">
        <v>12</v>
      </c>
      <c r="D39" s="60">
        <v>5305</v>
      </c>
      <c r="E39" s="63">
        <v>24</v>
      </c>
      <c r="F39" s="60">
        <v>5313</v>
      </c>
      <c r="G39" s="66">
        <v>14</v>
      </c>
      <c r="H39" s="66">
        <v>5323</v>
      </c>
      <c r="I39" s="42"/>
      <c r="J39" s="42"/>
      <c r="K39" s="52">
        <v>0</v>
      </c>
      <c r="L39">
        <v>2121</v>
      </c>
    </row>
    <row r="40" spans="1:22" x14ac:dyDescent="0.3">
      <c r="A40" s="60">
        <v>12</v>
      </c>
      <c r="B40" s="60">
        <v>5441</v>
      </c>
      <c r="C40" s="63">
        <v>23</v>
      </c>
      <c r="D40" s="60">
        <v>5448</v>
      </c>
      <c r="E40" s="63">
        <v>24</v>
      </c>
      <c r="F40" s="60">
        <v>5486</v>
      </c>
      <c r="G40" s="66">
        <v>14</v>
      </c>
      <c r="H40" s="66">
        <v>5536</v>
      </c>
      <c r="I40" s="42"/>
      <c r="J40" s="42"/>
      <c r="K40" s="52">
        <v>0</v>
      </c>
      <c r="L40">
        <v>1221</v>
      </c>
    </row>
    <row r="41" spans="1:22" x14ac:dyDescent="0.3">
      <c r="A41" s="60">
        <v>12</v>
      </c>
      <c r="B41" s="60">
        <v>5653</v>
      </c>
      <c r="C41" s="63">
        <v>23</v>
      </c>
      <c r="D41" s="60">
        <v>5660</v>
      </c>
      <c r="E41" s="63">
        <v>13</v>
      </c>
      <c r="F41" s="60">
        <v>5671</v>
      </c>
      <c r="G41" s="66">
        <v>23</v>
      </c>
      <c r="H41" s="66">
        <v>5679</v>
      </c>
      <c r="I41" s="42"/>
      <c r="J41" s="42"/>
      <c r="K41" s="52">
        <v>0</v>
      </c>
      <c r="L41">
        <v>1212</v>
      </c>
    </row>
    <row r="42" spans="1:22" x14ac:dyDescent="0.3">
      <c r="A42" s="60">
        <v>21</v>
      </c>
      <c r="B42" s="60">
        <v>5780</v>
      </c>
      <c r="C42" s="63">
        <v>12</v>
      </c>
      <c r="D42" s="60">
        <v>5834</v>
      </c>
      <c r="E42" s="63">
        <v>24</v>
      </c>
      <c r="F42" s="60">
        <v>5841</v>
      </c>
      <c r="G42" s="66">
        <v>14</v>
      </c>
      <c r="H42" s="66">
        <v>5852</v>
      </c>
      <c r="I42" s="42"/>
      <c r="J42" s="42"/>
      <c r="K42" s="52">
        <v>0</v>
      </c>
      <c r="L42">
        <v>2121</v>
      </c>
    </row>
    <row r="43" spans="1:22" x14ac:dyDescent="0.3">
      <c r="A43" s="60">
        <v>12</v>
      </c>
      <c r="B43" s="60">
        <v>5974</v>
      </c>
      <c r="C43" s="63">
        <v>23</v>
      </c>
      <c r="D43" s="60">
        <v>6001</v>
      </c>
      <c r="E43" s="63">
        <v>13</v>
      </c>
      <c r="F43" s="60">
        <v>6037</v>
      </c>
      <c r="G43" s="66">
        <v>23</v>
      </c>
      <c r="H43" s="66">
        <v>6059</v>
      </c>
      <c r="I43" s="42"/>
      <c r="J43" s="42"/>
      <c r="K43" s="52">
        <v>0</v>
      </c>
      <c r="L43">
        <v>1212</v>
      </c>
    </row>
    <row r="44" spans="1:22" x14ac:dyDescent="0.3">
      <c r="A44" s="60">
        <v>21</v>
      </c>
      <c r="B44" s="60">
        <v>6156</v>
      </c>
      <c r="C44" s="63">
        <v>12</v>
      </c>
      <c r="D44" s="60">
        <v>6166</v>
      </c>
      <c r="E44" s="63">
        <v>13</v>
      </c>
      <c r="F44" s="60">
        <v>6193</v>
      </c>
      <c r="G44" s="66">
        <v>23</v>
      </c>
      <c r="H44" s="66">
        <v>6201</v>
      </c>
      <c r="I44" s="42"/>
      <c r="J44" s="42"/>
      <c r="K44" s="52">
        <v>0</v>
      </c>
      <c r="L44">
        <v>2112</v>
      </c>
    </row>
    <row r="45" spans="1:22" x14ac:dyDescent="0.3">
      <c r="A45" s="60">
        <v>21</v>
      </c>
      <c r="B45" s="60">
        <v>6318</v>
      </c>
      <c r="C45" s="63">
        <v>21</v>
      </c>
      <c r="D45" s="60">
        <v>6353</v>
      </c>
      <c r="E45" s="63">
        <v>22</v>
      </c>
      <c r="F45" s="60">
        <v>6365</v>
      </c>
      <c r="G45" s="66">
        <v>23</v>
      </c>
      <c r="H45" s="66">
        <v>6377</v>
      </c>
      <c r="I45" s="42"/>
      <c r="J45" s="42"/>
      <c r="K45" s="52">
        <v>0</v>
      </c>
      <c r="L45">
        <v>2222</v>
      </c>
    </row>
    <row r="46" spans="1:22" x14ac:dyDescent="0.3">
      <c r="A46" s="60">
        <v>21</v>
      </c>
      <c r="B46" s="60">
        <v>6545</v>
      </c>
      <c r="C46" s="63">
        <v>21</v>
      </c>
      <c r="D46" s="60">
        <v>6594</v>
      </c>
      <c r="E46" s="63">
        <v>22</v>
      </c>
      <c r="F46" s="60">
        <v>6630</v>
      </c>
      <c r="G46" s="66">
        <v>23</v>
      </c>
      <c r="H46" s="66">
        <v>6669</v>
      </c>
      <c r="I46" s="42"/>
      <c r="J46" s="42"/>
      <c r="K46" s="52">
        <v>0</v>
      </c>
      <c r="L46">
        <v>2222</v>
      </c>
    </row>
    <row r="47" spans="1:22" x14ac:dyDescent="0.3">
      <c r="A47" s="60">
        <v>21</v>
      </c>
      <c r="B47" s="60">
        <v>6776</v>
      </c>
      <c r="C47" s="63">
        <v>12</v>
      </c>
      <c r="D47" s="60">
        <v>6811</v>
      </c>
      <c r="E47" s="63">
        <v>13</v>
      </c>
      <c r="F47" s="60">
        <v>6826</v>
      </c>
      <c r="G47" s="66">
        <v>23</v>
      </c>
      <c r="H47" s="66">
        <v>6846</v>
      </c>
      <c r="I47" s="42"/>
      <c r="J47" s="42"/>
      <c r="K47" s="52">
        <v>0</v>
      </c>
      <c r="L47">
        <v>2112</v>
      </c>
    </row>
    <row r="48" spans="1:22" x14ac:dyDescent="0.3">
      <c r="A48" s="60">
        <v>21</v>
      </c>
      <c r="B48" s="60">
        <v>6965</v>
      </c>
      <c r="C48" s="63">
        <v>21</v>
      </c>
      <c r="D48" s="60">
        <v>7004</v>
      </c>
      <c r="E48" s="63">
        <v>22</v>
      </c>
      <c r="F48" s="60">
        <v>7013</v>
      </c>
      <c r="G48" s="66">
        <v>23</v>
      </c>
      <c r="H48" s="66">
        <v>7038</v>
      </c>
      <c r="I48" s="42"/>
      <c r="J48" s="42"/>
      <c r="K48" s="52">
        <v>0</v>
      </c>
      <c r="L48">
        <v>2222</v>
      </c>
    </row>
    <row r="49" spans="1:12" x14ac:dyDescent="0.3">
      <c r="A49" s="60">
        <v>21</v>
      </c>
      <c r="B49" s="60">
        <v>7145</v>
      </c>
      <c r="C49" s="63">
        <v>12</v>
      </c>
      <c r="D49" s="60">
        <v>7154</v>
      </c>
      <c r="E49" s="63">
        <v>13</v>
      </c>
      <c r="F49" s="60">
        <v>7173</v>
      </c>
      <c r="G49" s="66">
        <v>23</v>
      </c>
      <c r="H49" s="66">
        <v>7196</v>
      </c>
      <c r="I49" s="42"/>
      <c r="J49" s="42"/>
      <c r="K49" s="52">
        <v>0</v>
      </c>
      <c r="L49">
        <v>2112</v>
      </c>
    </row>
    <row r="50" spans="1:12" x14ac:dyDescent="0.3">
      <c r="A50" s="59">
        <v>21</v>
      </c>
      <c r="B50" s="59">
        <v>7316</v>
      </c>
      <c r="C50" s="62">
        <v>21</v>
      </c>
      <c r="D50" s="59">
        <v>7332</v>
      </c>
      <c r="E50" s="62">
        <v>11</v>
      </c>
      <c r="F50" s="59">
        <v>7342</v>
      </c>
      <c r="G50" s="65">
        <v>12</v>
      </c>
      <c r="H50" s="65">
        <v>7362</v>
      </c>
      <c r="I50" s="43"/>
      <c r="J50" s="43"/>
      <c r="K50" s="44">
        <v>0</v>
      </c>
      <c r="L50">
        <v>2211</v>
      </c>
    </row>
    <row r="51" spans="1:12" x14ac:dyDescent="0.3">
      <c r="A51" s="59">
        <v>21</v>
      </c>
      <c r="B51" s="59">
        <v>7488</v>
      </c>
      <c r="C51" s="62">
        <v>12</v>
      </c>
      <c r="D51" s="59">
        <v>7499</v>
      </c>
      <c r="E51" s="62">
        <v>24</v>
      </c>
      <c r="F51" s="59">
        <v>7548</v>
      </c>
      <c r="G51" s="65">
        <v>23</v>
      </c>
      <c r="H51" s="65">
        <v>7615</v>
      </c>
      <c r="I51" s="43"/>
      <c r="J51" s="43"/>
      <c r="K51" s="44">
        <v>0</v>
      </c>
      <c r="L51">
        <v>2122</v>
      </c>
    </row>
    <row r="52" spans="1:12" x14ac:dyDescent="0.3">
      <c r="A52" s="59">
        <v>21</v>
      </c>
      <c r="B52" s="59">
        <v>7723</v>
      </c>
      <c r="C52" s="62">
        <v>21</v>
      </c>
      <c r="D52" s="59">
        <v>7738</v>
      </c>
      <c r="E52" s="62">
        <v>22</v>
      </c>
      <c r="F52" s="59">
        <v>7764</v>
      </c>
      <c r="G52" s="65">
        <v>23</v>
      </c>
      <c r="H52" s="65">
        <v>7794</v>
      </c>
      <c r="I52" s="43"/>
      <c r="J52" s="43"/>
      <c r="K52" s="44">
        <v>0</v>
      </c>
      <c r="L52">
        <v>2222</v>
      </c>
    </row>
    <row r="53" spans="1:12" x14ac:dyDescent="0.3">
      <c r="A53" s="59">
        <v>21</v>
      </c>
      <c r="B53" s="59">
        <v>7897</v>
      </c>
      <c r="C53" s="62">
        <v>21</v>
      </c>
      <c r="D53" s="59">
        <v>7929</v>
      </c>
      <c r="E53" s="62">
        <v>22</v>
      </c>
      <c r="F53" s="59">
        <v>7948</v>
      </c>
      <c r="G53" s="65">
        <v>14</v>
      </c>
      <c r="H53" s="65">
        <v>8032</v>
      </c>
      <c r="I53" s="43"/>
      <c r="J53" s="43"/>
      <c r="K53" s="44">
        <v>0</v>
      </c>
      <c r="L53">
        <v>2221</v>
      </c>
    </row>
    <row r="54" spans="1:12" x14ac:dyDescent="0.3">
      <c r="A54" s="59">
        <v>21</v>
      </c>
      <c r="B54" s="59">
        <v>8181</v>
      </c>
      <c r="C54" s="62">
        <v>21</v>
      </c>
      <c r="D54" s="59">
        <v>8204</v>
      </c>
      <c r="E54" s="62">
        <v>22</v>
      </c>
      <c r="F54" s="59">
        <v>8221</v>
      </c>
      <c r="G54" s="65">
        <v>23</v>
      </c>
      <c r="H54" s="65">
        <v>8239</v>
      </c>
      <c r="I54" s="43"/>
      <c r="J54" s="43"/>
      <c r="K54" s="44">
        <v>0</v>
      </c>
      <c r="L54">
        <v>2222</v>
      </c>
    </row>
    <row r="55" spans="1:12" x14ac:dyDescent="0.3">
      <c r="A55" s="59">
        <v>12</v>
      </c>
      <c r="B55" s="59">
        <v>8472</v>
      </c>
      <c r="C55" s="62">
        <v>23</v>
      </c>
      <c r="D55" s="59">
        <v>8479</v>
      </c>
      <c r="E55" s="62">
        <v>13</v>
      </c>
      <c r="F55" s="59">
        <v>8491</v>
      </c>
      <c r="G55" s="65">
        <v>14</v>
      </c>
      <c r="H55" s="65">
        <v>8511</v>
      </c>
      <c r="I55" s="43"/>
      <c r="J55" s="43"/>
      <c r="K55" s="44">
        <v>0</v>
      </c>
      <c r="L55">
        <v>1211</v>
      </c>
    </row>
    <row r="56" spans="1:12" x14ac:dyDescent="0.3">
      <c r="A56" s="59">
        <v>21</v>
      </c>
      <c r="B56" s="59">
        <v>8640</v>
      </c>
      <c r="C56" s="62">
        <v>12</v>
      </c>
      <c r="D56" s="59">
        <v>8652</v>
      </c>
      <c r="E56" s="62">
        <v>24</v>
      </c>
      <c r="F56" s="59">
        <v>8660</v>
      </c>
      <c r="G56" s="65">
        <v>14</v>
      </c>
      <c r="H56" s="65">
        <v>8687</v>
      </c>
      <c r="I56" s="43"/>
      <c r="J56" s="43"/>
      <c r="K56" s="44">
        <v>0</v>
      </c>
      <c r="L56">
        <v>2121</v>
      </c>
    </row>
    <row r="57" spans="1:12" x14ac:dyDescent="0.3">
      <c r="A57" s="59">
        <v>12</v>
      </c>
      <c r="B57" s="59">
        <v>8861</v>
      </c>
      <c r="C57" s="62">
        <v>14</v>
      </c>
      <c r="D57" s="59">
        <v>8881</v>
      </c>
      <c r="E57" s="62">
        <v>13</v>
      </c>
      <c r="F57" s="59">
        <v>8914</v>
      </c>
      <c r="G57" s="65">
        <v>23</v>
      </c>
      <c r="H57" s="65">
        <v>8936</v>
      </c>
      <c r="I57" s="43"/>
      <c r="J57" s="43"/>
      <c r="K57" s="44">
        <v>0</v>
      </c>
      <c r="L57">
        <v>1112</v>
      </c>
    </row>
    <row r="58" spans="1:12" x14ac:dyDescent="0.3">
      <c r="A58" s="59">
        <v>12</v>
      </c>
      <c r="B58" s="59">
        <v>9065</v>
      </c>
      <c r="C58" s="62">
        <v>14</v>
      </c>
      <c r="D58" s="59">
        <v>9104</v>
      </c>
      <c r="E58" s="62">
        <v>13</v>
      </c>
      <c r="F58" s="59">
        <v>9134</v>
      </c>
      <c r="G58" s="65">
        <v>23</v>
      </c>
      <c r="H58" s="65">
        <v>9145</v>
      </c>
      <c r="I58" s="43"/>
      <c r="J58" s="43"/>
      <c r="K58" s="44">
        <v>0</v>
      </c>
      <c r="L58">
        <v>1112</v>
      </c>
    </row>
    <row r="59" spans="1:12" x14ac:dyDescent="0.3">
      <c r="A59" s="59">
        <v>21</v>
      </c>
      <c r="B59" s="59">
        <v>9283</v>
      </c>
      <c r="C59" s="62">
        <v>21</v>
      </c>
      <c r="D59" s="59">
        <v>9303</v>
      </c>
      <c r="E59" s="62">
        <v>11</v>
      </c>
      <c r="F59" s="59">
        <v>9332</v>
      </c>
      <c r="G59" s="65">
        <v>21</v>
      </c>
      <c r="H59" s="65">
        <v>9353</v>
      </c>
      <c r="I59" s="43"/>
      <c r="J59" s="43"/>
      <c r="K59" s="44">
        <v>0</v>
      </c>
      <c r="L59">
        <v>2212</v>
      </c>
    </row>
    <row r="60" spans="1:12" x14ac:dyDescent="0.3">
      <c r="A60" s="59">
        <v>21</v>
      </c>
      <c r="B60" s="59">
        <v>9469</v>
      </c>
      <c r="C60" s="62">
        <v>12</v>
      </c>
      <c r="D60" s="59">
        <v>9477</v>
      </c>
      <c r="E60" s="62">
        <v>24</v>
      </c>
      <c r="F60" s="59">
        <v>9484</v>
      </c>
      <c r="G60" s="65">
        <v>14</v>
      </c>
      <c r="H60" s="65">
        <v>9495</v>
      </c>
      <c r="I60" s="43"/>
      <c r="J60" s="43"/>
      <c r="K60" s="44">
        <v>0</v>
      </c>
      <c r="L60">
        <v>2121</v>
      </c>
    </row>
    <row r="61" spans="1:12" x14ac:dyDescent="0.3">
      <c r="A61" s="59">
        <v>21</v>
      </c>
      <c r="B61" s="59">
        <v>9614</v>
      </c>
      <c r="C61" s="62">
        <v>12</v>
      </c>
      <c r="D61" s="59">
        <v>9624</v>
      </c>
      <c r="E61" s="62">
        <v>24</v>
      </c>
      <c r="F61" s="59">
        <v>9632</v>
      </c>
      <c r="G61" s="65">
        <v>14</v>
      </c>
      <c r="H61" s="65">
        <v>9643</v>
      </c>
      <c r="I61" s="43"/>
      <c r="J61" s="43"/>
      <c r="K61" s="44">
        <v>0</v>
      </c>
      <c r="L61">
        <v>2121</v>
      </c>
    </row>
    <row r="62" spans="1:12" x14ac:dyDescent="0.3">
      <c r="A62" s="59">
        <v>21</v>
      </c>
      <c r="B62" s="59">
        <v>9771</v>
      </c>
      <c r="C62" s="62">
        <v>21</v>
      </c>
      <c r="D62" s="59">
        <v>9785</v>
      </c>
      <c r="E62" s="62">
        <v>22</v>
      </c>
      <c r="F62" s="59">
        <v>9798</v>
      </c>
      <c r="G62" s="65">
        <v>14</v>
      </c>
      <c r="H62" s="65">
        <v>9810</v>
      </c>
      <c r="I62" s="43"/>
      <c r="J62" s="43"/>
      <c r="K62" s="44">
        <v>0</v>
      </c>
      <c r="L62">
        <v>2221</v>
      </c>
    </row>
    <row r="63" spans="1:12" x14ac:dyDescent="0.3">
      <c r="A63" s="59">
        <v>21</v>
      </c>
      <c r="B63" s="59">
        <v>9909</v>
      </c>
      <c r="C63" s="62">
        <v>21</v>
      </c>
      <c r="D63" s="59">
        <v>9926</v>
      </c>
      <c r="E63" s="62">
        <v>22</v>
      </c>
      <c r="F63" s="59">
        <v>9937</v>
      </c>
      <c r="G63" s="65">
        <v>23</v>
      </c>
      <c r="H63" s="65">
        <v>9950</v>
      </c>
      <c r="I63" s="43"/>
      <c r="J63" s="43"/>
      <c r="K63" s="44">
        <v>0</v>
      </c>
      <c r="L63">
        <v>2222</v>
      </c>
    </row>
    <row r="64" spans="1:12" x14ac:dyDescent="0.3">
      <c r="A64" s="59">
        <v>12</v>
      </c>
      <c r="B64" s="59">
        <v>10055</v>
      </c>
      <c r="C64" s="62">
        <v>23</v>
      </c>
      <c r="D64" s="59">
        <v>10069</v>
      </c>
      <c r="E64" s="62">
        <v>13</v>
      </c>
      <c r="F64" s="59">
        <v>10078</v>
      </c>
      <c r="G64" s="65">
        <v>23</v>
      </c>
      <c r="H64" s="65">
        <v>10085</v>
      </c>
      <c r="I64" s="43"/>
      <c r="J64" s="43"/>
      <c r="K64" s="44">
        <v>0</v>
      </c>
      <c r="L64">
        <v>1212</v>
      </c>
    </row>
    <row r="65" spans="1:12" x14ac:dyDescent="0.3">
      <c r="A65" s="59">
        <v>21</v>
      </c>
      <c r="B65" s="59">
        <v>10209</v>
      </c>
      <c r="C65" s="62">
        <v>12</v>
      </c>
      <c r="D65" s="59">
        <v>10217</v>
      </c>
      <c r="E65" s="62">
        <v>24</v>
      </c>
      <c r="F65" s="59">
        <v>10243</v>
      </c>
      <c r="G65" s="65">
        <v>23</v>
      </c>
      <c r="H65" s="65">
        <v>10255</v>
      </c>
      <c r="I65" s="43"/>
      <c r="J65" s="43"/>
      <c r="K65" s="44">
        <v>0</v>
      </c>
      <c r="L65">
        <v>2122</v>
      </c>
    </row>
    <row r="66" spans="1:12" x14ac:dyDescent="0.3">
      <c r="A66" s="59">
        <v>21</v>
      </c>
      <c r="B66" s="59">
        <v>10427</v>
      </c>
      <c r="C66" s="62">
        <v>12</v>
      </c>
      <c r="D66" s="59">
        <v>10437</v>
      </c>
      <c r="E66" s="62">
        <v>24</v>
      </c>
      <c r="F66" s="59">
        <v>10455</v>
      </c>
      <c r="G66" s="65">
        <v>14</v>
      </c>
      <c r="H66" s="65">
        <v>10469</v>
      </c>
      <c r="I66" s="43"/>
      <c r="J66" s="43"/>
      <c r="K66" s="44">
        <v>0</v>
      </c>
      <c r="L66">
        <v>2121</v>
      </c>
    </row>
    <row r="67" spans="1:12" x14ac:dyDescent="0.3">
      <c r="A67" s="59">
        <v>21</v>
      </c>
      <c r="B67" s="59">
        <v>10619</v>
      </c>
      <c r="C67" s="62">
        <v>21</v>
      </c>
      <c r="D67" s="59">
        <v>10632</v>
      </c>
      <c r="E67" s="62">
        <v>22</v>
      </c>
      <c r="F67" s="59">
        <v>10649</v>
      </c>
      <c r="G67" s="65">
        <v>23</v>
      </c>
      <c r="H67" s="65">
        <v>10673</v>
      </c>
      <c r="I67" s="43"/>
      <c r="J67" s="43"/>
      <c r="K67" s="44">
        <v>0</v>
      </c>
      <c r="L67">
        <v>2222</v>
      </c>
    </row>
    <row r="68" spans="1:12" x14ac:dyDescent="0.3">
      <c r="A68" s="59">
        <v>21</v>
      </c>
      <c r="B68" s="59">
        <v>10921</v>
      </c>
      <c r="C68" s="62">
        <v>21</v>
      </c>
      <c r="D68" s="59">
        <v>10942</v>
      </c>
      <c r="E68" s="62">
        <v>22</v>
      </c>
      <c r="F68" s="59">
        <v>10967</v>
      </c>
      <c r="G68" s="65">
        <v>14</v>
      </c>
      <c r="H68" s="65">
        <v>10986</v>
      </c>
      <c r="I68" s="43"/>
      <c r="J68" s="43"/>
      <c r="K68" s="44">
        <v>0</v>
      </c>
      <c r="L68">
        <v>2221</v>
      </c>
    </row>
    <row r="69" spans="1:12" x14ac:dyDescent="0.3">
      <c r="A69" s="59">
        <v>12</v>
      </c>
      <c r="B69" s="59">
        <v>11145</v>
      </c>
      <c r="C69" s="62">
        <v>23</v>
      </c>
      <c r="D69" s="59">
        <v>11154</v>
      </c>
      <c r="E69" s="62">
        <v>24</v>
      </c>
      <c r="F69" s="59">
        <v>11194</v>
      </c>
      <c r="G69" s="65">
        <v>14</v>
      </c>
      <c r="H69" s="65">
        <v>11206</v>
      </c>
      <c r="I69" s="43"/>
      <c r="J69" s="43"/>
      <c r="K69" s="44">
        <v>0</v>
      </c>
      <c r="L69">
        <v>1221</v>
      </c>
    </row>
    <row r="70" spans="1:12" x14ac:dyDescent="0.3">
      <c r="A70" s="59">
        <v>21</v>
      </c>
      <c r="B70" s="59">
        <v>11343</v>
      </c>
      <c r="C70" s="62">
        <v>21</v>
      </c>
      <c r="D70" s="59">
        <v>11365</v>
      </c>
      <c r="E70" s="62">
        <v>22</v>
      </c>
      <c r="F70" s="59">
        <v>11382</v>
      </c>
      <c r="G70" s="65">
        <v>23</v>
      </c>
      <c r="H70" s="65">
        <v>11399</v>
      </c>
      <c r="I70" s="43"/>
      <c r="J70" s="43"/>
      <c r="K70" s="44">
        <v>0</v>
      </c>
      <c r="L70">
        <v>2222</v>
      </c>
    </row>
    <row r="71" spans="1:12" x14ac:dyDescent="0.3">
      <c r="A71" s="59">
        <v>12</v>
      </c>
      <c r="B71" s="59">
        <v>11534</v>
      </c>
      <c r="C71" s="62">
        <v>23</v>
      </c>
      <c r="D71" s="59">
        <v>11557</v>
      </c>
      <c r="E71" s="62">
        <v>24</v>
      </c>
      <c r="F71" s="59">
        <v>11585</v>
      </c>
      <c r="G71" s="65">
        <v>23</v>
      </c>
      <c r="H71" s="65">
        <v>11607</v>
      </c>
      <c r="I71" s="43"/>
      <c r="J71" s="43"/>
      <c r="K71" s="44">
        <v>0</v>
      </c>
      <c r="L71">
        <v>1222</v>
      </c>
    </row>
    <row r="72" spans="1:12" x14ac:dyDescent="0.3">
      <c r="A72" s="60">
        <v>21</v>
      </c>
      <c r="B72" s="60">
        <v>11716</v>
      </c>
      <c r="C72" s="63">
        <v>21</v>
      </c>
      <c r="D72" s="60">
        <v>11771</v>
      </c>
      <c r="E72" s="63">
        <v>11</v>
      </c>
      <c r="F72" s="60">
        <v>11784</v>
      </c>
      <c r="G72" s="66">
        <v>21</v>
      </c>
      <c r="H72" s="66">
        <v>11804</v>
      </c>
      <c r="I72" s="42"/>
      <c r="J72" s="42"/>
      <c r="K72" s="52">
        <v>0</v>
      </c>
      <c r="L72">
        <v>2212</v>
      </c>
    </row>
    <row r="73" spans="1:12" x14ac:dyDescent="0.3">
      <c r="A73" s="60">
        <v>21</v>
      </c>
      <c r="B73" s="60">
        <v>11908</v>
      </c>
      <c r="C73" s="63">
        <v>21</v>
      </c>
      <c r="D73" s="60">
        <v>11935</v>
      </c>
      <c r="E73" s="63">
        <v>22</v>
      </c>
      <c r="F73" s="60">
        <v>11958</v>
      </c>
      <c r="G73" s="66">
        <v>14</v>
      </c>
      <c r="H73" s="66">
        <v>11969</v>
      </c>
      <c r="I73" s="42"/>
      <c r="J73" s="42"/>
      <c r="K73" s="52">
        <v>0</v>
      </c>
      <c r="L73">
        <v>2221</v>
      </c>
    </row>
    <row r="74" spans="1:12" x14ac:dyDescent="0.3">
      <c r="A74" s="60">
        <v>21</v>
      </c>
      <c r="B74" s="60">
        <v>12125</v>
      </c>
      <c r="C74" s="63">
        <v>21</v>
      </c>
      <c r="D74" s="60">
        <v>12155</v>
      </c>
      <c r="E74" s="63">
        <v>11</v>
      </c>
      <c r="F74" s="60">
        <v>12167</v>
      </c>
      <c r="G74" s="66">
        <v>21</v>
      </c>
      <c r="H74" s="66">
        <v>12174</v>
      </c>
      <c r="I74" s="42"/>
      <c r="J74" s="42"/>
      <c r="K74" s="52">
        <v>0</v>
      </c>
      <c r="L74">
        <v>2212</v>
      </c>
    </row>
    <row r="75" spans="1:12" x14ac:dyDescent="0.3">
      <c r="A75" s="60">
        <v>21</v>
      </c>
      <c r="B75" s="60">
        <v>12285</v>
      </c>
      <c r="C75" s="63">
        <v>21</v>
      </c>
      <c r="D75" s="60">
        <v>12303</v>
      </c>
      <c r="E75" s="63">
        <v>22</v>
      </c>
      <c r="F75" s="60">
        <v>12318</v>
      </c>
      <c r="G75" s="66">
        <v>23</v>
      </c>
      <c r="H75" s="66">
        <v>12332</v>
      </c>
      <c r="I75" s="42"/>
      <c r="J75" s="42"/>
      <c r="K75" s="52">
        <v>0</v>
      </c>
      <c r="L75">
        <v>2222</v>
      </c>
    </row>
    <row r="76" spans="1:12" x14ac:dyDescent="0.3">
      <c r="A76" s="60">
        <v>21</v>
      </c>
      <c r="B76" s="60">
        <v>12438</v>
      </c>
      <c r="C76" s="63">
        <v>21</v>
      </c>
      <c r="D76" s="60">
        <v>12467</v>
      </c>
      <c r="E76" s="63">
        <v>22</v>
      </c>
      <c r="F76" s="60">
        <v>12483</v>
      </c>
      <c r="G76" s="66">
        <v>23</v>
      </c>
      <c r="H76" s="66">
        <v>12497</v>
      </c>
      <c r="I76" s="42"/>
      <c r="J76" s="42"/>
      <c r="K76" s="52">
        <v>0</v>
      </c>
      <c r="L76">
        <v>2222</v>
      </c>
    </row>
    <row r="77" spans="1:12" x14ac:dyDescent="0.3">
      <c r="A77" s="60">
        <v>21</v>
      </c>
      <c r="B77" s="60">
        <v>12611</v>
      </c>
      <c r="C77" s="63">
        <v>12</v>
      </c>
      <c r="D77" s="60">
        <v>12620</v>
      </c>
      <c r="E77" s="63">
        <v>24</v>
      </c>
      <c r="F77" s="60">
        <v>12628</v>
      </c>
      <c r="G77" s="66">
        <v>23</v>
      </c>
      <c r="H77" s="66">
        <v>12642</v>
      </c>
      <c r="I77" s="42"/>
      <c r="J77" s="42"/>
      <c r="K77" s="52">
        <v>0</v>
      </c>
      <c r="L77">
        <v>2122</v>
      </c>
    </row>
    <row r="78" spans="1:12" x14ac:dyDescent="0.3">
      <c r="A78" s="60">
        <v>21</v>
      </c>
      <c r="B78" s="60">
        <v>12747</v>
      </c>
      <c r="C78" s="63">
        <v>21</v>
      </c>
      <c r="D78" s="60">
        <v>12756</v>
      </c>
      <c r="E78" s="63">
        <v>11</v>
      </c>
      <c r="F78" s="60">
        <v>12766</v>
      </c>
      <c r="G78" s="66">
        <v>21</v>
      </c>
      <c r="H78" s="66">
        <v>12773</v>
      </c>
      <c r="I78" s="42"/>
      <c r="J78" s="42"/>
      <c r="K78" s="52">
        <v>0</v>
      </c>
      <c r="L78">
        <v>2212</v>
      </c>
    </row>
    <row r="79" spans="1:12" x14ac:dyDescent="0.3">
      <c r="A79" s="60">
        <v>21</v>
      </c>
      <c r="B79" s="60">
        <v>12908</v>
      </c>
      <c r="C79" s="63">
        <v>12</v>
      </c>
      <c r="D79" s="60">
        <v>12919</v>
      </c>
      <c r="E79" s="63">
        <v>24</v>
      </c>
      <c r="F79" s="60">
        <v>12936</v>
      </c>
      <c r="G79" s="66">
        <v>23</v>
      </c>
      <c r="H79" s="66">
        <v>12950</v>
      </c>
      <c r="I79" s="42"/>
      <c r="J79" s="42"/>
      <c r="K79" s="52">
        <v>0</v>
      </c>
      <c r="L79">
        <v>2122</v>
      </c>
    </row>
    <row r="80" spans="1:12" x14ac:dyDescent="0.3">
      <c r="A80" s="60">
        <v>21</v>
      </c>
      <c r="B80" s="60">
        <v>13051</v>
      </c>
      <c r="C80" s="63">
        <v>12</v>
      </c>
      <c r="D80" s="60">
        <v>13088</v>
      </c>
      <c r="E80" s="63">
        <v>24</v>
      </c>
      <c r="F80" s="60">
        <v>13096</v>
      </c>
      <c r="G80" s="66">
        <v>23</v>
      </c>
      <c r="H80" s="66">
        <v>13109</v>
      </c>
      <c r="I80" s="42"/>
      <c r="J80" s="42"/>
      <c r="K80" s="52">
        <v>0</v>
      </c>
      <c r="L80">
        <v>2122</v>
      </c>
    </row>
    <row r="81" spans="1:12" x14ac:dyDescent="0.3">
      <c r="A81" s="60">
        <v>21</v>
      </c>
      <c r="B81" s="60">
        <v>13206</v>
      </c>
      <c r="C81" s="63">
        <v>21</v>
      </c>
      <c r="D81" s="60">
        <v>13226</v>
      </c>
      <c r="E81" s="63">
        <v>22</v>
      </c>
      <c r="F81" s="60">
        <v>13247</v>
      </c>
      <c r="G81" s="66">
        <v>23</v>
      </c>
      <c r="H81" s="66">
        <v>13259</v>
      </c>
      <c r="I81" s="42"/>
      <c r="J81" s="42"/>
      <c r="K81" s="52">
        <v>0</v>
      </c>
      <c r="L81">
        <v>2222</v>
      </c>
    </row>
    <row r="82" spans="1:12" x14ac:dyDescent="0.3">
      <c r="A82" s="60">
        <v>21</v>
      </c>
      <c r="B82" s="60">
        <v>13364</v>
      </c>
      <c r="C82" s="63">
        <v>21</v>
      </c>
      <c r="D82" s="60">
        <v>13396</v>
      </c>
      <c r="E82" s="63">
        <v>11</v>
      </c>
      <c r="F82" s="60">
        <v>13404</v>
      </c>
      <c r="G82" s="66">
        <v>21</v>
      </c>
      <c r="H82" s="66">
        <v>13411</v>
      </c>
      <c r="I82" s="42"/>
      <c r="J82" s="42"/>
      <c r="K82" s="52">
        <v>0</v>
      </c>
      <c r="L82">
        <v>2212</v>
      </c>
    </row>
    <row r="83" spans="1:12" x14ac:dyDescent="0.3">
      <c r="A83" s="60">
        <v>21</v>
      </c>
      <c r="B83" s="60">
        <v>13525</v>
      </c>
      <c r="C83" s="63">
        <v>21</v>
      </c>
      <c r="D83" s="60">
        <v>13536</v>
      </c>
      <c r="E83" s="63">
        <v>11</v>
      </c>
      <c r="F83" s="60">
        <v>13545</v>
      </c>
      <c r="G83" s="66">
        <v>21</v>
      </c>
      <c r="H83" s="66">
        <v>13552</v>
      </c>
      <c r="I83" s="42"/>
      <c r="J83" s="42"/>
      <c r="K83" s="52">
        <v>0</v>
      </c>
      <c r="L83">
        <v>2212</v>
      </c>
    </row>
    <row r="84" spans="1:12" x14ac:dyDescent="0.3">
      <c r="A84" s="60">
        <v>21</v>
      </c>
      <c r="B84" s="60">
        <v>13640</v>
      </c>
      <c r="C84" s="63">
        <v>21</v>
      </c>
      <c r="D84" s="60">
        <v>13657</v>
      </c>
      <c r="E84" s="63">
        <v>11</v>
      </c>
      <c r="F84" s="60">
        <v>13664</v>
      </c>
      <c r="G84" s="66">
        <v>21</v>
      </c>
      <c r="H84" s="66">
        <v>13672</v>
      </c>
      <c r="I84" s="42"/>
      <c r="J84" s="42"/>
      <c r="K84" s="52">
        <v>0</v>
      </c>
      <c r="L84">
        <v>2212</v>
      </c>
    </row>
    <row r="85" spans="1:12" x14ac:dyDescent="0.3">
      <c r="A85" s="60">
        <v>21</v>
      </c>
      <c r="B85" s="60">
        <v>13778</v>
      </c>
      <c r="C85" s="63">
        <v>12</v>
      </c>
      <c r="D85" s="60">
        <v>13785</v>
      </c>
      <c r="E85" s="63">
        <v>24</v>
      </c>
      <c r="F85" s="60">
        <v>13792</v>
      </c>
      <c r="G85" s="66">
        <v>23</v>
      </c>
      <c r="H85" s="66">
        <v>13804</v>
      </c>
      <c r="I85" s="42"/>
      <c r="J85" s="42"/>
      <c r="K85" s="52">
        <v>0</v>
      </c>
      <c r="L85">
        <v>2122</v>
      </c>
    </row>
    <row r="86" spans="1:12" x14ac:dyDescent="0.3">
      <c r="A86" s="60">
        <v>12</v>
      </c>
      <c r="B86" s="60">
        <v>13915</v>
      </c>
      <c r="C86" s="63">
        <v>23</v>
      </c>
      <c r="D86" s="60">
        <v>13922</v>
      </c>
      <c r="E86" s="63">
        <v>24</v>
      </c>
      <c r="F86" s="60">
        <v>13954</v>
      </c>
      <c r="G86" s="66">
        <v>14</v>
      </c>
      <c r="H86" s="66">
        <v>13966</v>
      </c>
      <c r="I86" s="42"/>
      <c r="J86" s="42"/>
      <c r="K86" s="52">
        <v>0</v>
      </c>
      <c r="L86">
        <v>1221</v>
      </c>
    </row>
    <row r="87" spans="1:12" x14ac:dyDescent="0.3">
      <c r="A87" s="60">
        <v>21</v>
      </c>
      <c r="B87" s="60">
        <v>14080</v>
      </c>
      <c r="C87" s="63">
        <v>12</v>
      </c>
      <c r="D87" s="60">
        <v>14088</v>
      </c>
      <c r="E87" s="63">
        <v>24</v>
      </c>
      <c r="F87" s="60">
        <v>14095</v>
      </c>
      <c r="G87" s="66">
        <v>14</v>
      </c>
      <c r="H87" s="66">
        <v>14118</v>
      </c>
      <c r="I87" s="42"/>
      <c r="J87" s="42"/>
      <c r="K87" s="52">
        <v>0</v>
      </c>
      <c r="L87">
        <v>2121</v>
      </c>
    </row>
    <row r="88" spans="1:12" x14ac:dyDescent="0.3">
      <c r="A88" s="60">
        <v>21</v>
      </c>
      <c r="B88" s="60">
        <v>14233</v>
      </c>
      <c r="C88" s="63">
        <v>21</v>
      </c>
      <c r="D88" s="60">
        <v>14241</v>
      </c>
      <c r="E88" s="63">
        <v>11</v>
      </c>
      <c r="F88" s="60">
        <v>14268</v>
      </c>
      <c r="G88" s="66">
        <v>21</v>
      </c>
      <c r="H88" s="66">
        <v>14275</v>
      </c>
      <c r="I88" s="42"/>
      <c r="J88" s="42"/>
      <c r="K88" s="52">
        <v>0</v>
      </c>
      <c r="L88">
        <v>2212</v>
      </c>
    </row>
    <row r="89" spans="1:12" x14ac:dyDescent="0.3">
      <c r="A89" s="60">
        <v>21</v>
      </c>
      <c r="B89" s="60">
        <v>14402</v>
      </c>
      <c r="C89" s="63">
        <v>21</v>
      </c>
      <c r="D89" s="60">
        <v>14421</v>
      </c>
      <c r="E89" s="63">
        <v>22</v>
      </c>
      <c r="F89" s="60">
        <v>14436</v>
      </c>
      <c r="G89" s="66">
        <v>14</v>
      </c>
      <c r="H89" s="66">
        <v>14445</v>
      </c>
      <c r="I89" s="42"/>
      <c r="J89" s="42"/>
      <c r="K89" s="52">
        <v>0</v>
      </c>
      <c r="L89">
        <v>2221</v>
      </c>
    </row>
    <row r="90" spans="1:12" x14ac:dyDescent="0.3">
      <c r="A90" s="60">
        <v>21</v>
      </c>
      <c r="B90" s="60">
        <v>14548</v>
      </c>
      <c r="C90" s="63">
        <v>21</v>
      </c>
      <c r="D90" s="60">
        <v>14557</v>
      </c>
      <c r="E90" s="63">
        <v>22</v>
      </c>
      <c r="F90" s="60">
        <v>14600</v>
      </c>
      <c r="G90" s="66">
        <v>14</v>
      </c>
      <c r="H90" s="66">
        <v>14624</v>
      </c>
      <c r="I90" s="42"/>
      <c r="J90" s="42"/>
      <c r="K90" s="52">
        <v>0</v>
      </c>
      <c r="L90">
        <v>2221</v>
      </c>
    </row>
    <row r="91" spans="1:12" x14ac:dyDescent="0.3">
      <c r="A91" s="60">
        <v>21</v>
      </c>
      <c r="B91" s="60">
        <v>14723</v>
      </c>
      <c r="C91" s="63">
        <v>21</v>
      </c>
      <c r="D91" s="60">
        <v>14736</v>
      </c>
      <c r="E91" s="63">
        <v>22</v>
      </c>
      <c r="F91" s="60">
        <v>14754</v>
      </c>
      <c r="G91" s="66">
        <v>23</v>
      </c>
      <c r="H91" s="66">
        <v>14773</v>
      </c>
      <c r="I91" s="42"/>
      <c r="J91" s="42"/>
      <c r="K91" s="52">
        <v>0</v>
      </c>
      <c r="L91">
        <v>2222</v>
      </c>
    </row>
    <row r="92" spans="1:12" x14ac:dyDescent="0.3">
      <c r="A92" s="60">
        <v>21</v>
      </c>
      <c r="B92" s="60">
        <v>14888</v>
      </c>
      <c r="C92" s="63">
        <v>21</v>
      </c>
      <c r="D92" s="60">
        <v>14901</v>
      </c>
      <c r="E92" s="63">
        <v>11</v>
      </c>
      <c r="F92" s="60">
        <v>14911</v>
      </c>
      <c r="G92" s="66">
        <v>21</v>
      </c>
      <c r="H92" s="66">
        <v>14917</v>
      </c>
      <c r="I92" s="42"/>
      <c r="J92" s="42"/>
      <c r="K92" s="52">
        <v>0</v>
      </c>
      <c r="L92">
        <v>2212</v>
      </c>
    </row>
    <row r="93" spans="1:12" x14ac:dyDescent="0.3">
      <c r="A93" s="60">
        <v>12</v>
      </c>
      <c r="B93" s="60">
        <v>15013</v>
      </c>
      <c r="C93" s="63">
        <v>23</v>
      </c>
      <c r="D93" s="60">
        <v>15032</v>
      </c>
      <c r="E93" s="63">
        <v>24</v>
      </c>
      <c r="F93" s="60">
        <v>15043</v>
      </c>
      <c r="G93" s="66">
        <v>14</v>
      </c>
      <c r="H93" s="66">
        <v>15054</v>
      </c>
      <c r="I93" s="42"/>
      <c r="J93" s="42"/>
      <c r="K93" s="52">
        <v>0</v>
      </c>
      <c r="L93">
        <v>1221</v>
      </c>
    </row>
    <row r="94" spans="1:12" x14ac:dyDescent="0.3">
      <c r="A94" s="59">
        <v>21</v>
      </c>
      <c r="B94" s="59">
        <v>15154</v>
      </c>
      <c r="C94" s="62">
        <v>21</v>
      </c>
      <c r="D94" s="59">
        <v>15168</v>
      </c>
      <c r="E94" s="62">
        <v>22</v>
      </c>
      <c r="F94" s="59">
        <v>15181</v>
      </c>
      <c r="G94" s="65">
        <v>14</v>
      </c>
      <c r="H94" s="65">
        <v>15193</v>
      </c>
      <c r="I94" s="43"/>
      <c r="J94" s="43"/>
      <c r="K94" s="44">
        <v>0</v>
      </c>
      <c r="L94">
        <v>2221</v>
      </c>
    </row>
    <row r="95" spans="1:12" x14ac:dyDescent="0.3">
      <c r="A95" s="59">
        <v>21</v>
      </c>
      <c r="B95" s="59">
        <v>15302</v>
      </c>
      <c r="C95" s="62">
        <v>21</v>
      </c>
      <c r="D95" s="59">
        <v>15317</v>
      </c>
      <c r="E95" s="62">
        <v>11</v>
      </c>
      <c r="F95" s="59">
        <v>15328</v>
      </c>
      <c r="G95" s="65">
        <v>21</v>
      </c>
      <c r="H95" s="65">
        <v>15335</v>
      </c>
      <c r="I95" s="43"/>
      <c r="J95" s="43"/>
      <c r="K95" s="44">
        <v>0</v>
      </c>
      <c r="L95">
        <v>2212</v>
      </c>
    </row>
    <row r="96" spans="1:12" x14ac:dyDescent="0.3">
      <c r="A96" s="59">
        <v>21</v>
      </c>
      <c r="B96" s="59">
        <v>15424</v>
      </c>
      <c r="C96" s="62">
        <v>21</v>
      </c>
      <c r="D96" s="59">
        <v>15445</v>
      </c>
      <c r="E96" s="62">
        <v>22</v>
      </c>
      <c r="F96" s="59">
        <v>15462</v>
      </c>
      <c r="G96" s="65">
        <v>23</v>
      </c>
      <c r="H96" s="65">
        <v>15475</v>
      </c>
      <c r="I96" s="43"/>
      <c r="J96" s="43"/>
      <c r="K96" s="44">
        <v>0</v>
      </c>
      <c r="L96">
        <v>2222</v>
      </c>
    </row>
    <row r="97" spans="1:12" x14ac:dyDescent="0.3">
      <c r="A97" s="59">
        <v>21</v>
      </c>
      <c r="B97" s="59">
        <v>15580</v>
      </c>
      <c r="C97" s="62">
        <v>12</v>
      </c>
      <c r="D97" s="59">
        <v>15594</v>
      </c>
      <c r="E97" s="62">
        <v>24</v>
      </c>
      <c r="F97" s="59">
        <v>15601</v>
      </c>
      <c r="G97" s="65">
        <v>23</v>
      </c>
      <c r="H97" s="65">
        <v>15629</v>
      </c>
      <c r="I97" s="43"/>
      <c r="J97" s="43"/>
      <c r="K97" s="44">
        <v>0</v>
      </c>
      <c r="L97">
        <v>2122</v>
      </c>
    </row>
    <row r="98" spans="1:12" x14ac:dyDescent="0.3">
      <c r="A98" s="59">
        <v>21</v>
      </c>
      <c r="B98" s="59">
        <v>15728</v>
      </c>
      <c r="C98" s="62">
        <v>21</v>
      </c>
      <c r="D98" s="59">
        <v>15738</v>
      </c>
      <c r="E98" s="62">
        <v>22</v>
      </c>
      <c r="F98" s="59">
        <v>15753</v>
      </c>
      <c r="G98" s="65">
        <v>23</v>
      </c>
      <c r="H98" s="65">
        <v>15763</v>
      </c>
      <c r="I98" s="43"/>
      <c r="J98" s="43"/>
      <c r="K98" s="44">
        <v>0</v>
      </c>
      <c r="L98">
        <v>2222</v>
      </c>
    </row>
    <row r="99" spans="1:12" x14ac:dyDescent="0.3">
      <c r="A99" s="59">
        <v>21</v>
      </c>
      <c r="B99" s="59">
        <v>15885</v>
      </c>
      <c r="C99" s="62">
        <v>21</v>
      </c>
      <c r="D99" s="59">
        <v>15893</v>
      </c>
      <c r="E99" s="62">
        <v>22</v>
      </c>
      <c r="F99" s="59">
        <v>15907</v>
      </c>
      <c r="G99" s="65">
        <v>23</v>
      </c>
      <c r="H99" s="65">
        <v>15917</v>
      </c>
      <c r="I99" s="43"/>
      <c r="J99" s="43"/>
      <c r="K99" s="44">
        <v>0</v>
      </c>
      <c r="L99">
        <v>2222</v>
      </c>
    </row>
    <row r="100" spans="1:12" x14ac:dyDescent="0.3">
      <c r="A100" s="59">
        <v>21</v>
      </c>
      <c r="B100" s="59">
        <v>16083</v>
      </c>
      <c r="C100" s="62">
        <v>21</v>
      </c>
      <c r="D100" s="59">
        <v>16105</v>
      </c>
      <c r="E100" s="62">
        <v>22</v>
      </c>
      <c r="F100" s="59">
        <v>16117</v>
      </c>
      <c r="G100" s="65">
        <v>23</v>
      </c>
      <c r="H100" s="65">
        <v>16136</v>
      </c>
      <c r="I100" s="43"/>
      <c r="J100" s="43"/>
      <c r="K100" s="44">
        <v>0</v>
      </c>
      <c r="L100">
        <v>2222</v>
      </c>
    </row>
    <row r="101" spans="1:12" x14ac:dyDescent="0.3">
      <c r="A101" s="59">
        <v>21</v>
      </c>
      <c r="B101" s="59">
        <v>16238</v>
      </c>
      <c r="C101" s="62">
        <v>21</v>
      </c>
      <c r="D101" s="59">
        <v>16248</v>
      </c>
      <c r="E101" s="62">
        <v>22</v>
      </c>
      <c r="F101" s="59">
        <v>16262</v>
      </c>
      <c r="G101" s="65">
        <v>14</v>
      </c>
      <c r="H101" s="65">
        <v>16273</v>
      </c>
      <c r="I101" s="43"/>
      <c r="J101" s="43"/>
      <c r="K101" s="44">
        <v>0</v>
      </c>
      <c r="L101">
        <v>2221</v>
      </c>
    </row>
    <row r="102" spans="1:12" x14ac:dyDescent="0.3">
      <c r="A102" s="59">
        <v>21</v>
      </c>
      <c r="B102" s="59">
        <v>16435</v>
      </c>
      <c r="C102" s="62">
        <v>21</v>
      </c>
      <c r="D102" s="59">
        <v>16462</v>
      </c>
      <c r="E102" s="62">
        <v>22</v>
      </c>
      <c r="F102" s="59">
        <v>16477</v>
      </c>
      <c r="G102" s="65">
        <v>14</v>
      </c>
      <c r="H102" s="65">
        <v>16488</v>
      </c>
      <c r="I102" s="43"/>
      <c r="J102" s="43"/>
      <c r="K102" s="44">
        <v>0</v>
      </c>
      <c r="L102">
        <v>2221</v>
      </c>
    </row>
    <row r="103" spans="1:12" x14ac:dyDescent="0.3">
      <c r="A103" s="59">
        <v>21</v>
      </c>
      <c r="B103" s="59">
        <v>16599</v>
      </c>
      <c r="C103" s="62">
        <v>21</v>
      </c>
      <c r="D103" s="59">
        <v>16621</v>
      </c>
      <c r="E103" s="62">
        <v>22</v>
      </c>
      <c r="F103" s="59">
        <v>16633</v>
      </c>
      <c r="G103" s="65">
        <v>23</v>
      </c>
      <c r="H103" s="65">
        <v>16651</v>
      </c>
      <c r="I103" s="43"/>
      <c r="J103" s="43"/>
      <c r="K103" s="44">
        <v>0</v>
      </c>
      <c r="L103">
        <v>2222</v>
      </c>
    </row>
    <row r="104" spans="1:12" x14ac:dyDescent="0.3">
      <c r="A104" s="59">
        <v>21</v>
      </c>
      <c r="B104" s="59">
        <v>16761</v>
      </c>
      <c r="C104" s="62">
        <v>21</v>
      </c>
      <c r="D104" s="59">
        <v>16777</v>
      </c>
      <c r="E104" s="62">
        <v>22</v>
      </c>
      <c r="F104" s="59">
        <v>16790</v>
      </c>
      <c r="G104" s="65">
        <v>23</v>
      </c>
      <c r="H104" s="65">
        <v>16807</v>
      </c>
      <c r="I104" s="43"/>
      <c r="J104" s="43"/>
      <c r="K104" s="44">
        <v>0</v>
      </c>
      <c r="L104">
        <v>2222</v>
      </c>
    </row>
    <row r="105" spans="1:12" x14ac:dyDescent="0.3">
      <c r="A105" s="59">
        <v>21</v>
      </c>
      <c r="B105" s="59">
        <v>17031</v>
      </c>
      <c r="C105" s="62">
        <v>12</v>
      </c>
      <c r="D105" s="59">
        <v>17053</v>
      </c>
      <c r="E105" s="62">
        <v>24</v>
      </c>
      <c r="F105" s="59">
        <v>17060</v>
      </c>
      <c r="G105" s="65">
        <v>23</v>
      </c>
      <c r="H105" s="65">
        <v>17077</v>
      </c>
      <c r="I105" s="43"/>
      <c r="J105" s="43"/>
      <c r="K105" s="44">
        <v>0</v>
      </c>
      <c r="L105">
        <v>2122</v>
      </c>
    </row>
    <row r="106" spans="1:12" x14ac:dyDescent="0.3">
      <c r="A106" s="59">
        <v>21</v>
      </c>
      <c r="B106" s="59">
        <v>17188</v>
      </c>
      <c r="C106" s="62">
        <v>21</v>
      </c>
      <c r="D106" s="59">
        <v>17229</v>
      </c>
      <c r="E106" s="62">
        <v>22</v>
      </c>
      <c r="F106" s="59">
        <v>17243</v>
      </c>
      <c r="G106" s="65">
        <v>23</v>
      </c>
      <c r="H106" s="65">
        <v>17259</v>
      </c>
      <c r="I106" s="43"/>
      <c r="J106" s="43"/>
      <c r="K106" s="44">
        <v>0</v>
      </c>
      <c r="L106">
        <v>2222</v>
      </c>
    </row>
    <row r="107" spans="1:12" x14ac:dyDescent="0.3">
      <c r="A107" s="59">
        <v>21</v>
      </c>
      <c r="B107" s="59">
        <v>17376</v>
      </c>
      <c r="C107" s="62">
        <v>21</v>
      </c>
      <c r="D107" s="59">
        <v>17401</v>
      </c>
      <c r="E107" s="62">
        <v>22</v>
      </c>
      <c r="F107" s="59">
        <v>17437</v>
      </c>
      <c r="G107" s="65">
        <v>23</v>
      </c>
      <c r="H107" s="65">
        <v>17454</v>
      </c>
      <c r="I107" s="43"/>
      <c r="J107" s="43"/>
      <c r="K107" s="44">
        <v>0</v>
      </c>
      <c r="L107">
        <v>2222</v>
      </c>
    </row>
    <row r="108" spans="1:12" x14ac:dyDescent="0.3">
      <c r="A108" s="59">
        <v>21</v>
      </c>
      <c r="B108" s="59">
        <v>17605</v>
      </c>
      <c r="C108" s="62">
        <v>21</v>
      </c>
      <c r="D108" s="59">
        <v>17620</v>
      </c>
      <c r="E108" s="62">
        <v>22</v>
      </c>
      <c r="F108" s="59">
        <v>17633</v>
      </c>
      <c r="G108" s="65">
        <v>23</v>
      </c>
      <c r="H108" s="65">
        <v>17653</v>
      </c>
      <c r="I108" s="43"/>
      <c r="J108" s="43"/>
      <c r="K108" s="44">
        <v>0</v>
      </c>
      <c r="L108">
        <v>2222</v>
      </c>
    </row>
    <row r="109" spans="1:12" x14ac:dyDescent="0.3">
      <c r="A109" s="59">
        <v>21</v>
      </c>
      <c r="B109" s="59">
        <v>17794</v>
      </c>
      <c r="C109" s="62">
        <v>21</v>
      </c>
      <c r="D109" s="59">
        <v>17812</v>
      </c>
      <c r="E109" s="62">
        <v>22</v>
      </c>
      <c r="F109" s="59">
        <v>17823</v>
      </c>
      <c r="G109" s="65">
        <v>23</v>
      </c>
      <c r="H109" s="65">
        <v>17840</v>
      </c>
      <c r="I109" s="43"/>
      <c r="J109" s="43"/>
      <c r="K109" s="44">
        <v>0</v>
      </c>
      <c r="L109">
        <v>2222</v>
      </c>
    </row>
    <row r="110" spans="1:12" x14ac:dyDescent="0.3">
      <c r="A110" s="59">
        <v>21</v>
      </c>
      <c r="B110" s="59">
        <v>17975</v>
      </c>
      <c r="C110" s="62">
        <v>12</v>
      </c>
      <c r="D110" s="59">
        <v>17985</v>
      </c>
      <c r="E110" s="62">
        <v>24</v>
      </c>
      <c r="F110" s="59">
        <v>17992</v>
      </c>
      <c r="G110" s="65">
        <v>14</v>
      </c>
      <c r="H110" s="65">
        <v>18007</v>
      </c>
      <c r="I110" s="43"/>
      <c r="J110" s="43"/>
      <c r="K110" s="44">
        <v>0</v>
      </c>
      <c r="L110">
        <v>2121</v>
      </c>
    </row>
    <row r="111" spans="1:12" x14ac:dyDescent="0.3">
      <c r="A111" s="59">
        <v>21</v>
      </c>
      <c r="B111" s="59">
        <v>18117</v>
      </c>
      <c r="C111" s="62">
        <v>21</v>
      </c>
      <c r="D111" s="59">
        <v>18293</v>
      </c>
      <c r="E111" s="62">
        <v>22</v>
      </c>
      <c r="F111" s="59">
        <v>18310</v>
      </c>
      <c r="G111" s="65">
        <v>14</v>
      </c>
      <c r="H111" s="65">
        <v>18325</v>
      </c>
      <c r="I111" s="43"/>
      <c r="J111" s="43"/>
      <c r="K111" s="44">
        <v>0</v>
      </c>
      <c r="L111">
        <v>2221</v>
      </c>
    </row>
    <row r="112" spans="1:12" x14ac:dyDescent="0.3">
      <c r="A112" s="59">
        <v>12</v>
      </c>
      <c r="B112" s="59">
        <v>18757</v>
      </c>
      <c r="C112" s="62">
        <v>23</v>
      </c>
      <c r="D112" s="59">
        <v>18768</v>
      </c>
      <c r="E112" s="62">
        <v>24</v>
      </c>
      <c r="F112" s="59">
        <v>18799</v>
      </c>
      <c r="G112" s="65">
        <v>23</v>
      </c>
      <c r="H112" s="65">
        <v>18811</v>
      </c>
      <c r="I112" s="43"/>
      <c r="J112" s="43"/>
      <c r="K112" s="44">
        <v>0</v>
      </c>
      <c r="L112">
        <v>1222</v>
      </c>
    </row>
    <row r="113" spans="1:12" x14ac:dyDescent="0.3">
      <c r="A113" s="59">
        <v>21</v>
      </c>
      <c r="B113" s="59">
        <v>18947</v>
      </c>
      <c r="C113" s="62">
        <v>12</v>
      </c>
      <c r="D113" s="59">
        <v>18959</v>
      </c>
      <c r="E113" s="62">
        <v>24</v>
      </c>
      <c r="F113" s="59">
        <v>18985</v>
      </c>
      <c r="G113" s="65">
        <v>23</v>
      </c>
      <c r="H113" s="65">
        <v>19019</v>
      </c>
      <c r="I113" s="43"/>
      <c r="J113" s="43"/>
      <c r="K113" s="44">
        <v>0</v>
      </c>
      <c r="L113">
        <v>2122</v>
      </c>
    </row>
    <row r="114" spans="1:12" x14ac:dyDescent="0.3">
      <c r="A114" s="59">
        <v>21</v>
      </c>
      <c r="B114" s="59">
        <v>19325</v>
      </c>
      <c r="C114" s="62">
        <v>21</v>
      </c>
      <c r="D114" s="59">
        <v>19343</v>
      </c>
      <c r="E114" s="62">
        <v>22</v>
      </c>
      <c r="F114" s="59">
        <v>19653</v>
      </c>
      <c r="G114" s="65">
        <v>23</v>
      </c>
      <c r="H114" s="65">
        <v>20078</v>
      </c>
      <c r="I114" s="43"/>
      <c r="J114" s="43"/>
      <c r="K114" s="44">
        <v>0</v>
      </c>
      <c r="L114">
        <v>2222</v>
      </c>
    </row>
    <row r="115" spans="1:12" x14ac:dyDescent="0.3">
      <c r="A115" s="60">
        <v>21</v>
      </c>
      <c r="B115" s="60">
        <v>20315</v>
      </c>
      <c r="C115" s="63">
        <v>21</v>
      </c>
      <c r="D115" s="60">
        <v>20329</v>
      </c>
      <c r="E115" s="63">
        <v>22</v>
      </c>
      <c r="F115" s="60">
        <v>20344</v>
      </c>
      <c r="G115" s="66">
        <v>23</v>
      </c>
      <c r="H115" s="66">
        <v>20360</v>
      </c>
      <c r="I115" s="42"/>
      <c r="J115" s="42"/>
      <c r="K115" s="52">
        <v>0</v>
      </c>
      <c r="L115">
        <v>2222</v>
      </c>
    </row>
    <row r="116" spans="1:12" x14ac:dyDescent="0.3">
      <c r="A116" s="60">
        <v>21</v>
      </c>
      <c r="B116" s="60">
        <v>20471</v>
      </c>
      <c r="C116" s="63">
        <v>21</v>
      </c>
      <c r="D116" s="60">
        <v>20578</v>
      </c>
      <c r="E116" s="63">
        <v>22</v>
      </c>
      <c r="F116" s="60">
        <v>20599</v>
      </c>
      <c r="G116" s="66">
        <v>23</v>
      </c>
      <c r="H116" s="66">
        <v>20616</v>
      </c>
      <c r="I116" s="42"/>
      <c r="J116" s="42"/>
      <c r="K116" s="52">
        <v>0</v>
      </c>
      <c r="L116">
        <v>2222</v>
      </c>
    </row>
    <row r="117" spans="1:12" x14ac:dyDescent="0.3">
      <c r="A117" s="60">
        <v>21</v>
      </c>
      <c r="B117" s="60">
        <v>20858</v>
      </c>
      <c r="C117" s="63">
        <v>21</v>
      </c>
      <c r="D117" s="60">
        <v>20884</v>
      </c>
      <c r="E117" s="63">
        <v>11</v>
      </c>
      <c r="F117" s="60">
        <v>20897</v>
      </c>
      <c r="G117" s="66">
        <v>21</v>
      </c>
      <c r="H117" s="66">
        <v>20904</v>
      </c>
      <c r="I117" s="42"/>
      <c r="J117" s="42"/>
      <c r="K117" s="52">
        <v>0</v>
      </c>
      <c r="L117">
        <v>2212</v>
      </c>
    </row>
    <row r="118" spans="1:12" x14ac:dyDescent="0.3">
      <c r="A118" s="60">
        <v>21</v>
      </c>
      <c r="B118" s="60">
        <v>21027</v>
      </c>
      <c r="C118" s="63">
        <v>21</v>
      </c>
      <c r="D118" s="60">
        <v>21043</v>
      </c>
      <c r="E118" s="63">
        <v>22</v>
      </c>
      <c r="F118" s="60">
        <v>21074</v>
      </c>
      <c r="G118" s="66">
        <v>23</v>
      </c>
      <c r="H118" s="66">
        <v>21094</v>
      </c>
      <c r="I118" s="42"/>
      <c r="J118" s="42"/>
      <c r="K118" s="52">
        <v>0</v>
      </c>
      <c r="L118">
        <v>2222</v>
      </c>
    </row>
    <row r="119" spans="1:12" x14ac:dyDescent="0.3">
      <c r="A119" s="60">
        <v>21</v>
      </c>
      <c r="B119" s="60">
        <v>21228</v>
      </c>
      <c r="C119" s="63">
        <v>21</v>
      </c>
      <c r="D119" s="60">
        <v>21282</v>
      </c>
      <c r="E119" s="63">
        <v>22</v>
      </c>
      <c r="F119" s="60">
        <v>21299</v>
      </c>
      <c r="G119" s="66">
        <v>23</v>
      </c>
      <c r="H119" s="66">
        <v>21328</v>
      </c>
      <c r="I119" s="42"/>
      <c r="J119" s="42"/>
      <c r="K119" s="52">
        <v>0</v>
      </c>
      <c r="L119">
        <v>2222</v>
      </c>
    </row>
    <row r="120" spans="1:12" x14ac:dyDescent="0.3">
      <c r="A120" s="60">
        <v>21</v>
      </c>
      <c r="B120" s="60">
        <v>21527</v>
      </c>
      <c r="C120" s="63">
        <v>21</v>
      </c>
      <c r="D120" s="60">
        <v>21546</v>
      </c>
      <c r="E120" s="63">
        <v>22</v>
      </c>
      <c r="F120" s="60">
        <v>21558</v>
      </c>
      <c r="G120" s="66">
        <v>14</v>
      </c>
      <c r="H120" s="66">
        <v>21571</v>
      </c>
      <c r="I120" s="42"/>
      <c r="J120" s="42"/>
      <c r="K120" s="52">
        <v>0</v>
      </c>
      <c r="L120">
        <v>2221</v>
      </c>
    </row>
    <row r="121" spans="1:12" x14ac:dyDescent="0.3">
      <c r="A121" s="60">
        <v>21</v>
      </c>
      <c r="B121" s="60">
        <v>21701</v>
      </c>
      <c r="C121" s="63">
        <v>21</v>
      </c>
      <c r="D121" s="60">
        <v>21714</v>
      </c>
      <c r="E121" s="63">
        <v>22</v>
      </c>
      <c r="F121" s="60">
        <v>21736</v>
      </c>
      <c r="G121" s="66">
        <v>23</v>
      </c>
      <c r="H121" s="66">
        <v>21751</v>
      </c>
      <c r="I121" s="42"/>
      <c r="J121" s="42"/>
      <c r="K121" s="52">
        <v>0</v>
      </c>
      <c r="L121">
        <v>2222</v>
      </c>
    </row>
    <row r="122" spans="1:12" x14ac:dyDescent="0.3">
      <c r="A122" s="60">
        <v>21</v>
      </c>
      <c r="B122" s="60">
        <v>21862</v>
      </c>
      <c r="C122" s="63">
        <v>21</v>
      </c>
      <c r="D122" s="60">
        <v>21874</v>
      </c>
      <c r="E122" s="63">
        <v>11</v>
      </c>
      <c r="F122" s="60">
        <v>21884</v>
      </c>
      <c r="G122" s="66">
        <v>21</v>
      </c>
      <c r="H122" s="66">
        <v>21908</v>
      </c>
      <c r="I122" s="42"/>
      <c r="J122" s="42"/>
      <c r="K122" s="52">
        <v>0</v>
      </c>
      <c r="L122">
        <v>2212</v>
      </c>
    </row>
    <row r="123" spans="1:12" x14ac:dyDescent="0.3">
      <c r="A123" s="60">
        <v>21</v>
      </c>
      <c r="B123" s="60">
        <v>22005</v>
      </c>
      <c r="C123" s="63">
        <v>21</v>
      </c>
      <c r="D123" s="60">
        <v>22017</v>
      </c>
      <c r="E123" s="63">
        <v>11</v>
      </c>
      <c r="F123" s="60">
        <v>22027</v>
      </c>
      <c r="G123" s="66">
        <v>21</v>
      </c>
      <c r="H123" s="66">
        <v>22034</v>
      </c>
      <c r="I123" s="42"/>
      <c r="J123" s="42"/>
      <c r="K123" s="52">
        <v>0</v>
      </c>
      <c r="L123">
        <v>2212</v>
      </c>
    </row>
    <row r="124" spans="1:12" x14ac:dyDescent="0.3">
      <c r="A124" s="60">
        <v>21</v>
      </c>
      <c r="B124" s="60">
        <v>22143</v>
      </c>
      <c r="C124" s="63">
        <v>12</v>
      </c>
      <c r="D124" s="60">
        <v>22150</v>
      </c>
      <c r="E124" s="63">
        <v>24</v>
      </c>
      <c r="F124" s="60">
        <v>22158</v>
      </c>
      <c r="G124" s="66">
        <v>23</v>
      </c>
      <c r="H124" s="66">
        <v>22172</v>
      </c>
      <c r="I124" s="42"/>
      <c r="J124" s="42"/>
      <c r="K124" s="52">
        <v>0</v>
      </c>
      <c r="L124">
        <v>2122</v>
      </c>
    </row>
    <row r="125" spans="1:12" x14ac:dyDescent="0.3">
      <c r="A125" s="60">
        <v>21</v>
      </c>
      <c r="B125" s="60">
        <v>22269</v>
      </c>
      <c r="C125" s="63">
        <v>21</v>
      </c>
      <c r="D125" s="60">
        <v>22289</v>
      </c>
      <c r="E125" s="63">
        <v>22</v>
      </c>
      <c r="F125" s="60">
        <v>22305</v>
      </c>
      <c r="G125" s="66">
        <v>23</v>
      </c>
      <c r="H125" s="66">
        <v>22319</v>
      </c>
      <c r="I125" s="42"/>
      <c r="J125" s="42"/>
      <c r="K125" s="52">
        <v>0</v>
      </c>
      <c r="L125">
        <v>2222</v>
      </c>
    </row>
    <row r="126" spans="1:12" x14ac:dyDescent="0.3">
      <c r="A126" s="60">
        <v>21</v>
      </c>
      <c r="B126" s="60">
        <v>22419</v>
      </c>
      <c r="C126" s="63">
        <v>21</v>
      </c>
      <c r="D126" s="60">
        <v>22434</v>
      </c>
      <c r="E126" s="63">
        <v>11</v>
      </c>
      <c r="F126" s="60">
        <v>22458</v>
      </c>
      <c r="G126" s="66">
        <v>21</v>
      </c>
      <c r="H126" s="66">
        <v>22465</v>
      </c>
      <c r="I126" s="42"/>
      <c r="J126" s="42"/>
      <c r="K126" s="52">
        <v>0</v>
      </c>
      <c r="L126">
        <v>2212</v>
      </c>
    </row>
    <row r="127" spans="1:12" x14ac:dyDescent="0.3">
      <c r="A127" s="60">
        <v>21</v>
      </c>
      <c r="B127" s="60">
        <v>22570</v>
      </c>
      <c r="C127" s="63">
        <v>12</v>
      </c>
      <c r="D127" s="60">
        <v>22579</v>
      </c>
      <c r="E127" s="63">
        <v>24</v>
      </c>
      <c r="F127" s="60">
        <v>22587</v>
      </c>
      <c r="G127" s="66">
        <v>23</v>
      </c>
      <c r="H127" s="66">
        <v>22598</v>
      </c>
      <c r="I127" s="42"/>
      <c r="J127" s="42"/>
      <c r="K127" s="52">
        <v>0</v>
      </c>
      <c r="L127">
        <v>2122</v>
      </c>
    </row>
    <row r="128" spans="1:12" x14ac:dyDescent="0.3">
      <c r="A128" s="60">
        <v>12</v>
      </c>
      <c r="B128" s="60">
        <v>22731</v>
      </c>
      <c r="C128" s="63">
        <v>23</v>
      </c>
      <c r="D128" s="60">
        <v>22740</v>
      </c>
      <c r="E128" s="63">
        <v>24</v>
      </c>
      <c r="F128" s="60">
        <v>22751</v>
      </c>
      <c r="G128" s="66">
        <v>23</v>
      </c>
      <c r="H128" s="66">
        <v>22765</v>
      </c>
      <c r="I128" s="42"/>
      <c r="J128" s="42"/>
      <c r="K128" s="52">
        <v>0</v>
      </c>
      <c r="L128">
        <v>1222</v>
      </c>
    </row>
    <row r="129" spans="1:12" x14ac:dyDescent="0.3">
      <c r="A129" s="60">
        <v>12</v>
      </c>
      <c r="B129" s="60">
        <v>22908</v>
      </c>
      <c r="C129" s="63">
        <v>23</v>
      </c>
      <c r="D129" s="60">
        <v>22916</v>
      </c>
      <c r="E129" s="63">
        <v>24</v>
      </c>
      <c r="F129" s="60">
        <v>22932</v>
      </c>
      <c r="G129" s="66">
        <v>23</v>
      </c>
      <c r="H129" s="66">
        <v>22944</v>
      </c>
      <c r="I129" s="42"/>
      <c r="J129" s="42"/>
      <c r="K129" s="52">
        <v>0</v>
      </c>
      <c r="L129">
        <v>1222</v>
      </c>
    </row>
    <row r="130" spans="1:12" x14ac:dyDescent="0.3">
      <c r="A130" s="60">
        <v>21</v>
      </c>
      <c r="B130" s="60">
        <v>23041</v>
      </c>
      <c r="C130" s="63">
        <v>21</v>
      </c>
      <c r="D130" s="60">
        <v>23067</v>
      </c>
      <c r="E130" s="63">
        <v>22</v>
      </c>
      <c r="F130" s="60">
        <v>23086</v>
      </c>
      <c r="G130" s="66">
        <v>14</v>
      </c>
      <c r="H130" s="66">
        <v>23097</v>
      </c>
      <c r="I130" s="42"/>
      <c r="J130" s="42"/>
      <c r="K130" s="52">
        <v>0</v>
      </c>
      <c r="L130">
        <v>2221</v>
      </c>
    </row>
    <row r="131" spans="1:12" x14ac:dyDescent="0.3">
      <c r="A131" s="60">
        <v>21</v>
      </c>
      <c r="B131" s="60">
        <v>23219</v>
      </c>
      <c r="C131" s="63">
        <v>21</v>
      </c>
      <c r="D131" s="60">
        <v>23243</v>
      </c>
      <c r="E131" s="63">
        <v>22</v>
      </c>
      <c r="F131" s="60">
        <v>23257</v>
      </c>
      <c r="G131" s="66">
        <v>23</v>
      </c>
      <c r="H131" s="66">
        <v>23273</v>
      </c>
      <c r="I131" s="42"/>
      <c r="J131" s="42"/>
      <c r="K131" s="52">
        <v>0</v>
      </c>
      <c r="L131">
        <v>2222</v>
      </c>
    </row>
    <row r="132" spans="1:12" x14ac:dyDescent="0.3">
      <c r="A132" s="60">
        <v>21</v>
      </c>
      <c r="B132" s="60">
        <v>23372</v>
      </c>
      <c r="C132" s="63">
        <v>21</v>
      </c>
      <c r="D132" s="60">
        <v>23392</v>
      </c>
      <c r="E132" s="63">
        <v>22</v>
      </c>
      <c r="F132" s="60">
        <v>23414</v>
      </c>
      <c r="G132" s="66">
        <v>23</v>
      </c>
      <c r="H132" s="66">
        <v>23423</v>
      </c>
      <c r="I132" s="42"/>
      <c r="J132" s="42"/>
      <c r="K132" s="52">
        <v>0</v>
      </c>
      <c r="L132">
        <v>2222</v>
      </c>
    </row>
    <row r="133" spans="1:12" x14ac:dyDescent="0.3">
      <c r="A133" s="60">
        <v>21</v>
      </c>
      <c r="B133" s="60">
        <v>23533</v>
      </c>
      <c r="C133" s="63">
        <v>21</v>
      </c>
      <c r="D133" s="60">
        <v>23547</v>
      </c>
      <c r="E133" s="63">
        <v>11</v>
      </c>
      <c r="F133" s="60">
        <v>23558</v>
      </c>
      <c r="G133" s="66">
        <v>21</v>
      </c>
      <c r="H133" s="66">
        <v>23566</v>
      </c>
      <c r="I133" s="42"/>
      <c r="J133" s="42"/>
      <c r="K133" s="52">
        <v>0</v>
      </c>
      <c r="L133">
        <v>2212</v>
      </c>
    </row>
    <row r="134" spans="1:12" x14ac:dyDescent="0.3">
      <c r="A134" s="60">
        <v>21</v>
      </c>
      <c r="B134" s="60">
        <v>23655</v>
      </c>
      <c r="C134" s="63">
        <v>21</v>
      </c>
      <c r="D134" s="60">
        <v>23673</v>
      </c>
      <c r="E134" s="63">
        <v>11</v>
      </c>
      <c r="F134" s="60">
        <v>23695</v>
      </c>
      <c r="G134" s="66">
        <v>21</v>
      </c>
      <c r="H134" s="66">
        <v>23702</v>
      </c>
      <c r="I134" s="42"/>
      <c r="J134" s="42"/>
      <c r="K134" s="52">
        <v>0</v>
      </c>
      <c r="L134">
        <v>2212</v>
      </c>
    </row>
    <row r="135" spans="1:12" x14ac:dyDescent="0.3">
      <c r="A135" s="60">
        <v>21</v>
      </c>
      <c r="B135" s="60">
        <v>23820</v>
      </c>
      <c r="C135" s="63">
        <v>21</v>
      </c>
      <c r="D135" s="60">
        <v>23833</v>
      </c>
      <c r="E135" s="63">
        <v>11</v>
      </c>
      <c r="F135" s="60">
        <v>23845</v>
      </c>
      <c r="G135" s="66">
        <v>21</v>
      </c>
      <c r="H135" s="66">
        <v>23873</v>
      </c>
      <c r="I135" s="42"/>
      <c r="J135" s="42"/>
      <c r="K135" s="52">
        <v>0</v>
      </c>
      <c r="L135">
        <v>2212</v>
      </c>
    </row>
    <row r="136" spans="1:12" x14ac:dyDescent="0.3">
      <c r="A136" s="60">
        <v>21</v>
      </c>
      <c r="B136" s="60">
        <v>23993</v>
      </c>
      <c r="C136" s="63"/>
      <c r="D136" s="60"/>
      <c r="E136" s="63"/>
      <c r="F136" s="60"/>
      <c r="G136" s="66"/>
      <c r="H136" s="66"/>
      <c r="I136" s="42"/>
      <c r="J136" s="42"/>
      <c r="K136" s="52"/>
      <c r="L136">
        <v>2</v>
      </c>
    </row>
    <row r="137" spans="1:12" x14ac:dyDescent="0.3">
      <c r="A137" s="17"/>
      <c r="B137" s="17"/>
      <c r="C137" s="17"/>
      <c r="D137" s="17"/>
      <c r="E137" s="17"/>
      <c r="F137" s="17"/>
      <c r="G137" s="17"/>
      <c r="H13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0</v>
      </c>
      <c r="B2" s="35">
        <v>40737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161</v>
      </c>
      <c r="V3" s="26" t="s">
        <v>115</v>
      </c>
      <c r="W3">
        <f>COUNTA(L7:L33)</f>
        <v>27</v>
      </c>
      <c r="AA3" s="26" t="s">
        <v>115</v>
      </c>
      <c r="AB3">
        <f>COUNTA(L34:L60)</f>
        <v>27</v>
      </c>
      <c r="AF3" s="26" t="s">
        <v>115</v>
      </c>
      <c r="AG3">
        <f>COUNTA(L61:L86)</f>
        <v>26</v>
      </c>
      <c r="AK3" s="26" t="s">
        <v>115</v>
      </c>
      <c r="AL3">
        <f>COUNTA(L87:L113)</f>
        <v>27</v>
      </c>
      <c r="AP3" s="26" t="s">
        <v>115</v>
      </c>
      <c r="AQ3">
        <f>COUNTA(L114:L140)</f>
        <v>27</v>
      </c>
      <c r="AU3" s="26" t="s">
        <v>115</v>
      </c>
      <c r="AV3">
        <f>COUNTA(L141:L167)</f>
        <v>27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161</v>
      </c>
      <c r="V4" s="26" t="s">
        <v>116</v>
      </c>
      <c r="W4">
        <f>SUM(U7:U22)</f>
        <v>27</v>
      </c>
      <c r="AA4" s="26" t="s">
        <v>116</v>
      </c>
      <c r="AB4">
        <f>SUM(Z7:Z22)</f>
        <v>27</v>
      </c>
      <c r="AF4" s="26" t="s">
        <v>116</v>
      </c>
      <c r="AG4">
        <f>SUM(AE7:AE22)</f>
        <v>26</v>
      </c>
      <c r="AK4" s="26" t="s">
        <v>116</v>
      </c>
      <c r="AL4">
        <f>SUM(AJ7:AJ22)</f>
        <v>27</v>
      </c>
      <c r="AP4" s="26" t="s">
        <v>116</v>
      </c>
      <c r="AQ4">
        <f>SUM(AO7:AO22)</f>
        <v>27</v>
      </c>
      <c r="AU4" s="26" t="s">
        <v>116</v>
      </c>
      <c r="AV4">
        <f>SUM(AT7:AT22)</f>
        <v>27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45</v>
      </c>
      <c r="C7" s="61">
        <v>23</v>
      </c>
      <c r="D7" s="58">
        <v>53</v>
      </c>
      <c r="E7" s="61">
        <v>24</v>
      </c>
      <c r="F7" s="58">
        <v>64</v>
      </c>
      <c r="G7" s="64">
        <v>14</v>
      </c>
      <c r="H7" s="64">
        <v>77</v>
      </c>
      <c r="I7" s="43"/>
      <c r="J7" s="43"/>
      <c r="K7" s="44">
        <v>0</v>
      </c>
      <c r="L7">
        <v>1221</v>
      </c>
      <c r="N7" s="37">
        <v>1111</v>
      </c>
      <c r="O7" s="37">
        <f>COUNTIF($L$7:$L$500,N7)</f>
        <v>1</v>
      </c>
      <c r="P7" s="37">
        <f>O7/$Q$4</f>
        <v>6.2111801242236021E-3</v>
      </c>
      <c r="Q7" s="37">
        <f>IF(P7=0,0,(P7*((LOG(P7))/LOG(2))))</f>
        <v>-4.5533645205680845E-2</v>
      </c>
      <c r="T7" s="37">
        <f>N7</f>
        <v>1111</v>
      </c>
      <c r="U7" s="37">
        <f>COUNTIF(L7:L33,T7)</f>
        <v>1</v>
      </c>
      <c r="V7" s="37">
        <f>U7/(W4-U20)</f>
        <v>0.04</v>
      </c>
      <c r="W7" s="37">
        <f>IF(V7=0,0,(V7*((LOG(V7))/LOG(2))))</f>
        <v>-0.18575424759098899</v>
      </c>
      <c r="Y7" s="37">
        <f>N7</f>
        <v>1111</v>
      </c>
      <c r="Z7" s="37">
        <f>COUNTIF(L34:L60,Y7)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COUNTIF(L61:L86,AD7)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COUNTIF(L87:L113,AI7)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COUNTIF(L114:L140,AN7)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COUNTIF(L141:L167,AS7)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202</v>
      </c>
      <c r="C8" s="62">
        <v>21</v>
      </c>
      <c r="D8" s="59">
        <v>235</v>
      </c>
      <c r="E8" s="62">
        <v>22</v>
      </c>
      <c r="F8" s="59">
        <v>247</v>
      </c>
      <c r="G8" s="65">
        <v>23</v>
      </c>
      <c r="H8" s="65">
        <v>270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1</v>
      </c>
      <c r="P8" s="37">
        <f>O8/$Q$4</f>
        <v>6.2111801242236021E-3</v>
      </c>
      <c r="Q8" s="37">
        <f>IF(P8=0,0,(P8*((LOG(P8))/LOG(2))))</f>
        <v>-4.5533645205680845E-2</v>
      </c>
      <c r="T8" s="37">
        <f>N8</f>
        <v>1112</v>
      </c>
      <c r="U8" s="37">
        <f>COUNTIF(L7:L33,T8)</f>
        <v>1</v>
      </c>
      <c r="V8" s="37">
        <f>U8/(W4-U20)</f>
        <v>0.04</v>
      </c>
      <c r="W8" s="37">
        <f>IF(V8=0,0,(V8*((LOG(V8))/LOG(2))))</f>
        <v>-0.18575424759098899</v>
      </c>
      <c r="Y8" s="37">
        <f>N8</f>
        <v>1112</v>
      </c>
      <c r="Z8" s="37">
        <f>COUNTIF(L34:L60,Y8)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COUNTIF(L61:L86,AD8)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COUNTIF(L87:L113,AI8)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COUNTIF(L114:L140,AN8)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COUNTIF(L141:L167,AS8)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370</v>
      </c>
      <c r="C9" s="62">
        <v>21</v>
      </c>
      <c r="D9" s="59">
        <v>380</v>
      </c>
      <c r="E9" s="62">
        <v>11</v>
      </c>
      <c r="F9" s="59">
        <v>389</v>
      </c>
      <c r="G9" s="65">
        <v>21</v>
      </c>
      <c r="H9" s="65">
        <v>397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4</v>
      </c>
      <c r="P9" s="37">
        <f>O9/$Q$4</f>
        <v>2.4844720496894408E-2</v>
      </c>
      <c r="Q9" s="37">
        <f>IF(P9=0,0,(P9*((LOG(P9))/LOG(2))))</f>
        <v>-0.13244513982893458</v>
      </c>
      <c r="T9" s="37">
        <f>N9</f>
        <v>1121</v>
      </c>
      <c r="U9" s="37">
        <f>COUNTIF(L7:L33,T9)</f>
        <v>1</v>
      </c>
      <c r="V9" s="37">
        <f>U9/(W4-U20)</f>
        <v>0.04</v>
      </c>
      <c r="W9" s="37">
        <f>IF(V9=0,0,(V9*((LOG(V9))/LOG(2))))</f>
        <v>-0.18575424759098899</v>
      </c>
      <c r="Y9" s="37">
        <f>N9</f>
        <v>1121</v>
      </c>
      <c r="Z9" s="37">
        <f>COUNTIF(L34:L60,Y9)</f>
        <v>3</v>
      </c>
      <c r="AA9" s="37">
        <f>Z9/(AB4-Z20)</f>
        <v>0.13043478260869565</v>
      </c>
      <c r="AB9" s="37">
        <f>IF(AA9=0,0,(AA9*((LOG(AA9))/LOG(2))))</f>
        <v>-0.3832955811307639</v>
      </c>
      <c r="AD9" s="37">
        <f>N9</f>
        <v>1121</v>
      </c>
      <c r="AE9" s="37">
        <f>COUNTIF(L61:L86,AD9)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COUNTIF(L87:L113,AI9)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COUNTIF(L114:L140,AN9)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COUNTIF(L141:L167,AS9)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511</v>
      </c>
      <c r="C10" s="62">
        <v>21</v>
      </c>
      <c r="D10" s="59">
        <v>520</v>
      </c>
      <c r="E10" s="62">
        <v>22</v>
      </c>
      <c r="F10" s="59">
        <v>531</v>
      </c>
      <c r="G10" s="65">
        <v>23</v>
      </c>
      <c r="H10" s="65">
        <v>552</v>
      </c>
      <c r="I10" s="43"/>
      <c r="J10" s="43"/>
      <c r="K10" s="44">
        <v>0</v>
      </c>
      <c r="L10">
        <v>2222</v>
      </c>
      <c r="N10" s="37">
        <v>1122</v>
      </c>
      <c r="O10" s="37">
        <f>COUNTIF($L$7:$L$500,N10)</f>
        <v>2</v>
      </c>
      <c r="P10" s="37">
        <f>O10/$Q$4</f>
        <v>1.2422360248447204E-2</v>
      </c>
      <c r="Q10" s="37">
        <f>IF(P10=0,0,(P10*((LOG(P10))/LOG(2))))</f>
        <v>-7.8644930162914489E-2</v>
      </c>
      <c r="T10" s="37">
        <f>N10</f>
        <v>1122</v>
      </c>
      <c r="U10" s="37">
        <f>COUNTIF(L7:L33,T10)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COUNTIF(L34:L60,Y10)</f>
        <v>2</v>
      </c>
      <c r="AA10" s="37">
        <f>Z10/(AB4-Z20)</f>
        <v>8.6956521739130432E-2</v>
      </c>
      <c r="AB10" s="37">
        <f>IF(AA10=0,0,(AA10*((LOG(AA10))/LOG(2))))</f>
        <v>-0.30639669183104457</v>
      </c>
      <c r="AD10" s="37">
        <f>N10</f>
        <v>1122</v>
      </c>
      <c r="AE10" s="37">
        <f>COUNTIF(L61:L86,AD10)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COUNTIF(L87:L113,AI10)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COUNTIF(L114:L140,AN10)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COUNTIF(L141:L167,AS10)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21</v>
      </c>
      <c r="B11" s="59">
        <v>658</v>
      </c>
      <c r="C11" s="62">
        <v>21</v>
      </c>
      <c r="D11" s="59">
        <v>670</v>
      </c>
      <c r="E11" s="62">
        <v>22</v>
      </c>
      <c r="F11" s="59">
        <v>684</v>
      </c>
      <c r="G11" s="65">
        <v>23</v>
      </c>
      <c r="H11" s="65">
        <v>695</v>
      </c>
      <c r="I11" s="43"/>
      <c r="J11" s="43"/>
      <c r="K11" s="44">
        <v>0</v>
      </c>
      <c r="L11">
        <v>2222</v>
      </c>
      <c r="N11" s="37">
        <v>1211</v>
      </c>
      <c r="O11" s="37">
        <f>COUNTIF($L$7:$L$500,N11)</f>
        <v>1</v>
      </c>
      <c r="P11" s="37">
        <f>O11/$Q$4</f>
        <v>6.2111801242236021E-3</v>
      </c>
      <c r="Q11" s="37">
        <f>IF(P11=0,0,(P11*((LOG(P11))/LOG(2))))</f>
        <v>-4.5533645205680845E-2</v>
      </c>
      <c r="T11" s="37">
        <f>N11</f>
        <v>1211</v>
      </c>
      <c r="U11" s="37">
        <f>COUNTIF(L7:L33,T11)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COUNTIF(L34:L60,Y11)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COUNTIF(L61:L86,AD11)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COUNTIF(L87:L113,AI11)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COUNTIF(L114:L140,AN11)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COUNTIF(L141:L167,AS11)</f>
        <v>1</v>
      </c>
      <c r="AU11" s="37">
        <f>AT11/(AV4-AT20)</f>
        <v>4.3478260869565216E-2</v>
      </c>
      <c r="AV11" s="37">
        <f>IF(AU11=0,0,(AU11*((LOG(AU11))/LOG(2))))</f>
        <v>-0.19667660678508753</v>
      </c>
    </row>
    <row r="12" spans="1:48" x14ac:dyDescent="0.3">
      <c r="A12" s="59">
        <v>21</v>
      </c>
      <c r="B12" s="59">
        <v>826</v>
      </c>
      <c r="C12" s="62">
        <v>21</v>
      </c>
      <c r="D12" s="59">
        <v>845</v>
      </c>
      <c r="E12" s="62">
        <v>22</v>
      </c>
      <c r="F12" s="59">
        <v>860</v>
      </c>
      <c r="G12" s="65">
        <v>23</v>
      </c>
      <c r="H12" s="65">
        <v>875</v>
      </c>
      <c r="I12" s="43"/>
      <c r="J12" s="43"/>
      <c r="K12" s="44">
        <v>0</v>
      </c>
      <c r="L12">
        <v>2222</v>
      </c>
      <c r="N12" s="37">
        <v>1212</v>
      </c>
      <c r="O12" s="37">
        <f>COUNTIF($L$7:$L$500,N12)</f>
        <v>17</v>
      </c>
      <c r="P12" s="37">
        <f>O12/$Q$4</f>
        <v>0.10559006211180125</v>
      </c>
      <c r="Q12" s="37">
        <f>IF(P12=0,0,(P12*((LOG(P12))/LOG(2))))</f>
        <v>-0.34247651320927158</v>
      </c>
      <c r="T12" s="37">
        <f>N12</f>
        <v>1212</v>
      </c>
      <c r="U12" s="37">
        <f>COUNTIF(L7:L33,T12)</f>
        <v>2</v>
      </c>
      <c r="V12" s="37">
        <f>U12/(W4-U20)</f>
        <v>0.08</v>
      </c>
      <c r="W12" s="37">
        <f>IF(V12=0,0,(V12*((LOG(V12))/LOG(2))))</f>
        <v>-0.29150849518197797</v>
      </c>
      <c r="Y12" s="37">
        <f>N12</f>
        <v>1212</v>
      </c>
      <c r="Z12" s="37">
        <f>COUNTIF(L34:L60,Y12)</f>
        <v>3</v>
      </c>
      <c r="AA12" s="37">
        <f>Z12/(AB4-Z20)</f>
        <v>0.13043478260869565</v>
      </c>
      <c r="AB12" s="37">
        <f>IF(AA12=0,0,(AA12*((LOG(AA12))/LOG(2))))</f>
        <v>-0.3832955811307639</v>
      </c>
      <c r="AD12" s="37">
        <f>N12</f>
        <v>1212</v>
      </c>
      <c r="AE12" s="37">
        <f>COUNTIF(L61:L86,AD12)</f>
        <v>3</v>
      </c>
      <c r="AF12" s="37">
        <f>AE12/(AG4-AE20)</f>
        <v>0.13043478260869565</v>
      </c>
      <c r="AG12" s="37">
        <f>IF(AF12=0,0,(AF12*((LOG(AF12))/LOG(2))))</f>
        <v>-0.3832955811307639</v>
      </c>
      <c r="AI12" s="37">
        <f>N12</f>
        <v>1212</v>
      </c>
      <c r="AJ12" s="37">
        <f>COUNTIF(L87:L113,AI12)</f>
        <v>4</v>
      </c>
      <c r="AK12" s="37">
        <f>AJ12/(AL4-AJ20)</f>
        <v>0.16666666666666666</v>
      </c>
      <c r="AL12" s="37">
        <f>IF(AK12=0,0,(AK12*((LOG(AK12))/LOG(2))))</f>
        <v>-0.43082708345352599</v>
      </c>
      <c r="AN12" s="37">
        <f>N12</f>
        <v>1212</v>
      </c>
      <c r="AO12" s="37">
        <f>COUNTIF(L114:L140,AN12)</f>
        <v>2</v>
      </c>
      <c r="AP12" s="37">
        <f>AO12/(AQ4-AO20)</f>
        <v>9.5238095238095233E-2</v>
      </c>
      <c r="AQ12" s="37">
        <f>IF(AP12=0,0,(AP12*((LOG(AP12))/LOG(2))))</f>
        <v>-0.32307784978845333</v>
      </c>
      <c r="AS12" s="37">
        <f>N12</f>
        <v>1212</v>
      </c>
      <c r="AT12" s="37">
        <f>COUNTIF(L141:L167,AS12)</f>
        <v>3</v>
      </c>
      <c r="AU12" s="37">
        <f>AT12/(AV4-AT20)</f>
        <v>0.13043478260869565</v>
      </c>
      <c r="AV12" s="37">
        <f>IF(AU12=0,0,(AU12*((LOG(AU12))/LOG(2))))</f>
        <v>-0.3832955811307639</v>
      </c>
    </row>
    <row r="13" spans="1:48" x14ac:dyDescent="0.3">
      <c r="A13" s="59">
        <v>21</v>
      </c>
      <c r="B13" s="59">
        <v>998</v>
      </c>
      <c r="C13" s="62">
        <v>21</v>
      </c>
      <c r="D13" s="59">
        <v>1010</v>
      </c>
      <c r="E13" s="62">
        <v>22</v>
      </c>
      <c r="F13" s="59">
        <v>1021</v>
      </c>
      <c r="G13" s="65">
        <v>23</v>
      </c>
      <c r="H13" s="65">
        <v>1036</v>
      </c>
      <c r="I13" s="43"/>
      <c r="J13" s="43"/>
      <c r="K13" s="44">
        <v>0</v>
      </c>
      <c r="L13">
        <v>2222</v>
      </c>
      <c r="N13" s="37">
        <v>1221</v>
      </c>
      <c r="O13" s="37">
        <f>COUNTIF($L$7:$L$500,N13)</f>
        <v>10</v>
      </c>
      <c r="P13" s="37">
        <f>O13/$Q$4</f>
        <v>6.2111801242236024E-2</v>
      </c>
      <c r="Q13" s="37">
        <f>IF(P13=0,0,(P13*((LOG(P13))/LOG(2))))</f>
        <v>-0.2490055144861649</v>
      </c>
      <c r="T13" s="37">
        <f>N13</f>
        <v>1221</v>
      </c>
      <c r="U13" s="37">
        <f>COUNTIF(L7:L33,T13)</f>
        <v>1</v>
      </c>
      <c r="V13" s="37">
        <f>U13/(W4-U20)</f>
        <v>0.04</v>
      </c>
      <c r="W13" s="37">
        <f>IF(V13=0,0,(V13*((LOG(V13))/LOG(2))))</f>
        <v>-0.18575424759098899</v>
      </c>
      <c r="Y13" s="37">
        <f>N13</f>
        <v>1221</v>
      </c>
      <c r="Z13" s="37">
        <f>COUNTIF(L34:L60,Y13)</f>
        <v>3</v>
      </c>
      <c r="AA13" s="37">
        <f>Z13/(AB4-Z20)</f>
        <v>0.13043478260869565</v>
      </c>
      <c r="AB13" s="37">
        <f>IF(AA13=0,0,(AA13*((LOG(AA13))/LOG(2))))</f>
        <v>-0.3832955811307639</v>
      </c>
      <c r="AD13" s="37">
        <f>N13</f>
        <v>1221</v>
      </c>
      <c r="AE13" s="37">
        <f>COUNTIF(L61:L86,AD13)</f>
        <v>3</v>
      </c>
      <c r="AF13" s="37">
        <f>AE13/(AG4-AE20)</f>
        <v>0.13043478260869565</v>
      </c>
      <c r="AG13" s="37">
        <f>IF(AF13=0,0,(AF13*((LOG(AF13))/LOG(2))))</f>
        <v>-0.3832955811307639</v>
      </c>
      <c r="AI13" s="37">
        <f>N13</f>
        <v>1221</v>
      </c>
      <c r="AJ13" s="37">
        <f>COUNTIF(L87:L113,AI13)</f>
        <v>1</v>
      </c>
      <c r="AK13" s="37">
        <f>AJ13/(AL4-AJ20)</f>
        <v>4.1666666666666664E-2</v>
      </c>
      <c r="AL13" s="37">
        <f>IF(AK13=0,0,(AK13*((LOG(AK13))/LOG(2))))</f>
        <v>-0.19104010419671485</v>
      </c>
      <c r="AN13" s="37">
        <f>N13</f>
        <v>1221</v>
      </c>
      <c r="AO13" s="37">
        <f>COUNTIF(L114:L140,AN13)</f>
        <v>2</v>
      </c>
      <c r="AP13" s="37">
        <f>AO13/(AQ4-AO20)</f>
        <v>9.5238095238095233E-2</v>
      </c>
      <c r="AQ13" s="37">
        <f>IF(AP13=0,0,(AP13*((LOG(AP13))/LOG(2))))</f>
        <v>-0.32307784978845333</v>
      </c>
      <c r="AS13" s="37">
        <f>N13</f>
        <v>1221</v>
      </c>
      <c r="AT13" s="37">
        <f>COUNTIF(L141:L167,AS13)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21</v>
      </c>
      <c r="B14" s="59">
        <v>1136</v>
      </c>
      <c r="C14" s="62">
        <v>21</v>
      </c>
      <c r="D14" s="59">
        <v>1150</v>
      </c>
      <c r="E14" s="62">
        <v>22</v>
      </c>
      <c r="F14" s="59">
        <v>1159</v>
      </c>
      <c r="G14" s="65">
        <v>23</v>
      </c>
      <c r="H14" s="65">
        <v>1171</v>
      </c>
      <c r="I14" s="43"/>
      <c r="J14" s="43"/>
      <c r="K14" s="44">
        <v>0</v>
      </c>
      <c r="L14">
        <v>2222</v>
      </c>
      <c r="N14" s="37">
        <v>1222</v>
      </c>
      <c r="O14" s="37">
        <f>COUNTIF($L$7:$L$500,N14)</f>
        <v>6</v>
      </c>
      <c r="P14" s="37">
        <f>O14/$Q$4</f>
        <v>3.7267080745341616E-2</v>
      </c>
      <c r="Q14" s="37">
        <f>IF(P14=0,0,(P14*((LOG(P14))/LOG(2))))</f>
        <v>-0.17686786499602961</v>
      </c>
      <c r="T14" s="37">
        <f>N14</f>
        <v>1222</v>
      </c>
      <c r="U14" s="37">
        <f>COUNTIF(L7:L33,T14)</f>
        <v>1</v>
      </c>
      <c r="V14" s="37">
        <f>U14/(W4-U20)</f>
        <v>0.04</v>
      </c>
      <c r="W14" s="37">
        <f>IF(V14=0,0,(V14*((LOG(V14))/LOG(2))))</f>
        <v>-0.18575424759098899</v>
      </c>
      <c r="Y14" s="37">
        <f>N14</f>
        <v>1222</v>
      </c>
      <c r="Z14" s="37">
        <f>COUNTIF(L34:L60,Y14)</f>
        <v>2</v>
      </c>
      <c r="AA14" s="37">
        <f>Z14/(AB4-Z20)</f>
        <v>8.6956521739130432E-2</v>
      </c>
      <c r="AB14" s="37">
        <f>IF(AA14=0,0,(AA14*((LOG(AA14))/LOG(2))))</f>
        <v>-0.30639669183104457</v>
      </c>
      <c r="AD14" s="37">
        <f>N14</f>
        <v>1222</v>
      </c>
      <c r="AE14" s="37">
        <f>COUNTIF(L61:L86,AD14)</f>
        <v>1</v>
      </c>
      <c r="AF14" s="37">
        <f>AE14/(AG4-AE20)</f>
        <v>4.3478260869565216E-2</v>
      </c>
      <c r="AG14" s="37">
        <f>IF(AF14=0,0,(AF14*((LOG(AF14))/LOG(2))))</f>
        <v>-0.19667660678508753</v>
      </c>
      <c r="AI14" s="37">
        <f>N14</f>
        <v>1222</v>
      </c>
      <c r="AJ14" s="37">
        <f>COUNTIF(L87:L113,AI14)</f>
        <v>1</v>
      </c>
      <c r="AK14" s="37">
        <f>AJ14/(AL4-AJ20)</f>
        <v>4.1666666666666664E-2</v>
      </c>
      <c r="AL14" s="37">
        <f>IF(AK14=0,0,(AK14*((LOG(AK14))/LOG(2))))</f>
        <v>-0.19104010419671485</v>
      </c>
      <c r="AN14" s="37">
        <f>N14</f>
        <v>1222</v>
      </c>
      <c r="AO14" s="37">
        <f>COUNTIF(L114:L140,AN14)</f>
        <v>1</v>
      </c>
      <c r="AP14" s="37">
        <f>AO14/(AQ4-AO20)</f>
        <v>4.7619047619047616E-2</v>
      </c>
      <c r="AQ14" s="37">
        <f>IF(AP14=0,0,(AP14*((LOG(AP14))/LOG(2))))</f>
        <v>-0.20915797251327431</v>
      </c>
      <c r="AS14" s="37">
        <f>N14</f>
        <v>1222</v>
      </c>
      <c r="AT14" s="37">
        <f>COUNTIF(L141:L167,AS14)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12</v>
      </c>
      <c r="B15" s="59">
        <v>1282</v>
      </c>
      <c r="C15" s="62">
        <v>23</v>
      </c>
      <c r="D15" s="59">
        <v>1316</v>
      </c>
      <c r="E15" s="62">
        <v>24</v>
      </c>
      <c r="F15" s="59">
        <v>1336</v>
      </c>
      <c r="G15" s="65">
        <v>23</v>
      </c>
      <c r="H15" s="65">
        <v>1352</v>
      </c>
      <c r="I15" s="43"/>
      <c r="J15" s="43"/>
      <c r="K15" s="44">
        <v>0</v>
      </c>
      <c r="L15">
        <v>1222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COUNTIF(L7:L33,T15)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COUNTIF(L34:L60,Y15)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COUNTIF(L61:L86,AD15)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COUNTIF(L87:L113,AI15)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COUNTIF(L114:L140,AN15)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COUNTIF(L141:L167,AS15)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1456</v>
      </c>
      <c r="C16" s="62">
        <v>21</v>
      </c>
      <c r="D16" s="59">
        <v>1479</v>
      </c>
      <c r="E16" s="62">
        <v>11</v>
      </c>
      <c r="F16" s="59">
        <v>1488</v>
      </c>
      <c r="G16" s="65">
        <v>21</v>
      </c>
      <c r="H16" s="65">
        <v>1497</v>
      </c>
      <c r="I16" s="43"/>
      <c r="J16" s="43"/>
      <c r="K16" s="44">
        <v>0</v>
      </c>
      <c r="L16">
        <v>2212</v>
      </c>
      <c r="N16" s="37">
        <v>2112</v>
      </c>
      <c r="O16" s="37">
        <f>COUNTIF($L$7:$L$500,N16)</f>
        <v>6</v>
      </c>
      <c r="P16" s="37">
        <f>O16/$Q$4</f>
        <v>3.7267080745341616E-2</v>
      </c>
      <c r="Q16" s="37">
        <f>IF(P16=0,0,(P16*((LOG(P16))/LOG(2))))</f>
        <v>-0.17686786499602961</v>
      </c>
      <c r="T16" s="37">
        <f>N16</f>
        <v>2112</v>
      </c>
      <c r="U16" s="37">
        <f>COUNTIF(L7:L33,T16)</f>
        <v>2</v>
      </c>
      <c r="V16" s="37">
        <f>U16/(W4-U20)</f>
        <v>0.08</v>
      </c>
      <c r="W16" s="37">
        <f>IF(V16=0,0,(V16*((LOG(V16))/LOG(2))))</f>
        <v>-0.29150849518197797</v>
      </c>
      <c r="Y16" s="37">
        <f>N16</f>
        <v>2112</v>
      </c>
      <c r="Z16" s="37">
        <f>COUNTIF(L34:L60,Y16)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COUNTIF(L61:L86,AD16)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COUNTIF(L87:L113,AI16)</f>
        <v>1</v>
      </c>
      <c r="AK16" s="37">
        <f>AJ16/(AL4-AJ20)</f>
        <v>4.1666666666666664E-2</v>
      </c>
      <c r="AL16" s="37">
        <f>IF(AK16=0,0,(AK16*((LOG(AK16))/LOG(2))))</f>
        <v>-0.19104010419671485</v>
      </c>
      <c r="AN16" s="37">
        <f>N16</f>
        <v>2112</v>
      </c>
      <c r="AO16" s="37">
        <f>COUNTIF(L114:L140,AN16)</f>
        <v>1</v>
      </c>
      <c r="AP16" s="37">
        <f>AO16/(AQ4-AO20)</f>
        <v>4.7619047619047616E-2</v>
      </c>
      <c r="AQ16" s="37">
        <f>IF(AP16=0,0,(AP16*((LOG(AP16))/LOG(2))))</f>
        <v>-0.20915797251327431</v>
      </c>
      <c r="AS16" s="37">
        <f>N16</f>
        <v>2112</v>
      </c>
      <c r="AT16" s="37">
        <f>COUNTIF(L141:L167,AS16)</f>
        <v>2</v>
      </c>
      <c r="AU16" s="37">
        <f>AT16/(AV4-AT20)</f>
        <v>8.6956521739130432E-2</v>
      </c>
      <c r="AV16" s="37">
        <f>IF(AU16=0,0,(AU16*((LOG(AU16))/LOG(2))))</f>
        <v>-0.30639669183104457</v>
      </c>
    </row>
    <row r="17" spans="1:48" x14ac:dyDescent="0.3">
      <c r="A17" s="59">
        <v>21</v>
      </c>
      <c r="B17" s="59">
        <v>1595</v>
      </c>
      <c r="C17" s="62">
        <v>21</v>
      </c>
      <c r="D17" s="59">
        <v>1616</v>
      </c>
      <c r="E17" s="62">
        <v>22</v>
      </c>
      <c r="F17" s="59">
        <v>1628</v>
      </c>
      <c r="G17" s="65">
        <v>14</v>
      </c>
      <c r="H17" s="65">
        <v>1645</v>
      </c>
      <c r="I17" s="43"/>
      <c r="J17" s="43"/>
      <c r="K17" s="44">
        <v>0</v>
      </c>
      <c r="L17">
        <v>2221</v>
      </c>
      <c r="N17" s="37">
        <v>2121</v>
      </c>
      <c r="O17" s="37">
        <f>COUNTIF($L$7:$L$500,N17)</f>
        <v>25</v>
      </c>
      <c r="P17" s="37">
        <f>O17/$Q$4</f>
        <v>0.15527950310559005</v>
      </c>
      <c r="Q17" s="37">
        <f>IF(P17=0,0,(P17*((LOG(P17))/LOG(2))))</f>
        <v>-0.41724544849998324</v>
      </c>
      <c r="T17" s="37">
        <f>N17</f>
        <v>2121</v>
      </c>
      <c r="U17" s="37">
        <f>COUNTIF(L7:L33,T17)</f>
        <v>3</v>
      </c>
      <c r="V17" s="37">
        <f>U17/(W4-U20)</f>
        <v>0.12</v>
      </c>
      <c r="W17" s="37">
        <f>IF(V17=0,0,(V17*((LOG(V17))/LOG(2))))</f>
        <v>-0.36706724268642821</v>
      </c>
      <c r="Y17" s="37">
        <f>N17</f>
        <v>2121</v>
      </c>
      <c r="Z17" s="37">
        <f>COUNTIF(L34:L60,Y17)</f>
        <v>4</v>
      </c>
      <c r="AA17" s="37">
        <f>Z17/(AB4-Z20)</f>
        <v>0.17391304347826086</v>
      </c>
      <c r="AB17" s="37">
        <f>IF(AA17=0,0,(AA17*((LOG(AA17))/LOG(2))))</f>
        <v>-0.43888034018382832</v>
      </c>
      <c r="AD17" s="37">
        <f>N17</f>
        <v>2121</v>
      </c>
      <c r="AE17" s="37">
        <f>COUNTIF(L61:L86,AD17)</f>
        <v>1</v>
      </c>
      <c r="AF17" s="37">
        <f>AE17/(AG4-AE20)</f>
        <v>4.3478260869565216E-2</v>
      </c>
      <c r="AG17" s="37">
        <f>IF(AF17=0,0,(AF17*((LOG(AF17))/LOG(2))))</f>
        <v>-0.19667660678508753</v>
      </c>
      <c r="AI17" s="37">
        <f>N17</f>
        <v>2121</v>
      </c>
      <c r="AJ17" s="37">
        <f>COUNTIF(L87:L113,AI17)</f>
        <v>8</v>
      </c>
      <c r="AK17" s="37">
        <f>AJ17/(AL4-AJ20)</f>
        <v>0.33333333333333331</v>
      </c>
      <c r="AL17" s="37">
        <f>IF(AK17=0,0,(AK17*((LOG(AK17))/LOG(2))))</f>
        <v>-0.52832083357371862</v>
      </c>
      <c r="AN17" s="37">
        <f>N17</f>
        <v>2121</v>
      </c>
      <c r="AO17" s="37">
        <f>COUNTIF(L114:L140,AN17)</f>
        <v>3</v>
      </c>
      <c r="AP17" s="37">
        <f>AO17/(AQ4-AO20)</f>
        <v>0.14285714285714285</v>
      </c>
      <c r="AQ17" s="37">
        <f>IF(AP17=0,0,(AP17*((LOG(AP17))/LOG(2))))</f>
        <v>-0.40105070315108626</v>
      </c>
      <c r="AS17" s="37">
        <f>N17</f>
        <v>2121</v>
      </c>
      <c r="AT17" s="37">
        <f>COUNTIF(L141:L167,AS17)</f>
        <v>6</v>
      </c>
      <c r="AU17" s="37">
        <f>AT17/(AV4-AT20)</f>
        <v>0.2608695652173913</v>
      </c>
      <c r="AV17" s="37">
        <f>IF(AU17=0,0,(AU17*((LOG(AU17))/LOG(2))))</f>
        <v>-0.50572159704413644</v>
      </c>
    </row>
    <row r="18" spans="1:48" x14ac:dyDescent="0.3">
      <c r="A18" s="59">
        <v>21</v>
      </c>
      <c r="B18" s="59">
        <v>1755</v>
      </c>
      <c r="C18" s="62">
        <v>21</v>
      </c>
      <c r="D18" s="59">
        <v>1765</v>
      </c>
      <c r="E18" s="62">
        <v>22</v>
      </c>
      <c r="F18" s="59">
        <v>1795</v>
      </c>
      <c r="G18" s="65">
        <v>23</v>
      </c>
      <c r="H18" s="65">
        <v>1809</v>
      </c>
      <c r="I18" s="43"/>
      <c r="J18" s="43"/>
      <c r="K18" s="44">
        <v>0</v>
      </c>
      <c r="L18">
        <v>2222</v>
      </c>
      <c r="N18" s="37">
        <v>2122</v>
      </c>
      <c r="O18" s="37">
        <f>COUNTIF($L$7:$L$500,N18)</f>
        <v>37</v>
      </c>
      <c r="P18" s="37">
        <f>O18/$Q$4</f>
        <v>0.22981366459627328</v>
      </c>
      <c r="Q18" s="37">
        <f>IF(P18=0,0,(P18*((LOG(P18))/LOG(2))))</f>
        <v>-0.48754130411161301</v>
      </c>
      <c r="T18" s="37">
        <f>N18</f>
        <v>2122</v>
      </c>
      <c r="U18" s="37">
        <f>COUNTIF(L7:L33,T18)</f>
        <v>4</v>
      </c>
      <c r="V18" s="37">
        <f>U18/(W4-U20)</f>
        <v>0.16</v>
      </c>
      <c r="W18" s="37">
        <f>IF(V18=0,0,(V18*((LOG(V18))/LOG(2))))</f>
        <v>-0.42301699036395596</v>
      </c>
      <c r="Y18" s="37">
        <f>N18</f>
        <v>2122</v>
      </c>
      <c r="Z18" s="37">
        <f>COUNTIF(L34:L60,Y18)</f>
        <v>4</v>
      </c>
      <c r="AA18" s="37">
        <f>Z18/(AB4-Z20)</f>
        <v>0.17391304347826086</v>
      </c>
      <c r="AB18" s="37">
        <f>IF(AA18=0,0,(AA18*((LOG(AA18))/LOG(2))))</f>
        <v>-0.43888034018382832</v>
      </c>
      <c r="AD18" s="37">
        <f>N18</f>
        <v>2122</v>
      </c>
      <c r="AE18" s="37">
        <f>COUNTIF(L61:L86,AD18)</f>
        <v>12</v>
      </c>
      <c r="AF18" s="37">
        <f>AE18/(AG4-AE20)</f>
        <v>0.52173913043478259</v>
      </c>
      <c r="AG18" s="37">
        <f>IF(AF18=0,0,(AF18*((LOG(AF18))/LOG(2))))</f>
        <v>-0.48970406365349045</v>
      </c>
      <c r="AI18" s="37">
        <f>N18</f>
        <v>2122</v>
      </c>
      <c r="AJ18" s="37">
        <f>COUNTIF(L87:L113,AI18)</f>
        <v>5</v>
      </c>
      <c r="AK18" s="37">
        <f>AJ18/(AL4-AJ20)</f>
        <v>0.20833333333333334</v>
      </c>
      <c r="AL18" s="37">
        <f>IF(AK18=0,0,(AK18*((LOG(AK18))/LOG(2))))</f>
        <v>-0.47146550121537367</v>
      </c>
      <c r="AN18" s="37">
        <f>N18</f>
        <v>2122</v>
      </c>
      <c r="AO18" s="37">
        <f>COUNTIF(L114:L140,AN18)</f>
        <v>5</v>
      </c>
      <c r="AP18" s="37">
        <f>AO18/(AQ4-AO20)</f>
        <v>0.23809523809523808</v>
      </c>
      <c r="AQ18" s="37">
        <f>IF(AP18=0,0,(AP18*((LOG(AP18))/LOG(2))))</f>
        <v>-0.49294983997414238</v>
      </c>
      <c r="AS18" s="37">
        <f>N18</f>
        <v>2122</v>
      </c>
      <c r="AT18" s="37">
        <f>COUNTIF(L141:L167,AS18)</f>
        <v>7</v>
      </c>
      <c r="AU18" s="37">
        <f>AT18/(AV4-AT20)</f>
        <v>0.30434782608695654</v>
      </c>
      <c r="AV18" s="37">
        <f>IF(AU18=0,0,(AU18*((LOG(AU18))/LOG(2))))</f>
        <v>-0.52232387991286355</v>
      </c>
    </row>
    <row r="19" spans="1:48" x14ac:dyDescent="0.3">
      <c r="A19" s="59">
        <v>21</v>
      </c>
      <c r="B19" s="59">
        <v>1927</v>
      </c>
      <c r="C19" s="62">
        <v>12</v>
      </c>
      <c r="D19" s="59">
        <v>1939</v>
      </c>
      <c r="E19" s="62">
        <v>24</v>
      </c>
      <c r="F19" s="59">
        <v>1947</v>
      </c>
      <c r="G19" s="65">
        <v>23</v>
      </c>
      <c r="H19" s="65">
        <v>1962</v>
      </c>
      <c r="I19" s="43"/>
      <c r="J19" s="43"/>
      <c r="K19" s="44">
        <v>0</v>
      </c>
      <c r="L19">
        <v>2122</v>
      </c>
      <c r="N19" s="37">
        <v>2211</v>
      </c>
      <c r="O19" s="37">
        <f>COUNTIF($L$7:$L$500,N19)</f>
        <v>1</v>
      </c>
      <c r="P19" s="37">
        <f>O19/$Q$4</f>
        <v>6.2111801242236021E-3</v>
      </c>
      <c r="Q19" s="37">
        <f>IF(P19=0,0,(P19*((LOG(P19))/LOG(2))))</f>
        <v>-4.5533645205680845E-2</v>
      </c>
      <c r="T19" s="37">
        <f>N19</f>
        <v>2211</v>
      </c>
      <c r="U19" s="37">
        <f>COUNTIF(L7:L33,T19)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COUNTIF(L34:L60,Y19)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COUNTIF(L61:L86,AD19)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COUNTIF(L87:L113,AI19)</f>
        <v>1</v>
      </c>
      <c r="AK19" s="37">
        <f>AJ19/(AL4-AJ20)</f>
        <v>4.1666666666666664E-2</v>
      </c>
      <c r="AL19" s="37">
        <f>IF(AK19=0,0,(AK19*((LOG(AK19))/LOG(2))))</f>
        <v>-0.19104010419671485</v>
      </c>
      <c r="AN19" s="37">
        <f>N19</f>
        <v>2211</v>
      </c>
      <c r="AO19" s="37">
        <f>COUNTIF(L114:L140,AN19)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COUNTIF(L141:L167,AS19)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2089</v>
      </c>
      <c r="C20" s="62">
        <v>12</v>
      </c>
      <c r="D20" s="59">
        <v>2099</v>
      </c>
      <c r="E20" s="62">
        <v>24</v>
      </c>
      <c r="F20" s="59">
        <v>2107</v>
      </c>
      <c r="G20" s="65">
        <v>23</v>
      </c>
      <c r="H20" s="65">
        <v>2124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22</v>
      </c>
      <c r="P20" s="37">
        <f>O20/$Q$4</f>
        <v>0.13664596273291926</v>
      </c>
      <c r="Q20" s="37">
        <f>IF(P20=0,0,(P20*((LOG(P20))/LOG(2))))</f>
        <v>-0.39237686775466485</v>
      </c>
      <c r="T20" s="37">
        <f>N20</f>
        <v>2212</v>
      </c>
      <c r="U20" s="37">
        <f>COUNTIF(L7:L33,T20)</f>
        <v>2</v>
      </c>
      <c r="V20" s="56"/>
      <c r="W20" s="57"/>
      <c r="Y20" s="37">
        <f>N20</f>
        <v>2212</v>
      </c>
      <c r="Z20" s="37">
        <f>COUNTIF(L34:L60,Y20)</f>
        <v>4</v>
      </c>
      <c r="AA20" s="56"/>
      <c r="AB20" s="57"/>
      <c r="AD20" s="37">
        <f>N20</f>
        <v>2212</v>
      </c>
      <c r="AE20" s="37">
        <f>COUNTIF(L61:L86,AD20)</f>
        <v>3</v>
      </c>
      <c r="AF20" s="56"/>
      <c r="AG20" s="57"/>
      <c r="AI20" s="37">
        <f>N20</f>
        <v>2212</v>
      </c>
      <c r="AJ20" s="37">
        <f>COUNTIF(L87:L113,AI20)</f>
        <v>3</v>
      </c>
      <c r="AK20" s="56"/>
      <c r="AL20" s="57"/>
      <c r="AN20" s="37">
        <f>N20</f>
        <v>2212</v>
      </c>
      <c r="AO20" s="37">
        <f>COUNTIF(L114:L140,AN20)</f>
        <v>6</v>
      </c>
      <c r="AP20" s="56"/>
      <c r="AQ20" s="57"/>
      <c r="AS20" s="37">
        <f>N20</f>
        <v>2212</v>
      </c>
      <c r="AT20" s="37">
        <f>COUNTIF(L141:L167,AS20)</f>
        <v>4</v>
      </c>
      <c r="AU20" s="56"/>
      <c r="AV20" s="57"/>
    </row>
    <row r="21" spans="1:48" x14ac:dyDescent="0.3">
      <c r="A21" s="59">
        <v>21</v>
      </c>
      <c r="B21" s="59">
        <v>2241</v>
      </c>
      <c r="C21" s="62">
        <v>12</v>
      </c>
      <c r="D21" s="59">
        <v>2255</v>
      </c>
      <c r="E21" s="62">
        <v>24</v>
      </c>
      <c r="F21" s="59">
        <v>2263</v>
      </c>
      <c r="G21" s="65">
        <v>14</v>
      </c>
      <c r="H21" s="65">
        <v>2275</v>
      </c>
      <c r="I21" s="43"/>
      <c r="J21" s="43"/>
      <c r="K21" s="44">
        <v>0</v>
      </c>
      <c r="L21">
        <v>2121</v>
      </c>
      <c r="N21" s="37">
        <v>2221</v>
      </c>
      <c r="O21" s="37">
        <f>COUNTIF($L$7:$L$500,N21)</f>
        <v>10</v>
      </c>
      <c r="P21" s="37">
        <f>O21/$Q$4</f>
        <v>6.2111801242236024E-2</v>
      </c>
      <c r="Q21" s="37">
        <f>IF(P21=0,0,(P21*((LOG(P21))/LOG(2))))</f>
        <v>-0.2490055144861649</v>
      </c>
      <c r="T21" s="37">
        <f>N21</f>
        <v>2221</v>
      </c>
      <c r="U21" s="37">
        <f>COUNTIF(L7:L33,T21)</f>
        <v>2</v>
      </c>
      <c r="V21" s="37">
        <f>U21/(W4-U20)</f>
        <v>0.08</v>
      </c>
      <c r="W21" s="37">
        <f>IF(V21=0,0,(V21*((LOG(V21))/LOG(2))))</f>
        <v>-0.29150849518197797</v>
      </c>
      <c r="Y21" s="37">
        <f>N21</f>
        <v>2221</v>
      </c>
      <c r="Z21" s="37">
        <f>COUNTIF(L34:L60,Y21)</f>
        <v>2</v>
      </c>
      <c r="AA21" s="37">
        <f>Z21/(AB4-Z20)</f>
        <v>8.6956521739130432E-2</v>
      </c>
      <c r="AB21" s="37">
        <f>IF(AA21=0,0,(AA21*((LOG(AA21))/LOG(2))))</f>
        <v>-0.30639669183104457</v>
      </c>
      <c r="AD21" s="37">
        <f>N21</f>
        <v>2221</v>
      </c>
      <c r="AE21" s="37">
        <f>COUNTIF(L61:L86,AD21)</f>
        <v>1</v>
      </c>
      <c r="AF21" s="37">
        <f>AE21/(AG4-AE20)</f>
        <v>4.3478260869565216E-2</v>
      </c>
      <c r="AG21" s="37">
        <f>IF(AF21=0,0,(AF21*((LOG(AF21))/LOG(2))))</f>
        <v>-0.19667660678508753</v>
      </c>
      <c r="AI21" s="37">
        <f>N21</f>
        <v>2221</v>
      </c>
      <c r="AJ21" s="37">
        <f>COUNTIF(L87:L113,AI21)</f>
        <v>1</v>
      </c>
      <c r="AK21" s="37">
        <f>AJ21/(AL4-AJ20)</f>
        <v>4.1666666666666664E-2</v>
      </c>
      <c r="AL21" s="37">
        <f>IF(AK21=0,0,(AK21*((LOG(AK21))/LOG(2))))</f>
        <v>-0.19104010419671485</v>
      </c>
      <c r="AN21" s="37">
        <f>N21</f>
        <v>2221</v>
      </c>
      <c r="AO21" s="37">
        <f>COUNTIF(L114:L140,AN21)</f>
        <v>2</v>
      </c>
      <c r="AP21" s="37">
        <f>AO21/(AQ4-AO20)</f>
        <v>9.5238095238095233E-2</v>
      </c>
      <c r="AQ21" s="37">
        <f>IF(AP21=0,0,(AP21*((LOG(AP21))/LOG(2))))</f>
        <v>-0.32307784978845333</v>
      </c>
      <c r="AS21" s="37">
        <f>N21</f>
        <v>2221</v>
      </c>
      <c r="AT21" s="37">
        <f>COUNTIF(L141:L167,AS21)</f>
        <v>2</v>
      </c>
      <c r="AU21" s="37">
        <f>AT21/(AV4-AT20)</f>
        <v>8.6956521739130432E-2</v>
      </c>
      <c r="AV21" s="37">
        <f>IF(AU21=0,0,(AU21*((LOG(AU21))/LOG(2))))</f>
        <v>-0.30639669183104457</v>
      </c>
    </row>
    <row r="22" spans="1:48" x14ac:dyDescent="0.3">
      <c r="A22" s="59">
        <v>21</v>
      </c>
      <c r="B22" s="59">
        <v>2413</v>
      </c>
      <c r="C22" s="62">
        <v>12</v>
      </c>
      <c r="D22" s="59">
        <v>2424</v>
      </c>
      <c r="E22" s="62">
        <v>24</v>
      </c>
      <c r="F22" s="59">
        <v>2432</v>
      </c>
      <c r="G22" s="65">
        <v>23</v>
      </c>
      <c r="H22" s="65">
        <v>2451</v>
      </c>
      <c r="I22" s="43"/>
      <c r="J22" s="43"/>
      <c r="K22" s="44">
        <v>0</v>
      </c>
      <c r="L22">
        <v>2122</v>
      </c>
      <c r="N22" s="37">
        <v>2222</v>
      </c>
      <c r="O22" s="37">
        <f>COUNTIF($L$7:$L$500,N22)</f>
        <v>18</v>
      </c>
      <c r="P22" s="37">
        <f>O22/$Q$4</f>
        <v>0.11180124223602485</v>
      </c>
      <c r="Q22" s="37">
        <f>IF(P22=0,0,(P22*((LOG(P22))/LOG(2))))</f>
        <v>-0.35340281850994709</v>
      </c>
      <c r="T22" s="37">
        <f>N22</f>
        <v>2222</v>
      </c>
      <c r="U22" s="37">
        <f>COUNTIF(L7:L33,T22)</f>
        <v>7</v>
      </c>
      <c r="V22" s="37">
        <f>U22/(W4-U20)</f>
        <v>0.28000000000000003</v>
      </c>
      <c r="W22" s="37">
        <f>IF(V22=0,0,(V22*((LOG(V22))/LOG(2))))</f>
        <v>-0.51422035496079388</v>
      </c>
      <c r="Y22" s="37">
        <f>N22</f>
        <v>2222</v>
      </c>
      <c r="Z22" s="37">
        <f>COUNTIF(L34:L60,Y22)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COUNTIF(L61:L86,AD22)</f>
        <v>2</v>
      </c>
      <c r="AF22" s="37">
        <f>AE22/(AG4-AE20)</f>
        <v>8.6956521739130432E-2</v>
      </c>
      <c r="AG22" s="37">
        <f>IF(AF22=0,0,(AF22*((LOG(AF22))/LOG(2))))</f>
        <v>-0.30639669183104457</v>
      </c>
      <c r="AI22" s="37">
        <f>N22</f>
        <v>2222</v>
      </c>
      <c r="AJ22" s="37">
        <f>COUNTIF(L87:L113,AI22)</f>
        <v>2</v>
      </c>
      <c r="AK22" s="37">
        <f>AJ22/(AL4-AJ20)</f>
        <v>8.3333333333333329E-2</v>
      </c>
      <c r="AL22" s="37">
        <f>IF(AK22=0,0,(AK22*((LOG(AK22))/LOG(2))))</f>
        <v>-0.29874687506009634</v>
      </c>
      <c r="AN22" s="37">
        <f>N22</f>
        <v>2222</v>
      </c>
      <c r="AO22" s="37">
        <f>COUNTIF(L114:L140,AN22)</f>
        <v>5</v>
      </c>
      <c r="AP22" s="37">
        <f>AO22/(AQ4-AO20)</f>
        <v>0.23809523809523808</v>
      </c>
      <c r="AQ22" s="37">
        <f>IF(AP22=0,0,(AP22*((LOG(AP22))/LOG(2))))</f>
        <v>-0.49294983997414238</v>
      </c>
      <c r="AS22" s="37">
        <f>N22</f>
        <v>2222</v>
      </c>
      <c r="AT22" s="37">
        <f>COUNTIF(L141:L167,AS22)</f>
        <v>2</v>
      </c>
      <c r="AU22" s="37">
        <f>AT22/(AV4-AT20)</f>
        <v>8.6956521739130432E-2</v>
      </c>
      <c r="AV22" s="37">
        <f>IF(AU22=0,0,(AU22*((LOG(AU22))/LOG(2))))</f>
        <v>-0.30639669183104457</v>
      </c>
    </row>
    <row r="23" spans="1:48" x14ac:dyDescent="0.3">
      <c r="A23" s="59">
        <v>21</v>
      </c>
      <c r="B23" s="59">
        <v>2571</v>
      </c>
      <c r="C23" s="62">
        <v>12</v>
      </c>
      <c r="D23" s="59">
        <v>2580</v>
      </c>
      <c r="E23" s="62">
        <v>13</v>
      </c>
      <c r="F23" s="59">
        <v>2629</v>
      </c>
      <c r="G23" s="65">
        <v>23</v>
      </c>
      <c r="H23" s="65">
        <v>2640</v>
      </c>
      <c r="I23" s="43"/>
      <c r="J23" s="43"/>
      <c r="K23" s="44">
        <v>0</v>
      </c>
      <c r="L23">
        <v>2112</v>
      </c>
      <c r="P23" s="28">
        <f>SUM(P7:P22)</f>
        <v>1</v>
      </c>
      <c r="Q23" s="28">
        <f>-SUM(Q7:Q22)</f>
        <v>3.2380143618644408</v>
      </c>
      <c r="V23" s="28">
        <f>SUM(V7:V22)</f>
        <v>1</v>
      </c>
      <c r="W23" s="28">
        <f>-SUM(W7:W22)</f>
        <v>3.1076013115120569</v>
      </c>
      <c r="AA23" s="28">
        <f>SUM(AA7:AA22)</f>
        <v>1</v>
      </c>
      <c r="AB23" s="28">
        <f>-SUM(AB7:AB22)</f>
        <v>2.9468374992530819</v>
      </c>
      <c r="AF23" s="28">
        <f>SUM(AF7:AF22)</f>
        <v>1</v>
      </c>
      <c r="AG23" s="28">
        <f>-SUM(AG7:AG22)</f>
        <v>2.1527217381013255</v>
      </c>
      <c r="AK23" s="28">
        <f>SUM(AK7:AK22)</f>
        <v>1</v>
      </c>
      <c r="AL23" s="28">
        <f>-SUM(AL7:AL22)</f>
        <v>2.6845608142862889</v>
      </c>
      <c r="AP23" s="28">
        <f>SUM(AP7:AP22)</f>
        <v>1</v>
      </c>
      <c r="AQ23" s="28">
        <f>-SUM(AQ7:AQ22)</f>
        <v>2.7744998774912797</v>
      </c>
      <c r="AU23" s="28">
        <f>SUM(AU7:AU22)</f>
        <v>1</v>
      </c>
      <c r="AV23" s="28">
        <f>-SUM(AV7:AV22)</f>
        <v>2.5272077403659852</v>
      </c>
    </row>
    <row r="24" spans="1:48" x14ac:dyDescent="0.3">
      <c r="A24" s="59">
        <v>21</v>
      </c>
      <c r="B24" s="59">
        <v>2754</v>
      </c>
      <c r="C24" s="62">
        <v>12</v>
      </c>
      <c r="D24" s="59">
        <v>2763</v>
      </c>
      <c r="E24" s="62">
        <v>24</v>
      </c>
      <c r="F24" s="59">
        <v>2772</v>
      </c>
      <c r="G24" s="65">
        <v>14</v>
      </c>
      <c r="H24" s="65">
        <v>2800</v>
      </c>
      <c r="I24" s="43"/>
      <c r="J24" s="43"/>
      <c r="K24" s="44">
        <v>0</v>
      </c>
      <c r="L24">
        <v>2121</v>
      </c>
      <c r="P24" s="29" t="s">
        <v>87</v>
      </c>
      <c r="Q24" s="29">
        <f>Q23/(LOG(Q4)/LOG(2))</f>
        <v>0.4416929581524871</v>
      </c>
      <c r="V24" s="29" t="s">
        <v>114</v>
      </c>
      <c r="W24" s="29">
        <f>W23/(LOG(W4)/LOG(2))</f>
        <v>0.65355937655688001</v>
      </c>
      <c r="AA24" s="29" t="s">
        <v>117</v>
      </c>
      <c r="AB24" s="29">
        <f>AB23/(LOG(AB4)/LOG(2))</f>
        <v>0.61974915240629236</v>
      </c>
      <c r="AF24" s="29" t="s">
        <v>118</v>
      </c>
      <c r="AG24" s="29">
        <f>AG23/(LOG(AG4)/LOG(2))</f>
        <v>0.45798305417959362</v>
      </c>
      <c r="AK24" s="29" t="s">
        <v>119</v>
      </c>
      <c r="AL24" s="29">
        <f>AL23/(LOG(AL4)/LOG(2))</f>
        <v>0.56458976433507979</v>
      </c>
      <c r="AP24" s="29" t="s">
        <v>120</v>
      </c>
      <c r="AQ24" s="29">
        <f>AQ23/(LOG(AQ4)/LOG(2))</f>
        <v>0.58350484132987068</v>
      </c>
      <c r="AU24" s="29" t="s">
        <v>121</v>
      </c>
      <c r="AV24" s="29">
        <f>AV23/(LOG(AV4)/LOG(2))</f>
        <v>0.5314968522843303</v>
      </c>
    </row>
    <row r="25" spans="1:48" x14ac:dyDescent="0.3">
      <c r="A25" s="59">
        <v>21</v>
      </c>
      <c r="B25" s="59">
        <v>2919</v>
      </c>
      <c r="C25" s="62">
        <v>12</v>
      </c>
      <c r="D25" s="59">
        <v>2932</v>
      </c>
      <c r="E25" s="62">
        <v>24</v>
      </c>
      <c r="F25" s="59">
        <v>2955</v>
      </c>
      <c r="G25" s="65">
        <v>23</v>
      </c>
      <c r="H25" s="65">
        <v>2974</v>
      </c>
      <c r="I25" s="43"/>
      <c r="J25" s="43"/>
      <c r="K25" s="44">
        <v>0</v>
      </c>
      <c r="L25">
        <v>2122</v>
      </c>
    </row>
    <row r="26" spans="1:48" x14ac:dyDescent="0.3">
      <c r="A26" s="59">
        <v>12</v>
      </c>
      <c r="B26" s="59">
        <v>3081</v>
      </c>
      <c r="C26" s="62">
        <v>14</v>
      </c>
      <c r="D26" s="59">
        <v>3091</v>
      </c>
      <c r="E26" s="62">
        <v>24</v>
      </c>
      <c r="F26" s="59">
        <v>3099</v>
      </c>
      <c r="G26" s="65">
        <v>14</v>
      </c>
      <c r="H26" s="65">
        <v>3113</v>
      </c>
      <c r="I26" s="43"/>
      <c r="J26" s="43"/>
      <c r="K26" s="44">
        <v>0</v>
      </c>
      <c r="L26">
        <v>1121</v>
      </c>
    </row>
    <row r="27" spans="1:48" x14ac:dyDescent="0.3">
      <c r="A27" s="59">
        <v>12</v>
      </c>
      <c r="B27" s="59">
        <v>3246</v>
      </c>
      <c r="C27" s="62">
        <v>14</v>
      </c>
      <c r="D27" s="59">
        <v>3267</v>
      </c>
      <c r="E27" s="62">
        <v>13</v>
      </c>
      <c r="F27" s="59">
        <v>3297</v>
      </c>
      <c r="G27" s="65">
        <v>14</v>
      </c>
      <c r="H27" s="65">
        <v>3317</v>
      </c>
      <c r="I27" s="43"/>
      <c r="J27" s="43"/>
      <c r="K27" s="44">
        <v>0</v>
      </c>
      <c r="L27">
        <v>1111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3439</v>
      </c>
      <c r="C28" s="62">
        <v>23</v>
      </c>
      <c r="D28" s="59">
        <v>3450</v>
      </c>
      <c r="E28" s="62">
        <v>13</v>
      </c>
      <c r="F28" s="59">
        <v>3462</v>
      </c>
      <c r="G28" s="65">
        <v>23</v>
      </c>
      <c r="H28" s="65">
        <v>3472</v>
      </c>
      <c r="I28" s="43"/>
      <c r="J28" s="43"/>
      <c r="K28" s="44">
        <v>0</v>
      </c>
      <c r="L28">
        <v>1212</v>
      </c>
      <c r="N28" s="41">
        <f>COUNTIF(L7:L167,G3)</f>
        <v>22</v>
      </c>
      <c r="O28" s="41"/>
      <c r="P28" s="48">
        <v>27</v>
      </c>
      <c r="Q28" s="48">
        <v>27</v>
      </c>
      <c r="R28" s="48">
        <v>26</v>
      </c>
      <c r="S28" s="48">
        <v>27</v>
      </c>
      <c r="T28" s="48">
        <v>27</v>
      </c>
      <c r="U28" s="48">
        <v>27</v>
      </c>
      <c r="V28" s="47"/>
    </row>
    <row r="29" spans="1:48" x14ac:dyDescent="0.3">
      <c r="A29" s="59">
        <v>12</v>
      </c>
      <c r="B29" s="59">
        <v>3579</v>
      </c>
      <c r="C29" s="62">
        <v>14</v>
      </c>
      <c r="D29" s="59">
        <v>3601</v>
      </c>
      <c r="E29" s="62">
        <v>13</v>
      </c>
      <c r="F29" s="59">
        <v>3626</v>
      </c>
      <c r="G29" s="65">
        <v>23</v>
      </c>
      <c r="H29" s="65">
        <v>3634</v>
      </c>
      <c r="I29" s="43"/>
      <c r="J29" s="43"/>
      <c r="K29" s="44">
        <v>0</v>
      </c>
      <c r="L29">
        <v>1112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12</v>
      </c>
      <c r="B30" s="59">
        <v>3745</v>
      </c>
      <c r="C30" s="62">
        <v>23</v>
      </c>
      <c r="D30" s="59">
        <v>3766</v>
      </c>
      <c r="E30" s="62">
        <v>13</v>
      </c>
      <c r="F30" s="59">
        <v>3779</v>
      </c>
      <c r="G30" s="65">
        <v>23</v>
      </c>
      <c r="H30" s="65">
        <v>3789</v>
      </c>
      <c r="I30" s="43"/>
      <c r="J30" s="43"/>
      <c r="K30" s="44">
        <v>0</v>
      </c>
      <c r="L30">
        <v>1212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21</v>
      </c>
      <c r="B31" s="59">
        <v>3908</v>
      </c>
      <c r="C31" s="62">
        <v>12</v>
      </c>
      <c r="D31" s="59">
        <v>3921</v>
      </c>
      <c r="E31" s="62">
        <v>13</v>
      </c>
      <c r="F31" s="59">
        <v>3945</v>
      </c>
      <c r="G31" s="65">
        <v>23</v>
      </c>
      <c r="H31" s="65">
        <v>3954</v>
      </c>
      <c r="I31" s="43"/>
      <c r="J31" s="43"/>
      <c r="K31" s="44">
        <v>0</v>
      </c>
      <c r="L31">
        <v>2112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21</v>
      </c>
      <c r="B32" s="59">
        <v>4060</v>
      </c>
      <c r="C32" s="62">
        <v>12</v>
      </c>
      <c r="D32" s="59">
        <v>4068</v>
      </c>
      <c r="E32" s="62">
        <v>24</v>
      </c>
      <c r="F32" s="59">
        <v>4076</v>
      </c>
      <c r="G32" s="65">
        <v>14</v>
      </c>
      <c r="H32" s="65">
        <v>4087</v>
      </c>
      <c r="I32" s="43"/>
      <c r="J32" s="43"/>
      <c r="K32" s="44">
        <v>0</v>
      </c>
      <c r="L32">
        <v>2121</v>
      </c>
      <c r="O32" s="46" t="s">
        <v>103</v>
      </c>
      <c r="P32" s="48">
        <f>U20</f>
        <v>2</v>
      </c>
      <c r="Q32" s="48">
        <f>Z20</f>
        <v>4</v>
      </c>
      <c r="R32" s="48">
        <f>AE20</f>
        <v>3</v>
      </c>
      <c r="S32" s="48">
        <f>AJ20</f>
        <v>3</v>
      </c>
      <c r="T32" s="48">
        <f>AO20</f>
        <v>6</v>
      </c>
      <c r="U32" s="48">
        <f>AT20</f>
        <v>4</v>
      </c>
      <c r="V32" s="46"/>
    </row>
    <row r="33" spans="1:22" x14ac:dyDescent="0.3">
      <c r="A33" s="59">
        <v>21</v>
      </c>
      <c r="B33" s="59">
        <v>4209</v>
      </c>
      <c r="C33" s="62">
        <v>21</v>
      </c>
      <c r="D33" s="59">
        <v>4224</v>
      </c>
      <c r="E33" s="62">
        <v>22</v>
      </c>
      <c r="F33" s="59">
        <v>4245</v>
      </c>
      <c r="G33" s="65">
        <v>14</v>
      </c>
      <c r="H33" s="65">
        <v>4258</v>
      </c>
      <c r="I33" s="43"/>
      <c r="J33" s="43"/>
      <c r="K33" s="44">
        <v>0</v>
      </c>
      <c r="L33">
        <v>2221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4369</v>
      </c>
      <c r="C34" s="63">
        <v>14</v>
      </c>
      <c r="D34" s="60">
        <v>4379</v>
      </c>
      <c r="E34" s="63">
        <v>24</v>
      </c>
      <c r="F34" s="60">
        <v>4388</v>
      </c>
      <c r="G34" s="66">
        <v>14</v>
      </c>
      <c r="H34" s="66">
        <v>4406</v>
      </c>
      <c r="I34" s="42"/>
      <c r="J34" s="42"/>
      <c r="K34" s="52">
        <v>0</v>
      </c>
      <c r="L34">
        <v>1121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4520</v>
      </c>
      <c r="C35" s="63">
        <v>14</v>
      </c>
      <c r="D35" s="60">
        <v>4537</v>
      </c>
      <c r="E35" s="63">
        <v>24</v>
      </c>
      <c r="F35" s="60">
        <v>4544</v>
      </c>
      <c r="G35" s="66">
        <v>23</v>
      </c>
      <c r="H35" s="66">
        <v>4564</v>
      </c>
      <c r="I35" s="42"/>
      <c r="J35" s="42"/>
      <c r="K35" s="52">
        <v>0</v>
      </c>
      <c r="L35">
        <v>1122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4667</v>
      </c>
      <c r="C36" s="63">
        <v>12</v>
      </c>
      <c r="D36" s="60">
        <v>4688</v>
      </c>
      <c r="E36" s="63">
        <v>24</v>
      </c>
      <c r="F36" s="60">
        <v>4697</v>
      </c>
      <c r="G36" s="66">
        <v>14</v>
      </c>
      <c r="H36" s="66">
        <v>4710</v>
      </c>
      <c r="I36" s="42"/>
      <c r="J36" s="42"/>
      <c r="K36" s="52">
        <v>0</v>
      </c>
      <c r="L36">
        <v>2121</v>
      </c>
      <c r="N36" s="42"/>
      <c r="O36" s="51" t="s">
        <v>107</v>
      </c>
      <c r="P36">
        <f>H33/P28</f>
        <v>157.7037037037037</v>
      </c>
      <c r="Q36">
        <f>(H60-H33)/Q28</f>
        <v>152.11111111111111</v>
      </c>
      <c r="R36">
        <f>(H86-H60)/R28</f>
        <v>144.76923076923077</v>
      </c>
      <c r="S36">
        <f>(H113-H86)/S28</f>
        <v>146.92592592592592</v>
      </c>
      <c r="T36">
        <f>(H140-H113)/T28</f>
        <v>143.7037037037037</v>
      </c>
      <c r="U36">
        <f>(H167-H140)/U28</f>
        <v>148.22222222222223</v>
      </c>
    </row>
    <row r="37" spans="1:22" x14ac:dyDescent="0.3">
      <c r="A37" s="60">
        <v>12</v>
      </c>
      <c r="B37" s="60">
        <v>4838</v>
      </c>
      <c r="C37" s="63">
        <v>14</v>
      </c>
      <c r="D37" s="60">
        <v>4852</v>
      </c>
      <c r="E37" s="63">
        <v>24</v>
      </c>
      <c r="F37" s="60">
        <v>4863</v>
      </c>
      <c r="G37" s="66">
        <v>14</v>
      </c>
      <c r="H37" s="66">
        <v>4874</v>
      </c>
      <c r="I37" s="42"/>
      <c r="J37" s="42"/>
      <c r="K37" s="52">
        <v>0</v>
      </c>
      <c r="L37">
        <v>1121</v>
      </c>
    </row>
    <row r="38" spans="1:22" x14ac:dyDescent="0.3">
      <c r="A38" s="60">
        <v>12</v>
      </c>
      <c r="B38" s="60">
        <v>4986</v>
      </c>
      <c r="C38" s="63">
        <v>14</v>
      </c>
      <c r="D38" s="60">
        <v>5000</v>
      </c>
      <c r="E38" s="63">
        <v>24</v>
      </c>
      <c r="F38" s="60">
        <v>5008</v>
      </c>
      <c r="G38" s="66">
        <v>14</v>
      </c>
      <c r="H38" s="66">
        <v>5021</v>
      </c>
      <c r="I38" s="42"/>
      <c r="J38" s="42"/>
      <c r="K38" s="52">
        <v>0</v>
      </c>
      <c r="L38">
        <v>1121</v>
      </c>
    </row>
    <row r="39" spans="1:22" x14ac:dyDescent="0.3">
      <c r="A39" s="60">
        <v>21</v>
      </c>
      <c r="B39" s="60">
        <v>5124</v>
      </c>
      <c r="C39" s="63">
        <v>21</v>
      </c>
      <c r="D39" s="60">
        <v>5138</v>
      </c>
      <c r="E39" s="63">
        <v>11</v>
      </c>
      <c r="F39" s="60">
        <v>5146</v>
      </c>
      <c r="G39" s="66">
        <v>21</v>
      </c>
      <c r="H39" s="66">
        <v>5167</v>
      </c>
      <c r="I39" s="42"/>
      <c r="J39" s="42"/>
      <c r="K39" s="52">
        <v>0</v>
      </c>
      <c r="L39">
        <v>2212</v>
      </c>
    </row>
    <row r="40" spans="1:22" x14ac:dyDescent="0.3">
      <c r="A40" s="60">
        <v>12</v>
      </c>
      <c r="B40" s="60">
        <v>5270</v>
      </c>
      <c r="C40" s="63">
        <v>23</v>
      </c>
      <c r="D40" s="60">
        <v>5297</v>
      </c>
      <c r="E40" s="63">
        <v>24</v>
      </c>
      <c r="F40" s="60">
        <v>5322</v>
      </c>
      <c r="G40" s="66">
        <v>14</v>
      </c>
      <c r="H40" s="66">
        <v>5334</v>
      </c>
      <c r="I40" s="42"/>
      <c r="J40" s="42"/>
      <c r="K40" s="52">
        <v>0</v>
      </c>
      <c r="L40">
        <v>1221</v>
      </c>
    </row>
    <row r="41" spans="1:22" x14ac:dyDescent="0.3">
      <c r="A41" s="60">
        <v>12</v>
      </c>
      <c r="B41" s="60">
        <v>5440</v>
      </c>
      <c r="C41" s="63">
        <v>23</v>
      </c>
      <c r="D41" s="60">
        <v>5448</v>
      </c>
      <c r="E41" s="63">
        <v>13</v>
      </c>
      <c r="F41" s="60">
        <v>5457</v>
      </c>
      <c r="G41" s="66">
        <v>23</v>
      </c>
      <c r="H41" s="66">
        <v>5465</v>
      </c>
      <c r="I41" s="42"/>
      <c r="J41" s="42"/>
      <c r="K41" s="52">
        <v>0</v>
      </c>
      <c r="L41">
        <v>1212</v>
      </c>
    </row>
    <row r="42" spans="1:22" x14ac:dyDescent="0.3">
      <c r="A42" s="60">
        <v>21</v>
      </c>
      <c r="B42" s="60">
        <v>5579</v>
      </c>
      <c r="C42" s="63">
        <v>12</v>
      </c>
      <c r="D42" s="60">
        <v>5588</v>
      </c>
      <c r="E42" s="63">
        <v>24</v>
      </c>
      <c r="F42" s="60">
        <v>5597</v>
      </c>
      <c r="G42" s="66">
        <v>23</v>
      </c>
      <c r="H42" s="66">
        <v>5617</v>
      </c>
      <c r="I42" s="42"/>
      <c r="J42" s="42"/>
      <c r="K42" s="52">
        <v>0</v>
      </c>
      <c r="L42">
        <v>2122</v>
      </c>
    </row>
    <row r="43" spans="1:22" x14ac:dyDescent="0.3">
      <c r="A43" s="60">
        <v>21</v>
      </c>
      <c r="B43" s="60">
        <v>5715</v>
      </c>
      <c r="C43" s="63">
        <v>21</v>
      </c>
      <c r="D43" s="60">
        <v>5750</v>
      </c>
      <c r="E43" s="63">
        <v>11</v>
      </c>
      <c r="F43" s="60">
        <v>5761</v>
      </c>
      <c r="G43" s="66">
        <v>21</v>
      </c>
      <c r="H43" s="66">
        <v>5787</v>
      </c>
      <c r="I43" s="42"/>
      <c r="J43" s="42"/>
      <c r="K43" s="52">
        <v>0</v>
      </c>
      <c r="L43">
        <v>2212</v>
      </c>
    </row>
    <row r="44" spans="1:22" x14ac:dyDescent="0.3">
      <c r="A44" s="60">
        <v>12</v>
      </c>
      <c r="B44" s="60">
        <v>5891</v>
      </c>
      <c r="C44" s="63">
        <v>23</v>
      </c>
      <c r="D44" s="60">
        <v>5902</v>
      </c>
      <c r="E44" s="63">
        <v>13</v>
      </c>
      <c r="F44" s="60">
        <v>5913</v>
      </c>
      <c r="G44" s="66">
        <v>23</v>
      </c>
      <c r="H44" s="66">
        <v>5934</v>
      </c>
      <c r="I44" s="42"/>
      <c r="J44" s="42"/>
      <c r="K44" s="52">
        <v>0</v>
      </c>
      <c r="L44">
        <v>1212</v>
      </c>
    </row>
    <row r="45" spans="1:22" x14ac:dyDescent="0.3">
      <c r="A45" s="60">
        <v>21</v>
      </c>
      <c r="B45" s="60">
        <v>6044</v>
      </c>
      <c r="C45" s="63">
        <v>21</v>
      </c>
      <c r="D45" s="60">
        <v>6061</v>
      </c>
      <c r="E45" s="63">
        <v>22</v>
      </c>
      <c r="F45" s="60">
        <v>6076</v>
      </c>
      <c r="G45" s="66">
        <v>14</v>
      </c>
      <c r="H45" s="66">
        <v>6090</v>
      </c>
      <c r="I45" s="42"/>
      <c r="J45" s="42"/>
      <c r="K45" s="52">
        <v>0</v>
      </c>
      <c r="L45">
        <v>2221</v>
      </c>
    </row>
    <row r="46" spans="1:22" x14ac:dyDescent="0.3">
      <c r="A46" s="60">
        <v>12</v>
      </c>
      <c r="B46" s="60">
        <v>6203</v>
      </c>
      <c r="C46" s="63">
        <v>23</v>
      </c>
      <c r="D46" s="60">
        <v>6218</v>
      </c>
      <c r="E46" s="63">
        <v>13</v>
      </c>
      <c r="F46" s="60">
        <v>6229</v>
      </c>
      <c r="G46" s="66">
        <v>23</v>
      </c>
      <c r="H46" s="66">
        <v>6238</v>
      </c>
      <c r="I46" s="42"/>
      <c r="J46" s="42"/>
      <c r="K46" s="52">
        <v>0</v>
      </c>
      <c r="L46">
        <v>1212</v>
      </c>
    </row>
    <row r="47" spans="1:22" x14ac:dyDescent="0.3">
      <c r="A47" s="60">
        <v>12</v>
      </c>
      <c r="B47" s="60">
        <v>6353</v>
      </c>
      <c r="C47" s="63">
        <v>23</v>
      </c>
      <c r="D47" s="60">
        <v>6362</v>
      </c>
      <c r="E47" s="63">
        <v>24</v>
      </c>
      <c r="F47" s="60">
        <v>6375</v>
      </c>
      <c r="G47" s="66">
        <v>14</v>
      </c>
      <c r="H47" s="66">
        <v>6389</v>
      </c>
      <c r="I47" s="42"/>
      <c r="J47" s="42"/>
      <c r="K47" s="52">
        <v>0</v>
      </c>
      <c r="L47">
        <v>1221</v>
      </c>
    </row>
    <row r="48" spans="1:22" x14ac:dyDescent="0.3">
      <c r="A48" s="60">
        <v>21</v>
      </c>
      <c r="B48" s="60">
        <v>6492</v>
      </c>
      <c r="C48" s="63">
        <v>21</v>
      </c>
      <c r="D48" s="60">
        <v>6518</v>
      </c>
      <c r="E48" s="63">
        <v>11</v>
      </c>
      <c r="F48" s="60">
        <v>6537</v>
      </c>
      <c r="G48" s="66">
        <v>21</v>
      </c>
      <c r="H48" s="66">
        <v>6554</v>
      </c>
      <c r="I48" s="42"/>
      <c r="J48" s="42"/>
      <c r="K48" s="52">
        <v>0</v>
      </c>
      <c r="L48">
        <v>2212</v>
      </c>
    </row>
    <row r="49" spans="1:12" x14ac:dyDescent="0.3">
      <c r="A49" s="60">
        <v>12</v>
      </c>
      <c r="B49" s="60">
        <v>6658</v>
      </c>
      <c r="C49" s="63">
        <v>23</v>
      </c>
      <c r="D49" s="60">
        <v>6666</v>
      </c>
      <c r="E49" s="63">
        <v>24</v>
      </c>
      <c r="F49" s="60">
        <v>6682</v>
      </c>
      <c r="G49" s="66">
        <v>23</v>
      </c>
      <c r="H49" s="66">
        <v>6695</v>
      </c>
      <c r="I49" s="42"/>
      <c r="J49" s="42"/>
      <c r="K49" s="52">
        <v>0</v>
      </c>
      <c r="L49">
        <v>1222</v>
      </c>
    </row>
    <row r="50" spans="1:12" x14ac:dyDescent="0.3">
      <c r="A50" s="60">
        <v>21</v>
      </c>
      <c r="B50" s="60">
        <v>6821</v>
      </c>
      <c r="C50" s="63">
        <v>12</v>
      </c>
      <c r="D50" s="60">
        <v>6833</v>
      </c>
      <c r="E50" s="63">
        <v>24</v>
      </c>
      <c r="F50" s="60">
        <v>6841</v>
      </c>
      <c r="G50" s="66">
        <v>14</v>
      </c>
      <c r="H50" s="66">
        <v>6859</v>
      </c>
      <c r="I50" s="42"/>
      <c r="J50" s="42"/>
      <c r="K50" s="52">
        <v>0</v>
      </c>
      <c r="L50">
        <v>2121</v>
      </c>
    </row>
    <row r="51" spans="1:12" x14ac:dyDescent="0.3">
      <c r="A51" s="60">
        <v>21</v>
      </c>
      <c r="B51" s="60">
        <v>6973</v>
      </c>
      <c r="C51" s="63">
        <v>12</v>
      </c>
      <c r="D51" s="60">
        <v>6983</v>
      </c>
      <c r="E51" s="63">
        <v>24</v>
      </c>
      <c r="F51" s="60">
        <v>6992</v>
      </c>
      <c r="G51" s="66">
        <v>23</v>
      </c>
      <c r="H51" s="66">
        <v>7015</v>
      </c>
      <c r="I51" s="42"/>
      <c r="J51" s="42"/>
      <c r="K51" s="52">
        <v>0</v>
      </c>
      <c r="L51">
        <v>2122</v>
      </c>
    </row>
    <row r="52" spans="1:12" x14ac:dyDescent="0.3">
      <c r="A52" s="60">
        <v>21</v>
      </c>
      <c r="B52" s="60">
        <v>7121</v>
      </c>
      <c r="C52" s="63">
        <v>21</v>
      </c>
      <c r="D52" s="60">
        <v>7138</v>
      </c>
      <c r="E52" s="63">
        <v>11</v>
      </c>
      <c r="F52" s="60">
        <v>7151</v>
      </c>
      <c r="G52" s="66">
        <v>21</v>
      </c>
      <c r="H52" s="66">
        <v>7161</v>
      </c>
      <c r="I52" s="42"/>
      <c r="J52" s="42"/>
      <c r="K52" s="52">
        <v>0</v>
      </c>
      <c r="L52">
        <v>2212</v>
      </c>
    </row>
    <row r="53" spans="1:12" x14ac:dyDescent="0.3">
      <c r="A53" s="60">
        <v>21</v>
      </c>
      <c r="B53" s="60">
        <v>7266</v>
      </c>
      <c r="C53" s="63">
        <v>12</v>
      </c>
      <c r="D53" s="60">
        <v>7276</v>
      </c>
      <c r="E53" s="63">
        <v>24</v>
      </c>
      <c r="F53" s="60">
        <v>7285</v>
      </c>
      <c r="G53" s="66">
        <v>14</v>
      </c>
      <c r="H53" s="66">
        <v>7296</v>
      </c>
      <c r="I53" s="42"/>
      <c r="J53" s="42"/>
      <c r="K53" s="52">
        <v>0</v>
      </c>
      <c r="L53">
        <v>2121</v>
      </c>
    </row>
    <row r="54" spans="1:12" x14ac:dyDescent="0.3">
      <c r="A54" s="60">
        <v>12</v>
      </c>
      <c r="B54" s="60">
        <v>7402</v>
      </c>
      <c r="C54" s="63">
        <v>14</v>
      </c>
      <c r="D54" s="60">
        <v>7432</v>
      </c>
      <c r="E54" s="63">
        <v>24</v>
      </c>
      <c r="F54" s="60">
        <v>7452</v>
      </c>
      <c r="G54" s="66">
        <v>23</v>
      </c>
      <c r="H54" s="66">
        <v>7465</v>
      </c>
      <c r="I54" s="42"/>
      <c r="J54" s="42"/>
      <c r="K54" s="52">
        <v>0</v>
      </c>
      <c r="L54">
        <v>1122</v>
      </c>
    </row>
    <row r="55" spans="1:12" x14ac:dyDescent="0.3">
      <c r="A55" s="60">
        <v>21</v>
      </c>
      <c r="B55" s="60">
        <v>7574</v>
      </c>
      <c r="C55" s="63">
        <v>12</v>
      </c>
      <c r="D55" s="60">
        <v>7583</v>
      </c>
      <c r="E55" s="63">
        <v>24</v>
      </c>
      <c r="F55" s="60">
        <v>7592</v>
      </c>
      <c r="G55" s="66">
        <v>23</v>
      </c>
      <c r="H55" s="66">
        <v>7604</v>
      </c>
      <c r="I55" s="42"/>
      <c r="J55" s="42"/>
      <c r="K55" s="52">
        <v>0</v>
      </c>
      <c r="L55">
        <v>2122</v>
      </c>
    </row>
    <row r="56" spans="1:12" x14ac:dyDescent="0.3">
      <c r="A56" s="60">
        <v>21</v>
      </c>
      <c r="B56" s="60">
        <v>7702</v>
      </c>
      <c r="C56" s="63">
        <v>21</v>
      </c>
      <c r="D56" s="60">
        <v>7712</v>
      </c>
      <c r="E56" s="63">
        <v>22</v>
      </c>
      <c r="F56" s="60">
        <v>7725</v>
      </c>
      <c r="G56" s="66">
        <v>14</v>
      </c>
      <c r="H56" s="66">
        <v>7739</v>
      </c>
      <c r="I56" s="42"/>
      <c r="J56" s="42"/>
      <c r="K56" s="52">
        <v>0</v>
      </c>
      <c r="L56">
        <v>2221</v>
      </c>
    </row>
    <row r="57" spans="1:12" x14ac:dyDescent="0.3">
      <c r="A57" s="60">
        <v>21</v>
      </c>
      <c r="B57" s="60">
        <v>7855</v>
      </c>
      <c r="C57" s="63">
        <v>12</v>
      </c>
      <c r="D57" s="60">
        <v>7866</v>
      </c>
      <c r="E57" s="63">
        <v>24</v>
      </c>
      <c r="F57" s="60">
        <v>7877</v>
      </c>
      <c r="G57" s="66">
        <v>23</v>
      </c>
      <c r="H57" s="66">
        <v>7889</v>
      </c>
      <c r="I57" s="42"/>
      <c r="J57" s="42"/>
      <c r="K57" s="52">
        <v>0</v>
      </c>
      <c r="L57">
        <v>2122</v>
      </c>
    </row>
    <row r="58" spans="1:12" x14ac:dyDescent="0.3">
      <c r="A58" s="60">
        <v>12</v>
      </c>
      <c r="B58" s="60">
        <v>8005</v>
      </c>
      <c r="C58" s="63">
        <v>23</v>
      </c>
      <c r="D58" s="60">
        <v>8025</v>
      </c>
      <c r="E58" s="63">
        <v>24</v>
      </c>
      <c r="F58" s="60">
        <v>8048</v>
      </c>
      <c r="G58" s="66">
        <v>14</v>
      </c>
      <c r="H58" s="66">
        <v>8078</v>
      </c>
      <c r="I58" s="42"/>
      <c r="J58" s="42"/>
      <c r="K58" s="52">
        <v>0</v>
      </c>
      <c r="L58">
        <v>1221</v>
      </c>
    </row>
    <row r="59" spans="1:12" x14ac:dyDescent="0.3">
      <c r="A59" s="60">
        <v>12</v>
      </c>
      <c r="B59" s="60">
        <v>8193</v>
      </c>
      <c r="C59" s="63">
        <v>23</v>
      </c>
      <c r="D59" s="60">
        <v>8202</v>
      </c>
      <c r="E59" s="63">
        <v>24</v>
      </c>
      <c r="F59" s="60">
        <v>8213</v>
      </c>
      <c r="G59" s="66">
        <v>23</v>
      </c>
      <c r="H59" s="66">
        <v>8226</v>
      </c>
      <c r="I59" s="42"/>
      <c r="J59" s="42"/>
      <c r="K59" s="52">
        <v>0</v>
      </c>
      <c r="L59">
        <v>1222</v>
      </c>
    </row>
    <row r="60" spans="1:12" x14ac:dyDescent="0.3">
      <c r="A60" s="60">
        <v>21</v>
      </c>
      <c r="B60" s="60">
        <v>8331</v>
      </c>
      <c r="C60" s="63">
        <v>12</v>
      </c>
      <c r="D60" s="60">
        <v>8340</v>
      </c>
      <c r="E60" s="63">
        <v>24</v>
      </c>
      <c r="F60" s="60">
        <v>8349</v>
      </c>
      <c r="G60" s="66">
        <v>14</v>
      </c>
      <c r="H60" s="66">
        <v>8365</v>
      </c>
      <c r="I60" s="42"/>
      <c r="J60" s="42"/>
      <c r="K60" s="52">
        <v>0</v>
      </c>
      <c r="L60">
        <v>2121</v>
      </c>
    </row>
    <row r="61" spans="1:12" x14ac:dyDescent="0.3">
      <c r="A61" s="59">
        <v>21</v>
      </c>
      <c r="B61" s="59">
        <v>8476</v>
      </c>
      <c r="C61" s="62">
        <v>12</v>
      </c>
      <c r="D61" s="59">
        <v>8486</v>
      </c>
      <c r="E61" s="62">
        <v>24</v>
      </c>
      <c r="F61" s="59">
        <v>8495</v>
      </c>
      <c r="G61" s="65">
        <v>23</v>
      </c>
      <c r="H61" s="65">
        <v>8510</v>
      </c>
      <c r="I61" s="43"/>
      <c r="J61" s="43"/>
      <c r="K61" s="44">
        <v>0</v>
      </c>
      <c r="L61">
        <v>2122</v>
      </c>
    </row>
    <row r="62" spans="1:12" x14ac:dyDescent="0.3">
      <c r="A62" s="59">
        <v>21</v>
      </c>
      <c r="B62" s="59">
        <v>8607</v>
      </c>
      <c r="C62" s="62">
        <v>21</v>
      </c>
      <c r="D62" s="59">
        <v>8627</v>
      </c>
      <c r="E62" s="62">
        <v>11</v>
      </c>
      <c r="F62" s="59">
        <v>8647</v>
      </c>
      <c r="G62" s="65">
        <v>21</v>
      </c>
      <c r="H62" s="65">
        <v>8655</v>
      </c>
      <c r="I62" s="43"/>
      <c r="J62" s="43"/>
      <c r="K62" s="44">
        <v>0</v>
      </c>
      <c r="L62">
        <v>2212</v>
      </c>
    </row>
    <row r="63" spans="1:12" x14ac:dyDescent="0.3">
      <c r="A63" s="59">
        <v>21</v>
      </c>
      <c r="B63" s="59">
        <v>8759</v>
      </c>
      <c r="C63" s="62">
        <v>12</v>
      </c>
      <c r="D63" s="59">
        <v>8768</v>
      </c>
      <c r="E63" s="62">
        <v>24</v>
      </c>
      <c r="F63" s="59">
        <v>8777</v>
      </c>
      <c r="G63" s="65">
        <v>23</v>
      </c>
      <c r="H63" s="65">
        <v>8788</v>
      </c>
      <c r="I63" s="43"/>
      <c r="J63" s="43"/>
      <c r="K63" s="44">
        <v>0</v>
      </c>
      <c r="L63">
        <v>2122</v>
      </c>
    </row>
    <row r="64" spans="1:12" x14ac:dyDescent="0.3">
      <c r="A64" s="59">
        <v>21</v>
      </c>
      <c r="B64" s="59">
        <v>8887</v>
      </c>
      <c r="C64" s="62">
        <v>12</v>
      </c>
      <c r="D64" s="59">
        <v>8899</v>
      </c>
      <c r="E64" s="62">
        <v>24</v>
      </c>
      <c r="F64" s="59">
        <v>8908</v>
      </c>
      <c r="G64" s="65">
        <v>14</v>
      </c>
      <c r="H64" s="65">
        <v>8928</v>
      </c>
      <c r="I64" s="43"/>
      <c r="J64" s="43"/>
      <c r="K64" s="44">
        <v>0</v>
      </c>
      <c r="L64">
        <v>2121</v>
      </c>
    </row>
    <row r="65" spans="1:12" x14ac:dyDescent="0.3">
      <c r="A65" s="59">
        <v>12</v>
      </c>
      <c r="B65" s="59">
        <v>9029</v>
      </c>
      <c r="C65" s="62">
        <v>23</v>
      </c>
      <c r="D65" s="59">
        <v>9037</v>
      </c>
      <c r="E65" s="62">
        <v>13</v>
      </c>
      <c r="F65" s="59">
        <v>9048</v>
      </c>
      <c r="G65" s="65">
        <v>23</v>
      </c>
      <c r="H65" s="65">
        <v>9057</v>
      </c>
      <c r="I65" s="43"/>
      <c r="J65" s="43"/>
      <c r="K65" s="44">
        <v>0</v>
      </c>
      <c r="L65">
        <v>1212</v>
      </c>
    </row>
    <row r="66" spans="1:12" x14ac:dyDescent="0.3">
      <c r="A66" s="59">
        <v>21</v>
      </c>
      <c r="B66" s="59">
        <v>9157</v>
      </c>
      <c r="C66" s="62">
        <v>12</v>
      </c>
      <c r="D66" s="59">
        <v>9165</v>
      </c>
      <c r="E66" s="62">
        <v>24</v>
      </c>
      <c r="F66" s="59">
        <v>9172</v>
      </c>
      <c r="G66" s="65">
        <v>23</v>
      </c>
      <c r="H66" s="65">
        <v>9184</v>
      </c>
      <c r="I66" s="43"/>
      <c r="J66" s="43"/>
      <c r="K66" s="44">
        <v>0</v>
      </c>
      <c r="L66">
        <v>2122</v>
      </c>
    </row>
    <row r="67" spans="1:12" x14ac:dyDescent="0.3">
      <c r="A67" s="59">
        <v>12</v>
      </c>
      <c r="B67" s="59">
        <v>9296</v>
      </c>
      <c r="C67" s="62">
        <v>23</v>
      </c>
      <c r="D67" s="59">
        <v>9305</v>
      </c>
      <c r="E67" s="62">
        <v>13</v>
      </c>
      <c r="F67" s="59">
        <v>9320</v>
      </c>
      <c r="G67" s="65">
        <v>23</v>
      </c>
      <c r="H67" s="65">
        <v>9348</v>
      </c>
      <c r="I67" s="43"/>
      <c r="J67" s="43"/>
      <c r="K67" s="44">
        <v>0</v>
      </c>
      <c r="L67">
        <v>1212</v>
      </c>
    </row>
    <row r="68" spans="1:12" x14ac:dyDescent="0.3">
      <c r="A68" s="59">
        <v>12</v>
      </c>
      <c r="B68" s="59">
        <v>9467</v>
      </c>
      <c r="C68" s="62">
        <v>23</v>
      </c>
      <c r="D68" s="59">
        <v>9477</v>
      </c>
      <c r="E68" s="62">
        <v>24</v>
      </c>
      <c r="F68" s="59">
        <v>9488</v>
      </c>
      <c r="G68" s="65">
        <v>23</v>
      </c>
      <c r="H68" s="65">
        <v>9508</v>
      </c>
      <c r="I68" s="43"/>
      <c r="J68" s="43"/>
      <c r="K68" s="44">
        <v>0</v>
      </c>
      <c r="L68">
        <v>1222</v>
      </c>
    </row>
    <row r="69" spans="1:12" x14ac:dyDescent="0.3">
      <c r="A69" s="59">
        <v>21</v>
      </c>
      <c r="B69" s="59">
        <v>9616</v>
      </c>
      <c r="C69" s="62">
        <v>12</v>
      </c>
      <c r="D69" s="59">
        <v>9638</v>
      </c>
      <c r="E69" s="62">
        <v>24</v>
      </c>
      <c r="F69" s="59">
        <v>9646</v>
      </c>
      <c r="G69" s="65">
        <v>23</v>
      </c>
      <c r="H69" s="65">
        <v>9665</v>
      </c>
      <c r="I69" s="43"/>
      <c r="J69" s="43"/>
      <c r="K69" s="44">
        <v>0</v>
      </c>
      <c r="L69">
        <v>2122</v>
      </c>
    </row>
    <row r="70" spans="1:12" x14ac:dyDescent="0.3">
      <c r="A70" s="59">
        <v>12</v>
      </c>
      <c r="B70" s="59">
        <v>9799</v>
      </c>
      <c r="C70" s="62">
        <v>23</v>
      </c>
      <c r="D70" s="59">
        <v>9810</v>
      </c>
      <c r="E70" s="62">
        <v>24</v>
      </c>
      <c r="F70" s="59">
        <v>9822</v>
      </c>
      <c r="G70" s="65">
        <v>14</v>
      </c>
      <c r="H70" s="65">
        <v>9837</v>
      </c>
      <c r="I70" s="43"/>
      <c r="J70" s="43"/>
      <c r="K70" s="44">
        <v>0</v>
      </c>
      <c r="L70">
        <v>1221</v>
      </c>
    </row>
    <row r="71" spans="1:12" x14ac:dyDescent="0.3">
      <c r="A71" s="59">
        <v>21</v>
      </c>
      <c r="B71" s="59">
        <v>9933</v>
      </c>
      <c r="C71" s="62">
        <v>12</v>
      </c>
      <c r="D71" s="59">
        <v>9942</v>
      </c>
      <c r="E71" s="62">
        <v>24</v>
      </c>
      <c r="F71" s="59">
        <v>9950</v>
      </c>
      <c r="G71" s="65">
        <v>23</v>
      </c>
      <c r="H71" s="65">
        <v>9973</v>
      </c>
      <c r="I71" s="43"/>
      <c r="J71" s="43"/>
      <c r="K71" s="44">
        <v>0</v>
      </c>
      <c r="L71">
        <v>2122</v>
      </c>
    </row>
    <row r="72" spans="1:12" x14ac:dyDescent="0.3">
      <c r="A72" s="59">
        <v>21</v>
      </c>
      <c r="B72" s="59">
        <v>10075</v>
      </c>
      <c r="C72" s="62">
        <v>12</v>
      </c>
      <c r="D72" s="59">
        <v>10088</v>
      </c>
      <c r="E72" s="62">
        <v>24</v>
      </c>
      <c r="F72" s="59">
        <v>10096</v>
      </c>
      <c r="G72" s="65">
        <v>23</v>
      </c>
      <c r="H72" s="65">
        <v>10108</v>
      </c>
      <c r="I72" s="43"/>
      <c r="J72" s="43"/>
      <c r="K72" s="44">
        <v>0</v>
      </c>
      <c r="L72">
        <v>2122</v>
      </c>
    </row>
    <row r="73" spans="1:12" x14ac:dyDescent="0.3">
      <c r="A73" s="59">
        <v>21</v>
      </c>
      <c r="B73" s="59">
        <v>10208</v>
      </c>
      <c r="C73" s="62">
        <v>21</v>
      </c>
      <c r="D73" s="59">
        <v>10221</v>
      </c>
      <c r="E73" s="62">
        <v>22</v>
      </c>
      <c r="F73" s="59">
        <v>10232</v>
      </c>
      <c r="G73" s="65">
        <v>23</v>
      </c>
      <c r="H73" s="65">
        <v>10244</v>
      </c>
      <c r="I73" s="43"/>
      <c r="J73" s="43"/>
      <c r="K73" s="44">
        <v>0</v>
      </c>
      <c r="L73">
        <v>2222</v>
      </c>
    </row>
    <row r="74" spans="1:12" x14ac:dyDescent="0.3">
      <c r="A74" s="59">
        <v>21</v>
      </c>
      <c r="B74" s="59">
        <v>10349</v>
      </c>
      <c r="C74" s="62">
        <v>12</v>
      </c>
      <c r="D74" s="59">
        <v>10359</v>
      </c>
      <c r="E74" s="62">
        <v>24</v>
      </c>
      <c r="F74" s="59">
        <v>10368</v>
      </c>
      <c r="G74" s="65">
        <v>23</v>
      </c>
      <c r="H74" s="65">
        <v>10379</v>
      </c>
      <c r="I74" s="43"/>
      <c r="J74" s="43"/>
      <c r="K74" s="44">
        <v>0</v>
      </c>
      <c r="L74">
        <v>2122</v>
      </c>
    </row>
    <row r="75" spans="1:12" x14ac:dyDescent="0.3">
      <c r="A75" s="59">
        <v>21</v>
      </c>
      <c r="B75" s="59">
        <v>10478</v>
      </c>
      <c r="C75" s="62">
        <v>21</v>
      </c>
      <c r="D75" s="59">
        <v>10491</v>
      </c>
      <c r="E75" s="62">
        <v>22</v>
      </c>
      <c r="F75" s="59">
        <v>10502</v>
      </c>
      <c r="G75" s="65">
        <v>23</v>
      </c>
      <c r="H75" s="65">
        <v>10513</v>
      </c>
      <c r="I75" s="43"/>
      <c r="J75" s="43"/>
      <c r="K75" s="44">
        <v>0</v>
      </c>
      <c r="L75">
        <v>2222</v>
      </c>
    </row>
    <row r="76" spans="1:12" x14ac:dyDescent="0.3">
      <c r="A76" s="59">
        <v>21</v>
      </c>
      <c r="B76" s="59">
        <v>10611</v>
      </c>
      <c r="C76" s="62">
        <v>21</v>
      </c>
      <c r="D76" s="59">
        <v>10620</v>
      </c>
      <c r="E76" s="62">
        <v>11</v>
      </c>
      <c r="F76" s="59">
        <v>10631</v>
      </c>
      <c r="G76" s="65">
        <v>21</v>
      </c>
      <c r="H76" s="65">
        <v>10640</v>
      </c>
      <c r="I76" s="43"/>
      <c r="J76" s="43"/>
      <c r="K76" s="44">
        <v>0</v>
      </c>
      <c r="L76">
        <v>2212</v>
      </c>
    </row>
    <row r="77" spans="1:12" x14ac:dyDescent="0.3">
      <c r="A77" s="59">
        <v>12</v>
      </c>
      <c r="B77" s="59">
        <v>10740</v>
      </c>
      <c r="C77" s="62">
        <v>23</v>
      </c>
      <c r="D77" s="59">
        <v>10759</v>
      </c>
      <c r="E77" s="62">
        <v>13</v>
      </c>
      <c r="F77" s="59">
        <v>10774</v>
      </c>
      <c r="G77" s="65">
        <v>23</v>
      </c>
      <c r="H77" s="65">
        <v>10783</v>
      </c>
      <c r="I77" s="43"/>
      <c r="J77" s="43"/>
      <c r="K77" s="44">
        <v>0</v>
      </c>
      <c r="L77">
        <v>1212</v>
      </c>
    </row>
    <row r="78" spans="1:12" x14ac:dyDescent="0.3">
      <c r="A78" s="59">
        <v>21</v>
      </c>
      <c r="B78" s="59">
        <v>10880</v>
      </c>
      <c r="C78" s="62">
        <v>21</v>
      </c>
      <c r="D78" s="59">
        <v>10904</v>
      </c>
      <c r="E78" s="62">
        <v>11</v>
      </c>
      <c r="F78" s="59">
        <v>10915</v>
      </c>
      <c r="G78" s="65">
        <v>21</v>
      </c>
      <c r="H78" s="65">
        <v>10923</v>
      </c>
      <c r="I78" s="43"/>
      <c r="J78" s="43"/>
      <c r="K78" s="44">
        <v>0</v>
      </c>
      <c r="L78">
        <v>2212</v>
      </c>
    </row>
    <row r="79" spans="1:12" x14ac:dyDescent="0.3">
      <c r="A79" s="59">
        <v>21</v>
      </c>
      <c r="B79" s="59">
        <v>11032</v>
      </c>
      <c r="C79" s="62">
        <v>12</v>
      </c>
      <c r="D79" s="59">
        <v>11043</v>
      </c>
      <c r="E79" s="62">
        <v>24</v>
      </c>
      <c r="F79" s="59">
        <v>11059</v>
      </c>
      <c r="G79" s="65">
        <v>23</v>
      </c>
      <c r="H79" s="65">
        <v>11079</v>
      </c>
      <c r="I79" s="43"/>
      <c r="J79" s="43"/>
      <c r="K79" s="44">
        <v>0</v>
      </c>
      <c r="L79">
        <v>2122</v>
      </c>
    </row>
    <row r="80" spans="1:12" x14ac:dyDescent="0.3">
      <c r="A80" s="59">
        <v>21</v>
      </c>
      <c r="B80" s="59">
        <v>11176</v>
      </c>
      <c r="C80" s="62">
        <v>12</v>
      </c>
      <c r="D80" s="59">
        <v>11186</v>
      </c>
      <c r="E80" s="62">
        <v>24</v>
      </c>
      <c r="F80" s="59">
        <v>11194</v>
      </c>
      <c r="G80" s="65">
        <v>23</v>
      </c>
      <c r="H80" s="65">
        <v>11207</v>
      </c>
      <c r="I80" s="43"/>
      <c r="J80" s="43"/>
      <c r="K80" s="44">
        <v>0</v>
      </c>
      <c r="L80">
        <v>2122</v>
      </c>
    </row>
    <row r="81" spans="1:12" x14ac:dyDescent="0.3">
      <c r="A81" s="59">
        <v>21</v>
      </c>
      <c r="B81" s="59">
        <v>11313</v>
      </c>
      <c r="C81" s="62">
        <v>12</v>
      </c>
      <c r="D81" s="59">
        <v>11322</v>
      </c>
      <c r="E81" s="62">
        <v>24</v>
      </c>
      <c r="F81" s="59">
        <v>11330</v>
      </c>
      <c r="G81" s="65">
        <v>23</v>
      </c>
      <c r="H81" s="65">
        <v>11340</v>
      </c>
      <c r="I81" s="43"/>
      <c r="J81" s="43"/>
      <c r="K81" s="44">
        <v>0</v>
      </c>
      <c r="L81">
        <v>2122</v>
      </c>
    </row>
    <row r="82" spans="1:12" x14ac:dyDescent="0.3">
      <c r="A82" s="59">
        <v>21</v>
      </c>
      <c r="B82" s="59">
        <v>11445</v>
      </c>
      <c r="C82" s="62">
        <v>12</v>
      </c>
      <c r="D82" s="59">
        <v>11454</v>
      </c>
      <c r="E82" s="62">
        <v>24</v>
      </c>
      <c r="F82" s="59">
        <v>11463</v>
      </c>
      <c r="G82" s="65">
        <v>23</v>
      </c>
      <c r="H82" s="65">
        <v>11498</v>
      </c>
      <c r="I82" s="43"/>
      <c r="J82" s="43"/>
      <c r="K82" s="44">
        <v>0</v>
      </c>
      <c r="L82">
        <v>2122</v>
      </c>
    </row>
    <row r="83" spans="1:12" x14ac:dyDescent="0.3">
      <c r="A83" s="59">
        <v>12</v>
      </c>
      <c r="B83" s="59">
        <v>11617</v>
      </c>
      <c r="C83" s="62">
        <v>23</v>
      </c>
      <c r="D83" s="59">
        <v>11625</v>
      </c>
      <c r="E83" s="62">
        <v>24</v>
      </c>
      <c r="F83" s="59">
        <v>11654</v>
      </c>
      <c r="G83" s="65">
        <v>14</v>
      </c>
      <c r="H83" s="65">
        <v>11676</v>
      </c>
      <c r="I83" s="43"/>
      <c r="J83" s="43"/>
      <c r="K83" s="44">
        <v>0</v>
      </c>
      <c r="L83">
        <v>1221</v>
      </c>
    </row>
    <row r="84" spans="1:12" x14ac:dyDescent="0.3">
      <c r="A84" s="59">
        <v>12</v>
      </c>
      <c r="B84" s="59">
        <v>11794</v>
      </c>
      <c r="C84" s="62">
        <v>23</v>
      </c>
      <c r="D84" s="59">
        <v>11802</v>
      </c>
      <c r="E84" s="62">
        <v>24</v>
      </c>
      <c r="F84" s="59">
        <v>11818</v>
      </c>
      <c r="G84" s="65">
        <v>14</v>
      </c>
      <c r="H84" s="65">
        <v>11834</v>
      </c>
      <c r="I84" s="43"/>
      <c r="J84" s="43"/>
      <c r="K84" s="44">
        <v>0</v>
      </c>
      <c r="L84">
        <v>1221</v>
      </c>
    </row>
    <row r="85" spans="1:12" x14ac:dyDescent="0.3">
      <c r="A85" s="59">
        <v>21</v>
      </c>
      <c r="B85" s="59">
        <v>11931</v>
      </c>
      <c r="C85" s="62">
        <v>12</v>
      </c>
      <c r="D85" s="59">
        <v>11941</v>
      </c>
      <c r="E85" s="62">
        <v>24</v>
      </c>
      <c r="F85" s="59">
        <v>11949</v>
      </c>
      <c r="G85" s="65">
        <v>23</v>
      </c>
      <c r="H85" s="65">
        <v>11967</v>
      </c>
      <c r="I85" s="43"/>
      <c r="J85" s="43"/>
      <c r="K85" s="44">
        <v>0</v>
      </c>
      <c r="L85">
        <v>2122</v>
      </c>
    </row>
    <row r="86" spans="1:12" x14ac:dyDescent="0.3">
      <c r="A86" s="59">
        <v>21</v>
      </c>
      <c r="B86" s="59">
        <v>12091</v>
      </c>
      <c r="C86" s="62">
        <v>21</v>
      </c>
      <c r="D86" s="59">
        <v>12103</v>
      </c>
      <c r="E86" s="62">
        <v>22</v>
      </c>
      <c r="F86" s="59">
        <v>12116</v>
      </c>
      <c r="G86" s="65">
        <v>14</v>
      </c>
      <c r="H86" s="65">
        <v>12129</v>
      </c>
      <c r="I86" s="43"/>
      <c r="J86" s="43"/>
      <c r="K86" s="44">
        <v>0</v>
      </c>
      <c r="L86">
        <v>2221</v>
      </c>
    </row>
    <row r="87" spans="1:12" x14ac:dyDescent="0.3">
      <c r="A87" s="60">
        <v>12</v>
      </c>
      <c r="B87" s="60">
        <v>12249</v>
      </c>
      <c r="C87" s="63">
        <v>23</v>
      </c>
      <c r="D87" s="60">
        <v>12258</v>
      </c>
      <c r="E87" s="63">
        <v>13</v>
      </c>
      <c r="F87" s="60">
        <v>12274</v>
      </c>
      <c r="G87" s="66">
        <v>23</v>
      </c>
      <c r="H87" s="66">
        <v>12282</v>
      </c>
      <c r="I87" s="42"/>
      <c r="J87" s="42"/>
      <c r="K87" s="52">
        <v>0</v>
      </c>
      <c r="L87">
        <v>1212</v>
      </c>
    </row>
    <row r="88" spans="1:12" x14ac:dyDescent="0.3">
      <c r="A88" s="60">
        <v>21</v>
      </c>
      <c r="B88" s="60">
        <v>12396</v>
      </c>
      <c r="C88" s="63">
        <v>12</v>
      </c>
      <c r="D88" s="60">
        <v>12419</v>
      </c>
      <c r="E88" s="63">
        <v>24</v>
      </c>
      <c r="F88" s="60">
        <v>12428</v>
      </c>
      <c r="G88" s="66">
        <v>23</v>
      </c>
      <c r="H88" s="66">
        <v>12443</v>
      </c>
      <c r="I88" s="42"/>
      <c r="J88" s="42"/>
      <c r="K88" s="52">
        <v>0</v>
      </c>
      <c r="L88">
        <v>2122</v>
      </c>
    </row>
    <row r="89" spans="1:12" x14ac:dyDescent="0.3">
      <c r="A89" s="60">
        <v>21</v>
      </c>
      <c r="B89" s="60">
        <v>12547</v>
      </c>
      <c r="C89" s="63">
        <v>12</v>
      </c>
      <c r="D89" s="60">
        <v>12558</v>
      </c>
      <c r="E89" s="63">
        <v>24</v>
      </c>
      <c r="F89" s="60">
        <v>12567</v>
      </c>
      <c r="G89" s="66">
        <v>14</v>
      </c>
      <c r="H89" s="66">
        <v>12580</v>
      </c>
      <c r="I89" s="42"/>
      <c r="J89" s="42"/>
      <c r="K89" s="52">
        <v>0</v>
      </c>
      <c r="L89">
        <v>2121</v>
      </c>
    </row>
    <row r="90" spans="1:12" x14ac:dyDescent="0.3">
      <c r="A90" s="60">
        <v>21</v>
      </c>
      <c r="B90" s="60">
        <v>12698</v>
      </c>
      <c r="C90" s="63">
        <v>12</v>
      </c>
      <c r="D90" s="60">
        <v>12709</v>
      </c>
      <c r="E90" s="63">
        <v>24</v>
      </c>
      <c r="F90" s="60">
        <v>12718</v>
      </c>
      <c r="G90" s="66">
        <v>23</v>
      </c>
      <c r="H90" s="66">
        <v>12733</v>
      </c>
      <c r="I90" s="42"/>
      <c r="J90" s="42"/>
      <c r="K90" s="52">
        <v>0</v>
      </c>
      <c r="L90">
        <v>2122</v>
      </c>
    </row>
    <row r="91" spans="1:12" x14ac:dyDescent="0.3">
      <c r="A91" s="60">
        <v>21</v>
      </c>
      <c r="B91" s="60">
        <v>12836</v>
      </c>
      <c r="C91" s="63">
        <v>12</v>
      </c>
      <c r="D91" s="60">
        <v>12856</v>
      </c>
      <c r="E91" s="63">
        <v>24</v>
      </c>
      <c r="F91" s="60">
        <v>12864</v>
      </c>
      <c r="G91" s="66">
        <v>14</v>
      </c>
      <c r="H91" s="66">
        <v>12879</v>
      </c>
      <c r="I91" s="42"/>
      <c r="J91" s="42"/>
      <c r="K91" s="52">
        <v>0</v>
      </c>
      <c r="L91">
        <v>2121</v>
      </c>
    </row>
    <row r="92" spans="1:12" x14ac:dyDescent="0.3">
      <c r="A92" s="60">
        <v>21</v>
      </c>
      <c r="B92" s="60">
        <v>12976</v>
      </c>
      <c r="C92" s="63">
        <v>21</v>
      </c>
      <c r="D92" s="60">
        <v>12985</v>
      </c>
      <c r="E92" s="63">
        <v>11</v>
      </c>
      <c r="F92" s="60">
        <v>12994</v>
      </c>
      <c r="G92" s="66">
        <v>21</v>
      </c>
      <c r="H92" s="66">
        <v>13002</v>
      </c>
      <c r="I92" s="42"/>
      <c r="J92" s="42"/>
      <c r="K92" s="52">
        <v>0</v>
      </c>
      <c r="L92">
        <v>2212</v>
      </c>
    </row>
    <row r="93" spans="1:12" x14ac:dyDescent="0.3">
      <c r="A93" s="60">
        <v>21</v>
      </c>
      <c r="B93" s="60">
        <v>13111</v>
      </c>
      <c r="C93" s="63">
        <v>12</v>
      </c>
      <c r="D93" s="60">
        <v>13123</v>
      </c>
      <c r="E93" s="63">
        <v>24</v>
      </c>
      <c r="F93" s="60">
        <v>13155</v>
      </c>
      <c r="G93" s="66">
        <v>23</v>
      </c>
      <c r="H93" s="66">
        <v>13175</v>
      </c>
      <c r="I93" s="42"/>
      <c r="J93" s="42"/>
      <c r="K93" s="52">
        <v>0</v>
      </c>
      <c r="L93">
        <v>2122</v>
      </c>
    </row>
    <row r="94" spans="1:12" x14ac:dyDescent="0.3">
      <c r="A94" s="60">
        <v>21</v>
      </c>
      <c r="B94" s="60">
        <v>13300</v>
      </c>
      <c r="C94" s="63">
        <v>12</v>
      </c>
      <c r="D94" s="60">
        <v>13309</v>
      </c>
      <c r="E94" s="63">
        <v>24</v>
      </c>
      <c r="F94" s="60">
        <v>13317</v>
      </c>
      <c r="G94" s="66">
        <v>23</v>
      </c>
      <c r="H94" s="66">
        <v>13334</v>
      </c>
      <c r="I94" s="42"/>
      <c r="J94" s="42"/>
      <c r="K94" s="52">
        <v>0</v>
      </c>
      <c r="L94">
        <v>2122</v>
      </c>
    </row>
    <row r="95" spans="1:12" x14ac:dyDescent="0.3">
      <c r="A95" s="60">
        <v>12</v>
      </c>
      <c r="B95" s="60">
        <v>13450</v>
      </c>
      <c r="C95" s="63">
        <v>23</v>
      </c>
      <c r="D95" s="60">
        <v>13458</v>
      </c>
      <c r="E95" s="63">
        <v>13</v>
      </c>
      <c r="F95" s="60">
        <v>13470</v>
      </c>
      <c r="G95" s="66">
        <v>23</v>
      </c>
      <c r="H95" s="66">
        <v>13479</v>
      </c>
      <c r="I95" s="42"/>
      <c r="J95" s="42"/>
      <c r="K95" s="52">
        <v>0</v>
      </c>
      <c r="L95">
        <v>1212</v>
      </c>
    </row>
    <row r="96" spans="1:12" x14ac:dyDescent="0.3">
      <c r="A96" s="60">
        <v>12</v>
      </c>
      <c r="B96" s="60">
        <v>13590</v>
      </c>
      <c r="C96" s="63">
        <v>23</v>
      </c>
      <c r="D96" s="60">
        <v>13598</v>
      </c>
      <c r="E96" s="63">
        <v>13</v>
      </c>
      <c r="F96" s="60">
        <v>13611</v>
      </c>
      <c r="G96" s="66">
        <v>23</v>
      </c>
      <c r="H96" s="66">
        <v>13637</v>
      </c>
      <c r="I96" s="42"/>
      <c r="J96" s="42"/>
      <c r="K96" s="52">
        <v>0</v>
      </c>
      <c r="L96">
        <v>1212</v>
      </c>
    </row>
    <row r="97" spans="1:12" x14ac:dyDescent="0.3">
      <c r="A97" s="60">
        <v>12</v>
      </c>
      <c r="B97" s="60">
        <v>13747</v>
      </c>
      <c r="C97" s="63">
        <v>23</v>
      </c>
      <c r="D97" s="60">
        <v>13756</v>
      </c>
      <c r="E97" s="63">
        <v>13</v>
      </c>
      <c r="F97" s="60">
        <v>13769</v>
      </c>
      <c r="G97" s="66">
        <v>23</v>
      </c>
      <c r="H97" s="66">
        <v>13815</v>
      </c>
      <c r="I97" s="42"/>
      <c r="J97" s="42"/>
      <c r="K97" s="52">
        <v>0</v>
      </c>
      <c r="L97">
        <v>1212</v>
      </c>
    </row>
    <row r="98" spans="1:12" x14ac:dyDescent="0.3">
      <c r="A98" s="60">
        <v>21</v>
      </c>
      <c r="B98" s="60">
        <v>13914</v>
      </c>
      <c r="C98" s="63">
        <v>12</v>
      </c>
      <c r="D98" s="60">
        <v>13923</v>
      </c>
      <c r="E98" s="63">
        <v>24</v>
      </c>
      <c r="F98" s="60">
        <v>13932</v>
      </c>
      <c r="G98" s="66">
        <v>14</v>
      </c>
      <c r="H98" s="66">
        <v>13946</v>
      </c>
      <c r="I98" s="42"/>
      <c r="J98" s="42"/>
      <c r="K98" s="52">
        <v>0</v>
      </c>
      <c r="L98">
        <v>2121</v>
      </c>
    </row>
    <row r="99" spans="1:12" x14ac:dyDescent="0.3">
      <c r="A99" s="60">
        <v>21</v>
      </c>
      <c r="B99" s="60">
        <v>14052</v>
      </c>
      <c r="C99" s="63">
        <v>12</v>
      </c>
      <c r="D99" s="60">
        <v>14061</v>
      </c>
      <c r="E99" s="63">
        <v>24</v>
      </c>
      <c r="F99" s="60">
        <v>14069</v>
      </c>
      <c r="G99" s="66">
        <v>14</v>
      </c>
      <c r="H99" s="66">
        <v>14082</v>
      </c>
      <c r="I99" s="42"/>
      <c r="J99" s="42"/>
      <c r="K99" s="52">
        <v>0</v>
      </c>
      <c r="L99">
        <v>2121</v>
      </c>
    </row>
    <row r="100" spans="1:12" x14ac:dyDescent="0.3">
      <c r="A100" s="60">
        <v>21</v>
      </c>
      <c r="B100" s="60">
        <v>14184</v>
      </c>
      <c r="C100" s="63">
        <v>12</v>
      </c>
      <c r="D100" s="60">
        <v>14194</v>
      </c>
      <c r="E100" s="63">
        <v>24</v>
      </c>
      <c r="F100" s="60">
        <v>14201</v>
      </c>
      <c r="G100" s="66">
        <v>14</v>
      </c>
      <c r="H100" s="66">
        <v>14214</v>
      </c>
      <c r="I100" s="42"/>
      <c r="J100" s="42"/>
      <c r="K100" s="52">
        <v>0</v>
      </c>
      <c r="L100">
        <v>2121</v>
      </c>
    </row>
    <row r="101" spans="1:12" x14ac:dyDescent="0.3">
      <c r="A101" s="60">
        <v>21</v>
      </c>
      <c r="B101" s="60">
        <v>14311</v>
      </c>
      <c r="C101" s="63">
        <v>21</v>
      </c>
      <c r="D101" s="60">
        <v>14320</v>
      </c>
      <c r="E101" s="63">
        <v>11</v>
      </c>
      <c r="F101" s="60">
        <v>14331</v>
      </c>
      <c r="G101" s="66">
        <v>12</v>
      </c>
      <c r="H101" s="66">
        <v>14351</v>
      </c>
      <c r="I101" s="42"/>
      <c r="J101" s="42"/>
      <c r="K101" s="52">
        <v>0</v>
      </c>
      <c r="L101">
        <v>2211</v>
      </c>
    </row>
    <row r="102" spans="1:12" x14ac:dyDescent="0.3">
      <c r="A102" s="60">
        <v>21</v>
      </c>
      <c r="B102" s="60">
        <v>14448</v>
      </c>
      <c r="C102" s="63">
        <v>21</v>
      </c>
      <c r="D102" s="60">
        <v>14457</v>
      </c>
      <c r="E102" s="63">
        <v>11</v>
      </c>
      <c r="F102" s="60">
        <v>14467</v>
      </c>
      <c r="G102" s="66">
        <v>21</v>
      </c>
      <c r="H102" s="66">
        <v>14475</v>
      </c>
      <c r="I102" s="42"/>
      <c r="J102" s="42"/>
      <c r="K102" s="52">
        <v>0</v>
      </c>
      <c r="L102">
        <v>2212</v>
      </c>
    </row>
    <row r="103" spans="1:12" x14ac:dyDescent="0.3">
      <c r="A103" s="60">
        <v>12</v>
      </c>
      <c r="B103" s="60">
        <v>14589</v>
      </c>
      <c r="C103" s="63">
        <v>23</v>
      </c>
      <c r="D103" s="60">
        <v>14597</v>
      </c>
      <c r="E103" s="63">
        <v>24</v>
      </c>
      <c r="F103" s="60">
        <v>14615</v>
      </c>
      <c r="G103" s="66">
        <v>14</v>
      </c>
      <c r="H103" s="66">
        <v>14628</v>
      </c>
      <c r="I103" s="42"/>
      <c r="J103" s="42"/>
      <c r="K103" s="52">
        <v>0</v>
      </c>
      <c r="L103">
        <v>1221</v>
      </c>
    </row>
    <row r="104" spans="1:12" x14ac:dyDescent="0.3">
      <c r="A104" s="60">
        <v>21</v>
      </c>
      <c r="B104" s="60">
        <v>14730</v>
      </c>
      <c r="C104" s="63">
        <v>12</v>
      </c>
      <c r="D104" s="60">
        <v>14738</v>
      </c>
      <c r="E104" s="63">
        <v>13</v>
      </c>
      <c r="F104" s="60">
        <v>14756</v>
      </c>
      <c r="G104" s="66">
        <v>23</v>
      </c>
      <c r="H104" s="66">
        <v>14765</v>
      </c>
      <c r="I104" s="42"/>
      <c r="J104" s="42"/>
      <c r="K104" s="52">
        <v>0</v>
      </c>
      <c r="L104">
        <v>2112</v>
      </c>
    </row>
    <row r="105" spans="1:12" x14ac:dyDescent="0.3">
      <c r="A105" s="60">
        <v>21</v>
      </c>
      <c r="B105" s="60">
        <v>14863</v>
      </c>
      <c r="C105" s="63">
        <v>21</v>
      </c>
      <c r="D105" s="60">
        <v>14871</v>
      </c>
      <c r="E105" s="63">
        <v>22</v>
      </c>
      <c r="F105" s="60">
        <v>14885</v>
      </c>
      <c r="G105" s="66">
        <v>14</v>
      </c>
      <c r="H105" s="66">
        <v>14897</v>
      </c>
      <c r="I105" s="42"/>
      <c r="J105" s="42"/>
      <c r="K105" s="52">
        <v>0</v>
      </c>
      <c r="L105">
        <v>2221</v>
      </c>
    </row>
    <row r="106" spans="1:12" x14ac:dyDescent="0.3">
      <c r="A106" s="60">
        <v>21</v>
      </c>
      <c r="B106" s="60">
        <v>14997</v>
      </c>
      <c r="C106" s="63">
        <v>12</v>
      </c>
      <c r="D106" s="60">
        <v>15022</v>
      </c>
      <c r="E106" s="63">
        <v>24</v>
      </c>
      <c r="F106" s="60">
        <v>15030</v>
      </c>
      <c r="G106" s="66">
        <v>14</v>
      </c>
      <c r="H106" s="66">
        <v>15060</v>
      </c>
      <c r="I106" s="42"/>
      <c r="J106" s="42"/>
      <c r="K106" s="52">
        <v>0</v>
      </c>
      <c r="L106">
        <v>2121</v>
      </c>
    </row>
    <row r="107" spans="1:12" x14ac:dyDescent="0.3">
      <c r="A107" s="60">
        <v>12</v>
      </c>
      <c r="B107" s="60">
        <v>15170</v>
      </c>
      <c r="C107" s="63">
        <v>23</v>
      </c>
      <c r="D107" s="60">
        <v>15177</v>
      </c>
      <c r="E107" s="63">
        <v>24</v>
      </c>
      <c r="F107" s="60">
        <v>15194</v>
      </c>
      <c r="G107" s="66">
        <v>23</v>
      </c>
      <c r="H107" s="66">
        <v>15209</v>
      </c>
      <c r="I107" s="42"/>
      <c r="J107" s="42"/>
      <c r="K107" s="52">
        <v>0</v>
      </c>
      <c r="L107">
        <v>1222</v>
      </c>
    </row>
    <row r="108" spans="1:12" x14ac:dyDescent="0.3">
      <c r="A108" s="60">
        <v>21</v>
      </c>
      <c r="B108" s="60">
        <v>15308</v>
      </c>
      <c r="C108" s="63">
        <v>21</v>
      </c>
      <c r="D108" s="60">
        <v>15321</v>
      </c>
      <c r="E108" s="63">
        <v>11</v>
      </c>
      <c r="F108" s="60">
        <v>15349</v>
      </c>
      <c r="G108" s="66">
        <v>21</v>
      </c>
      <c r="H108" s="66">
        <v>15358</v>
      </c>
      <c r="I108" s="42"/>
      <c r="J108" s="42"/>
      <c r="K108" s="52">
        <v>0</v>
      </c>
      <c r="L108">
        <v>2212</v>
      </c>
    </row>
    <row r="109" spans="1:12" x14ac:dyDescent="0.3">
      <c r="A109" s="60">
        <v>21</v>
      </c>
      <c r="B109" s="60">
        <v>15464</v>
      </c>
      <c r="C109" s="63">
        <v>21</v>
      </c>
      <c r="D109" s="60">
        <v>15485</v>
      </c>
      <c r="E109" s="63">
        <v>22</v>
      </c>
      <c r="F109" s="60">
        <v>15500</v>
      </c>
      <c r="G109" s="66">
        <v>23</v>
      </c>
      <c r="H109" s="66">
        <v>15520</v>
      </c>
      <c r="I109" s="42"/>
      <c r="J109" s="42"/>
      <c r="K109" s="52">
        <v>0</v>
      </c>
      <c r="L109">
        <v>2222</v>
      </c>
    </row>
    <row r="110" spans="1:12" x14ac:dyDescent="0.3">
      <c r="A110" s="60">
        <v>21</v>
      </c>
      <c r="B110" s="60">
        <v>15633</v>
      </c>
      <c r="C110" s="63">
        <v>12</v>
      </c>
      <c r="D110" s="60">
        <v>15641</v>
      </c>
      <c r="E110" s="63">
        <v>24</v>
      </c>
      <c r="F110" s="60">
        <v>15649</v>
      </c>
      <c r="G110" s="66">
        <v>23</v>
      </c>
      <c r="H110" s="66">
        <v>15663</v>
      </c>
      <c r="I110" s="42"/>
      <c r="J110" s="42"/>
      <c r="K110" s="52">
        <v>0</v>
      </c>
      <c r="L110">
        <v>2122</v>
      </c>
    </row>
    <row r="111" spans="1:12" x14ac:dyDescent="0.3">
      <c r="A111" s="60">
        <v>21</v>
      </c>
      <c r="B111" s="60">
        <v>15761</v>
      </c>
      <c r="C111" s="63">
        <v>12</v>
      </c>
      <c r="D111" s="60">
        <v>15769</v>
      </c>
      <c r="E111" s="63">
        <v>24</v>
      </c>
      <c r="F111" s="60">
        <v>15777</v>
      </c>
      <c r="G111" s="66">
        <v>14</v>
      </c>
      <c r="H111" s="66">
        <v>15789</v>
      </c>
      <c r="I111" s="42"/>
      <c r="J111" s="42"/>
      <c r="K111" s="52">
        <v>0</v>
      </c>
      <c r="L111">
        <v>2121</v>
      </c>
    </row>
    <row r="112" spans="1:12" x14ac:dyDescent="0.3">
      <c r="A112" s="60">
        <v>21</v>
      </c>
      <c r="B112" s="60">
        <v>15895</v>
      </c>
      <c r="C112" s="63">
        <v>21</v>
      </c>
      <c r="D112" s="60">
        <v>15913</v>
      </c>
      <c r="E112" s="63">
        <v>22</v>
      </c>
      <c r="F112" s="60">
        <v>15938</v>
      </c>
      <c r="G112" s="66">
        <v>23</v>
      </c>
      <c r="H112" s="66">
        <v>15948</v>
      </c>
      <c r="I112" s="42"/>
      <c r="J112" s="42"/>
      <c r="K112" s="52">
        <v>0</v>
      </c>
      <c r="L112">
        <v>2222</v>
      </c>
    </row>
    <row r="113" spans="1:12" x14ac:dyDescent="0.3">
      <c r="A113" s="60">
        <v>21</v>
      </c>
      <c r="B113" s="60">
        <v>16050</v>
      </c>
      <c r="C113" s="63">
        <v>12</v>
      </c>
      <c r="D113" s="60">
        <v>16076</v>
      </c>
      <c r="E113" s="63">
        <v>24</v>
      </c>
      <c r="F113" s="60">
        <v>16084</v>
      </c>
      <c r="G113" s="66">
        <v>14</v>
      </c>
      <c r="H113" s="66">
        <v>16096</v>
      </c>
      <c r="I113" s="42"/>
      <c r="J113" s="42"/>
      <c r="K113" s="52">
        <v>0</v>
      </c>
      <c r="L113">
        <v>2121</v>
      </c>
    </row>
    <row r="114" spans="1:12" x14ac:dyDescent="0.3">
      <c r="A114" s="59">
        <v>12</v>
      </c>
      <c r="B114" s="59">
        <v>16206</v>
      </c>
      <c r="C114" s="62">
        <v>23</v>
      </c>
      <c r="D114" s="59">
        <v>16214</v>
      </c>
      <c r="E114" s="62">
        <v>24</v>
      </c>
      <c r="F114" s="59">
        <v>16239</v>
      </c>
      <c r="G114" s="65">
        <v>23</v>
      </c>
      <c r="H114" s="65">
        <v>16253</v>
      </c>
      <c r="I114" s="43"/>
      <c r="J114" s="43"/>
      <c r="K114" s="44">
        <v>0</v>
      </c>
      <c r="L114">
        <v>1222</v>
      </c>
    </row>
    <row r="115" spans="1:12" x14ac:dyDescent="0.3">
      <c r="A115" s="59">
        <v>21</v>
      </c>
      <c r="B115" s="59">
        <v>16353</v>
      </c>
      <c r="C115" s="62">
        <v>21</v>
      </c>
      <c r="D115" s="59">
        <v>16369</v>
      </c>
      <c r="E115" s="62">
        <v>11</v>
      </c>
      <c r="F115" s="59">
        <v>16383</v>
      </c>
      <c r="G115" s="65">
        <v>21</v>
      </c>
      <c r="H115" s="65">
        <v>16390</v>
      </c>
      <c r="I115" s="43"/>
      <c r="J115" s="43"/>
      <c r="K115" s="44">
        <v>0</v>
      </c>
      <c r="L115">
        <v>2212</v>
      </c>
    </row>
    <row r="116" spans="1:12" x14ac:dyDescent="0.3">
      <c r="A116" s="59">
        <v>12</v>
      </c>
      <c r="B116" s="59">
        <v>16496</v>
      </c>
      <c r="C116" s="62">
        <v>23</v>
      </c>
      <c r="D116" s="59">
        <v>16504</v>
      </c>
      <c r="E116" s="62">
        <v>13</v>
      </c>
      <c r="F116" s="59">
        <v>16515</v>
      </c>
      <c r="G116" s="65">
        <v>23</v>
      </c>
      <c r="H116" s="65">
        <v>16522</v>
      </c>
      <c r="I116" s="43"/>
      <c r="J116" s="43"/>
      <c r="K116" s="44">
        <v>0</v>
      </c>
      <c r="L116">
        <v>1212</v>
      </c>
    </row>
    <row r="117" spans="1:12" x14ac:dyDescent="0.3">
      <c r="A117" s="59">
        <v>21</v>
      </c>
      <c r="B117" s="59">
        <v>16620</v>
      </c>
      <c r="C117" s="62">
        <v>21</v>
      </c>
      <c r="D117" s="59">
        <v>16645</v>
      </c>
      <c r="E117" s="62">
        <v>22</v>
      </c>
      <c r="F117" s="59">
        <v>16657</v>
      </c>
      <c r="G117" s="65">
        <v>23</v>
      </c>
      <c r="H117" s="65">
        <v>16677</v>
      </c>
      <c r="I117" s="43"/>
      <c r="J117" s="43"/>
      <c r="K117" s="44">
        <v>0</v>
      </c>
      <c r="L117">
        <v>2222</v>
      </c>
    </row>
    <row r="118" spans="1:12" x14ac:dyDescent="0.3">
      <c r="A118" s="59">
        <v>21</v>
      </c>
      <c r="B118" s="59">
        <v>16781</v>
      </c>
      <c r="C118" s="62">
        <v>12</v>
      </c>
      <c r="D118" s="59">
        <v>16792</v>
      </c>
      <c r="E118" s="62">
        <v>24</v>
      </c>
      <c r="F118" s="59">
        <v>16800</v>
      </c>
      <c r="G118" s="65">
        <v>23</v>
      </c>
      <c r="H118" s="65">
        <v>16815</v>
      </c>
      <c r="I118" s="43"/>
      <c r="J118" s="43"/>
      <c r="K118" s="44">
        <v>0</v>
      </c>
      <c r="L118">
        <v>2122</v>
      </c>
    </row>
    <row r="119" spans="1:12" x14ac:dyDescent="0.3">
      <c r="A119" s="59">
        <v>21</v>
      </c>
      <c r="B119" s="59">
        <v>16913</v>
      </c>
      <c r="C119" s="62">
        <v>21</v>
      </c>
      <c r="D119" s="59">
        <v>16928</v>
      </c>
      <c r="E119" s="62">
        <v>11</v>
      </c>
      <c r="F119" s="59">
        <v>16940</v>
      </c>
      <c r="G119" s="65">
        <v>21</v>
      </c>
      <c r="H119" s="65">
        <v>16948</v>
      </c>
      <c r="I119" s="43"/>
      <c r="J119" s="43"/>
      <c r="K119" s="44">
        <v>0</v>
      </c>
      <c r="L119">
        <v>2212</v>
      </c>
    </row>
    <row r="120" spans="1:12" x14ac:dyDescent="0.3">
      <c r="A120" s="59">
        <v>12</v>
      </c>
      <c r="B120" s="59">
        <v>17064</v>
      </c>
      <c r="C120" s="62">
        <v>23</v>
      </c>
      <c r="D120" s="59">
        <v>17072</v>
      </c>
      <c r="E120" s="62">
        <v>24</v>
      </c>
      <c r="F120" s="59">
        <v>17092</v>
      </c>
      <c r="G120" s="65">
        <v>14</v>
      </c>
      <c r="H120" s="65">
        <v>17103</v>
      </c>
      <c r="I120" s="43"/>
      <c r="J120" s="43"/>
      <c r="K120" s="44">
        <v>0</v>
      </c>
      <c r="L120">
        <v>1221</v>
      </c>
    </row>
    <row r="121" spans="1:12" x14ac:dyDescent="0.3">
      <c r="A121" s="59">
        <v>21</v>
      </c>
      <c r="B121" s="59">
        <v>17208</v>
      </c>
      <c r="C121" s="62">
        <v>21</v>
      </c>
      <c r="D121" s="59">
        <v>17225</v>
      </c>
      <c r="E121" s="62">
        <v>22</v>
      </c>
      <c r="F121" s="59">
        <v>17243</v>
      </c>
      <c r="G121" s="65">
        <v>23</v>
      </c>
      <c r="H121" s="65">
        <v>17258</v>
      </c>
      <c r="I121" s="43"/>
      <c r="J121" s="43"/>
      <c r="K121" s="44">
        <v>0</v>
      </c>
      <c r="L121">
        <v>2222</v>
      </c>
    </row>
    <row r="122" spans="1:12" x14ac:dyDescent="0.3">
      <c r="A122" s="59">
        <v>21</v>
      </c>
      <c r="B122" s="59">
        <v>17371</v>
      </c>
      <c r="C122" s="62">
        <v>12</v>
      </c>
      <c r="D122" s="59">
        <v>17382</v>
      </c>
      <c r="E122" s="62">
        <v>24</v>
      </c>
      <c r="F122" s="59">
        <v>17391</v>
      </c>
      <c r="G122" s="65">
        <v>23</v>
      </c>
      <c r="H122" s="65">
        <v>17415</v>
      </c>
      <c r="I122" s="43"/>
      <c r="J122" s="43"/>
      <c r="K122" s="44">
        <v>0</v>
      </c>
      <c r="L122">
        <v>2122</v>
      </c>
    </row>
    <row r="123" spans="1:12" x14ac:dyDescent="0.3">
      <c r="A123" s="59">
        <v>21</v>
      </c>
      <c r="B123" s="59">
        <v>17538</v>
      </c>
      <c r="C123" s="62">
        <v>12</v>
      </c>
      <c r="D123" s="59">
        <v>17546</v>
      </c>
      <c r="E123" s="62">
        <v>24</v>
      </c>
      <c r="F123" s="59">
        <v>17554</v>
      </c>
      <c r="G123" s="65">
        <v>14</v>
      </c>
      <c r="H123" s="65">
        <v>17567</v>
      </c>
      <c r="I123" s="43"/>
      <c r="J123" s="43"/>
      <c r="K123" s="44">
        <v>0</v>
      </c>
      <c r="L123">
        <v>2121</v>
      </c>
    </row>
    <row r="124" spans="1:12" x14ac:dyDescent="0.3">
      <c r="A124" s="59">
        <v>21</v>
      </c>
      <c r="B124" s="59">
        <v>17664</v>
      </c>
      <c r="C124" s="62">
        <v>21</v>
      </c>
      <c r="D124" s="59">
        <v>17672</v>
      </c>
      <c r="E124" s="62">
        <v>22</v>
      </c>
      <c r="F124" s="59">
        <v>17688</v>
      </c>
      <c r="G124" s="65">
        <v>23</v>
      </c>
      <c r="H124" s="65">
        <v>17717</v>
      </c>
      <c r="I124" s="43"/>
      <c r="J124" s="43"/>
      <c r="K124" s="44">
        <v>0</v>
      </c>
      <c r="L124">
        <v>2222</v>
      </c>
    </row>
    <row r="125" spans="1:12" x14ac:dyDescent="0.3">
      <c r="A125" s="59">
        <v>21</v>
      </c>
      <c r="B125" s="59">
        <v>17814</v>
      </c>
      <c r="C125" s="62">
        <v>21</v>
      </c>
      <c r="D125" s="59">
        <v>17823</v>
      </c>
      <c r="E125" s="62">
        <v>22</v>
      </c>
      <c r="F125" s="59">
        <v>17837</v>
      </c>
      <c r="G125" s="65">
        <v>23</v>
      </c>
      <c r="H125" s="65">
        <v>17849</v>
      </c>
      <c r="I125" s="43"/>
      <c r="J125" s="43"/>
      <c r="K125" s="44">
        <v>0</v>
      </c>
      <c r="L125">
        <v>2222</v>
      </c>
    </row>
    <row r="126" spans="1:12" x14ac:dyDescent="0.3">
      <c r="A126" s="59">
        <v>21</v>
      </c>
      <c r="B126" s="59">
        <v>17960</v>
      </c>
      <c r="C126" s="62">
        <v>12</v>
      </c>
      <c r="D126" s="59">
        <v>17970</v>
      </c>
      <c r="E126" s="62">
        <v>24</v>
      </c>
      <c r="F126" s="59">
        <v>18010</v>
      </c>
      <c r="G126" s="65">
        <v>23</v>
      </c>
      <c r="H126" s="65">
        <v>18020</v>
      </c>
      <c r="I126" s="43"/>
      <c r="J126" s="43"/>
      <c r="K126" s="44">
        <v>0</v>
      </c>
      <c r="L126">
        <v>2122</v>
      </c>
    </row>
    <row r="127" spans="1:12" x14ac:dyDescent="0.3">
      <c r="A127" s="59">
        <v>21</v>
      </c>
      <c r="B127" s="59">
        <v>18118</v>
      </c>
      <c r="C127" s="62">
        <v>21</v>
      </c>
      <c r="D127" s="59">
        <v>18127</v>
      </c>
      <c r="E127" s="62">
        <v>22</v>
      </c>
      <c r="F127" s="59">
        <v>18142</v>
      </c>
      <c r="G127" s="65">
        <v>14</v>
      </c>
      <c r="H127" s="65">
        <v>18152</v>
      </c>
      <c r="I127" s="43"/>
      <c r="J127" s="43"/>
      <c r="K127" s="44">
        <v>0</v>
      </c>
      <c r="L127">
        <v>2221</v>
      </c>
    </row>
    <row r="128" spans="1:12" x14ac:dyDescent="0.3">
      <c r="A128" s="59">
        <v>21</v>
      </c>
      <c r="B128" s="59">
        <v>18251</v>
      </c>
      <c r="C128" s="62">
        <v>21</v>
      </c>
      <c r="D128" s="59">
        <v>18261</v>
      </c>
      <c r="E128" s="62">
        <v>22</v>
      </c>
      <c r="F128" s="59">
        <v>18279</v>
      </c>
      <c r="G128" s="65">
        <v>23</v>
      </c>
      <c r="H128" s="65">
        <v>18290</v>
      </c>
      <c r="I128" s="43"/>
      <c r="J128" s="43"/>
      <c r="K128" s="44">
        <v>0</v>
      </c>
      <c r="L128">
        <v>2222</v>
      </c>
    </row>
    <row r="129" spans="1:12" x14ac:dyDescent="0.3">
      <c r="A129" s="59">
        <v>21</v>
      </c>
      <c r="B129" s="59">
        <v>18391</v>
      </c>
      <c r="C129" s="62">
        <v>21</v>
      </c>
      <c r="D129" s="59">
        <v>18401</v>
      </c>
      <c r="E129" s="62">
        <v>11</v>
      </c>
      <c r="F129" s="59">
        <v>18412</v>
      </c>
      <c r="G129" s="65">
        <v>21</v>
      </c>
      <c r="H129" s="65">
        <v>18420</v>
      </c>
      <c r="I129" s="43"/>
      <c r="J129" s="43"/>
      <c r="K129" s="44">
        <v>0</v>
      </c>
      <c r="L129">
        <v>2212</v>
      </c>
    </row>
    <row r="130" spans="1:12" x14ac:dyDescent="0.3">
      <c r="A130" s="59">
        <v>12</v>
      </c>
      <c r="B130" s="59">
        <v>18525</v>
      </c>
      <c r="C130" s="62">
        <v>23</v>
      </c>
      <c r="D130" s="59">
        <v>18533</v>
      </c>
      <c r="E130" s="62">
        <v>24</v>
      </c>
      <c r="F130" s="59">
        <v>18545</v>
      </c>
      <c r="G130" s="65">
        <v>14</v>
      </c>
      <c r="H130" s="65">
        <v>18557</v>
      </c>
      <c r="I130" s="43"/>
      <c r="J130" s="43"/>
      <c r="K130" s="44">
        <v>0</v>
      </c>
      <c r="L130">
        <v>1221</v>
      </c>
    </row>
    <row r="131" spans="1:12" x14ac:dyDescent="0.3">
      <c r="A131" s="59">
        <v>21</v>
      </c>
      <c r="B131" s="59">
        <v>18657</v>
      </c>
      <c r="C131" s="62">
        <v>21</v>
      </c>
      <c r="D131" s="59">
        <v>18672</v>
      </c>
      <c r="E131" s="62">
        <v>11</v>
      </c>
      <c r="F131" s="59">
        <v>18682</v>
      </c>
      <c r="G131" s="65">
        <v>21</v>
      </c>
      <c r="H131" s="65">
        <v>18690</v>
      </c>
      <c r="I131" s="43"/>
      <c r="J131" s="43"/>
      <c r="K131" s="44">
        <v>0</v>
      </c>
      <c r="L131">
        <v>2212</v>
      </c>
    </row>
    <row r="132" spans="1:12" x14ac:dyDescent="0.3">
      <c r="A132" s="59">
        <v>21</v>
      </c>
      <c r="B132" s="59">
        <v>18800</v>
      </c>
      <c r="C132" s="62">
        <v>12</v>
      </c>
      <c r="D132" s="59">
        <v>18813</v>
      </c>
      <c r="E132" s="62">
        <v>24</v>
      </c>
      <c r="F132" s="59">
        <v>18821</v>
      </c>
      <c r="G132" s="65">
        <v>14</v>
      </c>
      <c r="H132" s="65">
        <v>18834</v>
      </c>
      <c r="I132" s="43"/>
      <c r="J132" s="43"/>
      <c r="K132" s="44">
        <v>0</v>
      </c>
      <c r="L132">
        <v>2121</v>
      </c>
    </row>
    <row r="133" spans="1:12" x14ac:dyDescent="0.3">
      <c r="A133" s="59">
        <v>21</v>
      </c>
      <c r="B133" s="59">
        <v>18939</v>
      </c>
      <c r="C133" s="62">
        <v>12</v>
      </c>
      <c r="D133" s="59">
        <v>18952</v>
      </c>
      <c r="E133" s="62">
        <v>24</v>
      </c>
      <c r="F133" s="59">
        <v>18960</v>
      </c>
      <c r="G133" s="65">
        <v>23</v>
      </c>
      <c r="H133" s="65">
        <v>18975</v>
      </c>
      <c r="I133" s="43"/>
      <c r="J133" s="43"/>
      <c r="K133" s="44">
        <v>0</v>
      </c>
      <c r="L133">
        <v>2122</v>
      </c>
    </row>
    <row r="134" spans="1:12" x14ac:dyDescent="0.3">
      <c r="A134" s="59">
        <v>21</v>
      </c>
      <c r="B134" s="59">
        <v>19078</v>
      </c>
      <c r="C134" s="62">
        <v>21</v>
      </c>
      <c r="D134" s="59">
        <v>19095</v>
      </c>
      <c r="E134" s="62">
        <v>22</v>
      </c>
      <c r="F134" s="59">
        <v>19123</v>
      </c>
      <c r="G134" s="65">
        <v>14</v>
      </c>
      <c r="H134" s="65">
        <v>19140</v>
      </c>
      <c r="I134" s="43"/>
      <c r="J134" s="43"/>
      <c r="K134" s="44">
        <v>0</v>
      </c>
      <c r="L134">
        <v>2221</v>
      </c>
    </row>
    <row r="135" spans="1:12" x14ac:dyDescent="0.3">
      <c r="A135" s="59">
        <v>21</v>
      </c>
      <c r="B135" s="59">
        <v>19252</v>
      </c>
      <c r="C135" s="62">
        <v>12</v>
      </c>
      <c r="D135" s="59">
        <v>19260</v>
      </c>
      <c r="E135" s="62">
        <v>24</v>
      </c>
      <c r="F135" s="59">
        <v>19268</v>
      </c>
      <c r="G135" s="65">
        <v>14</v>
      </c>
      <c r="H135" s="65">
        <v>19281</v>
      </c>
      <c r="I135" s="43"/>
      <c r="J135" s="43"/>
      <c r="K135" s="44">
        <v>0</v>
      </c>
      <c r="L135">
        <v>2121</v>
      </c>
    </row>
    <row r="136" spans="1:12" x14ac:dyDescent="0.3">
      <c r="A136" s="59">
        <v>21</v>
      </c>
      <c r="B136" s="59">
        <v>19380</v>
      </c>
      <c r="C136" s="62">
        <v>12</v>
      </c>
      <c r="D136" s="59">
        <v>19389</v>
      </c>
      <c r="E136" s="62">
        <v>13</v>
      </c>
      <c r="F136" s="59">
        <v>19410</v>
      </c>
      <c r="G136" s="65">
        <v>23</v>
      </c>
      <c r="H136" s="65">
        <v>19418</v>
      </c>
      <c r="I136" s="43"/>
      <c r="J136" s="43"/>
      <c r="K136" s="44">
        <v>0</v>
      </c>
      <c r="L136">
        <v>2112</v>
      </c>
    </row>
    <row r="137" spans="1:12" x14ac:dyDescent="0.3">
      <c r="A137" s="59">
        <v>12</v>
      </c>
      <c r="B137" s="59">
        <v>19545</v>
      </c>
      <c r="C137" s="62">
        <v>23</v>
      </c>
      <c r="D137" s="59">
        <v>19553</v>
      </c>
      <c r="E137" s="62">
        <v>13</v>
      </c>
      <c r="F137" s="59">
        <v>19564</v>
      </c>
      <c r="G137" s="65">
        <v>23</v>
      </c>
      <c r="H137" s="65">
        <v>19572</v>
      </c>
      <c r="I137" s="43"/>
      <c r="J137" s="43"/>
      <c r="K137" s="44">
        <v>0</v>
      </c>
      <c r="L137">
        <v>1212</v>
      </c>
    </row>
    <row r="138" spans="1:12" x14ac:dyDescent="0.3">
      <c r="A138" s="59">
        <v>21</v>
      </c>
      <c r="B138" s="59">
        <v>19673</v>
      </c>
      <c r="C138" s="62">
        <v>21</v>
      </c>
      <c r="D138" s="59">
        <v>19686</v>
      </c>
      <c r="E138" s="62">
        <v>11</v>
      </c>
      <c r="F138" s="59">
        <v>19697</v>
      </c>
      <c r="G138" s="65">
        <v>21</v>
      </c>
      <c r="H138" s="65">
        <v>19706</v>
      </c>
      <c r="I138" s="43"/>
      <c r="J138" s="43"/>
      <c r="K138" s="44">
        <v>0</v>
      </c>
      <c r="L138">
        <v>2212</v>
      </c>
    </row>
    <row r="139" spans="1:12" x14ac:dyDescent="0.3">
      <c r="A139" s="59">
        <v>21</v>
      </c>
      <c r="B139" s="59">
        <v>19799</v>
      </c>
      <c r="C139" s="62">
        <v>12</v>
      </c>
      <c r="D139" s="59">
        <v>19808</v>
      </c>
      <c r="E139" s="62">
        <v>24</v>
      </c>
      <c r="F139" s="59">
        <v>19830</v>
      </c>
      <c r="G139" s="65">
        <v>23</v>
      </c>
      <c r="H139" s="65">
        <v>19839</v>
      </c>
      <c r="I139" s="43"/>
      <c r="J139" s="43"/>
      <c r="K139" s="44">
        <v>0</v>
      </c>
      <c r="L139">
        <v>2122</v>
      </c>
    </row>
    <row r="140" spans="1:12" x14ac:dyDescent="0.3">
      <c r="A140" s="59">
        <v>21</v>
      </c>
      <c r="B140" s="59">
        <v>19940</v>
      </c>
      <c r="C140" s="62">
        <v>21</v>
      </c>
      <c r="D140" s="59">
        <v>19959</v>
      </c>
      <c r="E140" s="62">
        <v>11</v>
      </c>
      <c r="F140" s="59">
        <v>19968</v>
      </c>
      <c r="G140" s="65">
        <v>21</v>
      </c>
      <c r="H140" s="65">
        <v>19976</v>
      </c>
      <c r="I140" s="43"/>
      <c r="J140" s="43"/>
      <c r="K140" s="44">
        <v>0</v>
      </c>
      <c r="L140">
        <v>2212</v>
      </c>
    </row>
    <row r="141" spans="1:12" x14ac:dyDescent="0.3">
      <c r="A141" s="60">
        <v>12</v>
      </c>
      <c r="B141" s="60">
        <v>20085</v>
      </c>
      <c r="C141" s="63">
        <v>23</v>
      </c>
      <c r="D141" s="60">
        <v>20093</v>
      </c>
      <c r="E141" s="63">
        <v>13</v>
      </c>
      <c r="F141" s="60">
        <v>20105</v>
      </c>
      <c r="G141" s="66">
        <v>14</v>
      </c>
      <c r="H141" s="66">
        <v>20131</v>
      </c>
      <c r="I141" s="42"/>
      <c r="J141" s="42"/>
      <c r="K141" s="52">
        <v>0</v>
      </c>
      <c r="L141">
        <v>1211</v>
      </c>
    </row>
    <row r="142" spans="1:12" x14ac:dyDescent="0.3">
      <c r="A142" s="60">
        <v>21</v>
      </c>
      <c r="B142" s="60">
        <v>20228</v>
      </c>
      <c r="C142" s="63">
        <v>12</v>
      </c>
      <c r="D142" s="60">
        <v>20242</v>
      </c>
      <c r="E142" s="63">
        <v>24</v>
      </c>
      <c r="F142" s="60">
        <v>20251</v>
      </c>
      <c r="G142" s="66">
        <v>14</v>
      </c>
      <c r="H142" s="66">
        <v>20262</v>
      </c>
      <c r="I142" s="42"/>
      <c r="J142" s="42"/>
      <c r="K142" s="52">
        <v>0</v>
      </c>
      <c r="L142">
        <v>2121</v>
      </c>
    </row>
    <row r="143" spans="1:12" x14ac:dyDescent="0.3">
      <c r="A143" s="60">
        <v>21</v>
      </c>
      <c r="B143" s="60">
        <v>20373</v>
      </c>
      <c r="C143" s="63">
        <v>12</v>
      </c>
      <c r="D143" s="60">
        <v>20381</v>
      </c>
      <c r="E143" s="63">
        <v>24</v>
      </c>
      <c r="F143" s="60">
        <v>20389</v>
      </c>
      <c r="G143" s="66">
        <v>14</v>
      </c>
      <c r="H143" s="66">
        <v>20401</v>
      </c>
      <c r="I143" s="42"/>
      <c r="J143" s="42"/>
      <c r="K143" s="52">
        <v>0</v>
      </c>
      <c r="L143">
        <v>2121</v>
      </c>
    </row>
    <row r="144" spans="1:12" x14ac:dyDescent="0.3">
      <c r="A144" s="60">
        <v>21</v>
      </c>
      <c r="B144" s="60">
        <v>20497</v>
      </c>
      <c r="C144" s="63">
        <v>21</v>
      </c>
      <c r="D144" s="60">
        <v>20507</v>
      </c>
      <c r="E144" s="63">
        <v>22</v>
      </c>
      <c r="F144" s="60">
        <v>20520</v>
      </c>
      <c r="G144" s="66">
        <v>23</v>
      </c>
      <c r="H144" s="66">
        <v>20530</v>
      </c>
      <c r="I144" s="42"/>
      <c r="J144" s="42"/>
      <c r="K144" s="52">
        <v>0</v>
      </c>
      <c r="L144">
        <v>2222</v>
      </c>
    </row>
    <row r="145" spans="1:12" x14ac:dyDescent="0.3">
      <c r="A145" s="60">
        <v>21</v>
      </c>
      <c r="B145" s="60">
        <v>20629</v>
      </c>
      <c r="C145" s="63">
        <v>12</v>
      </c>
      <c r="D145" s="60">
        <v>20640</v>
      </c>
      <c r="E145" s="63">
        <v>24</v>
      </c>
      <c r="F145" s="60">
        <v>20651</v>
      </c>
      <c r="G145" s="66">
        <v>23</v>
      </c>
      <c r="H145" s="66">
        <v>20670</v>
      </c>
      <c r="I145" s="42"/>
      <c r="J145" s="42"/>
      <c r="K145" s="52">
        <v>0</v>
      </c>
      <c r="L145">
        <v>2122</v>
      </c>
    </row>
    <row r="146" spans="1:12" x14ac:dyDescent="0.3">
      <c r="A146" s="60">
        <v>21</v>
      </c>
      <c r="B146" s="60">
        <v>20772</v>
      </c>
      <c r="C146" s="63">
        <v>12</v>
      </c>
      <c r="D146" s="60">
        <v>20783</v>
      </c>
      <c r="E146" s="63">
        <v>13</v>
      </c>
      <c r="F146" s="60">
        <v>20803</v>
      </c>
      <c r="G146" s="66">
        <v>23</v>
      </c>
      <c r="H146" s="66">
        <v>20810</v>
      </c>
      <c r="I146" s="42"/>
      <c r="J146" s="42"/>
      <c r="K146" s="52">
        <v>0</v>
      </c>
      <c r="L146">
        <v>2112</v>
      </c>
    </row>
    <row r="147" spans="1:12" x14ac:dyDescent="0.3">
      <c r="A147" s="60">
        <v>21</v>
      </c>
      <c r="B147" s="60">
        <v>20939</v>
      </c>
      <c r="C147" s="63">
        <v>12</v>
      </c>
      <c r="D147" s="60">
        <v>20952</v>
      </c>
      <c r="E147" s="63">
        <v>24</v>
      </c>
      <c r="F147" s="60">
        <v>20962</v>
      </c>
      <c r="G147" s="66">
        <v>23</v>
      </c>
      <c r="H147" s="66">
        <v>20972</v>
      </c>
      <c r="I147" s="42"/>
      <c r="J147" s="42"/>
      <c r="K147" s="52">
        <v>0</v>
      </c>
      <c r="L147">
        <v>2122</v>
      </c>
    </row>
    <row r="148" spans="1:12" x14ac:dyDescent="0.3">
      <c r="A148" s="60">
        <v>21</v>
      </c>
      <c r="B148" s="60">
        <v>21098</v>
      </c>
      <c r="C148" s="63">
        <v>12</v>
      </c>
      <c r="D148" s="60">
        <v>21106</v>
      </c>
      <c r="E148" s="63">
        <v>24</v>
      </c>
      <c r="F148" s="60">
        <v>21134</v>
      </c>
      <c r="G148" s="66">
        <v>23</v>
      </c>
      <c r="H148" s="66">
        <v>21146</v>
      </c>
      <c r="I148" s="42"/>
      <c r="J148" s="42"/>
      <c r="K148" s="52">
        <v>0</v>
      </c>
      <c r="L148">
        <v>2122</v>
      </c>
    </row>
    <row r="149" spans="1:12" x14ac:dyDescent="0.3">
      <c r="A149" s="60">
        <v>21</v>
      </c>
      <c r="B149" s="60">
        <v>21244</v>
      </c>
      <c r="C149" s="63">
        <v>21</v>
      </c>
      <c r="D149" s="60">
        <v>21253</v>
      </c>
      <c r="E149" s="63">
        <v>11</v>
      </c>
      <c r="F149" s="60">
        <v>21262</v>
      </c>
      <c r="G149" s="66">
        <v>21</v>
      </c>
      <c r="H149" s="66">
        <v>21272</v>
      </c>
      <c r="I149" s="42"/>
      <c r="J149" s="42"/>
      <c r="K149" s="52">
        <v>0</v>
      </c>
      <c r="L149">
        <v>2212</v>
      </c>
    </row>
    <row r="150" spans="1:12" x14ac:dyDescent="0.3">
      <c r="A150" s="60">
        <v>21</v>
      </c>
      <c r="B150" s="60">
        <v>21371</v>
      </c>
      <c r="C150" s="63">
        <v>12</v>
      </c>
      <c r="D150" s="60">
        <v>21380</v>
      </c>
      <c r="E150" s="63">
        <v>24</v>
      </c>
      <c r="F150" s="60">
        <v>21390</v>
      </c>
      <c r="G150" s="66">
        <v>14</v>
      </c>
      <c r="H150" s="66">
        <v>21400</v>
      </c>
      <c r="I150" s="42"/>
      <c r="J150" s="42"/>
      <c r="K150" s="52">
        <v>0</v>
      </c>
      <c r="L150">
        <v>2121</v>
      </c>
    </row>
    <row r="151" spans="1:12" x14ac:dyDescent="0.3">
      <c r="A151" s="60">
        <v>21</v>
      </c>
      <c r="B151" s="60">
        <v>21497</v>
      </c>
      <c r="C151" s="63">
        <v>21</v>
      </c>
      <c r="D151" s="60">
        <v>21505</v>
      </c>
      <c r="E151" s="63">
        <v>22</v>
      </c>
      <c r="F151" s="60">
        <v>21534</v>
      </c>
      <c r="G151" s="66">
        <v>14</v>
      </c>
      <c r="H151" s="66">
        <v>21548</v>
      </c>
      <c r="I151" s="42"/>
      <c r="J151" s="42"/>
      <c r="K151" s="52">
        <v>0</v>
      </c>
      <c r="L151">
        <v>2221</v>
      </c>
    </row>
    <row r="152" spans="1:12" x14ac:dyDescent="0.3">
      <c r="A152" s="60">
        <v>21</v>
      </c>
      <c r="B152" s="60">
        <v>21658</v>
      </c>
      <c r="C152" s="63">
        <v>12</v>
      </c>
      <c r="D152" s="60">
        <v>21667</v>
      </c>
      <c r="E152" s="63">
        <v>24</v>
      </c>
      <c r="F152" s="60">
        <v>21722</v>
      </c>
      <c r="G152" s="66">
        <v>23</v>
      </c>
      <c r="H152" s="66">
        <v>21736</v>
      </c>
      <c r="I152" s="42"/>
      <c r="J152" s="42"/>
      <c r="K152" s="52">
        <v>0</v>
      </c>
      <c r="L152">
        <v>2122</v>
      </c>
    </row>
    <row r="153" spans="1:12" x14ac:dyDescent="0.3">
      <c r="A153" s="60">
        <v>21</v>
      </c>
      <c r="B153" s="60">
        <v>21836</v>
      </c>
      <c r="C153" s="63">
        <v>21</v>
      </c>
      <c r="D153" s="60">
        <v>21851</v>
      </c>
      <c r="E153" s="63">
        <v>22</v>
      </c>
      <c r="F153" s="60">
        <v>21870</v>
      </c>
      <c r="G153" s="66">
        <v>23</v>
      </c>
      <c r="H153" s="66">
        <v>21887</v>
      </c>
      <c r="I153" s="42"/>
      <c r="J153" s="42"/>
      <c r="K153" s="52">
        <v>0</v>
      </c>
      <c r="L153">
        <v>2222</v>
      </c>
    </row>
    <row r="154" spans="1:12" x14ac:dyDescent="0.3">
      <c r="A154" s="60">
        <v>21</v>
      </c>
      <c r="B154" s="60">
        <v>22001</v>
      </c>
      <c r="C154" s="63">
        <v>12</v>
      </c>
      <c r="D154" s="60">
        <v>22012</v>
      </c>
      <c r="E154" s="63">
        <v>24</v>
      </c>
      <c r="F154" s="60">
        <v>22022</v>
      </c>
      <c r="G154" s="66">
        <v>23</v>
      </c>
      <c r="H154" s="66">
        <v>22053</v>
      </c>
      <c r="I154" s="42"/>
      <c r="J154" s="42"/>
      <c r="K154" s="52">
        <v>0</v>
      </c>
      <c r="L154">
        <v>2122</v>
      </c>
    </row>
    <row r="155" spans="1:12" x14ac:dyDescent="0.3">
      <c r="A155" s="60">
        <v>12</v>
      </c>
      <c r="B155" s="60">
        <v>22218</v>
      </c>
      <c r="C155" s="63">
        <v>23</v>
      </c>
      <c r="D155" s="60">
        <v>22247</v>
      </c>
      <c r="E155" s="63">
        <v>13</v>
      </c>
      <c r="F155" s="60">
        <v>22268</v>
      </c>
      <c r="G155" s="66">
        <v>23</v>
      </c>
      <c r="H155" s="66">
        <v>22276</v>
      </c>
      <c r="I155" s="42"/>
      <c r="J155" s="42"/>
      <c r="K155" s="52">
        <v>0</v>
      </c>
      <c r="L155">
        <v>1212</v>
      </c>
    </row>
    <row r="156" spans="1:12" x14ac:dyDescent="0.3">
      <c r="A156" s="60">
        <v>21</v>
      </c>
      <c r="B156" s="60">
        <v>22378</v>
      </c>
      <c r="C156" s="63">
        <v>12</v>
      </c>
      <c r="D156" s="60">
        <v>22387</v>
      </c>
      <c r="E156" s="63">
        <v>24</v>
      </c>
      <c r="F156" s="60">
        <v>22395</v>
      </c>
      <c r="G156" s="66">
        <v>14</v>
      </c>
      <c r="H156" s="66">
        <v>22409</v>
      </c>
      <c r="I156" s="42"/>
      <c r="J156" s="42"/>
      <c r="K156" s="52">
        <v>0</v>
      </c>
      <c r="L156">
        <v>2121</v>
      </c>
    </row>
    <row r="157" spans="1:12" x14ac:dyDescent="0.3">
      <c r="A157" s="60">
        <v>21</v>
      </c>
      <c r="B157" s="60">
        <v>22509</v>
      </c>
      <c r="C157" s="63">
        <v>21</v>
      </c>
      <c r="D157" s="60">
        <v>22524</v>
      </c>
      <c r="E157" s="63">
        <v>11</v>
      </c>
      <c r="F157" s="60">
        <v>22531</v>
      </c>
      <c r="G157" s="66">
        <v>21</v>
      </c>
      <c r="H157" s="66">
        <v>22550</v>
      </c>
      <c r="I157" s="42"/>
      <c r="J157" s="42"/>
      <c r="K157" s="52">
        <v>0</v>
      </c>
      <c r="L157">
        <v>2212</v>
      </c>
    </row>
    <row r="158" spans="1:12" x14ac:dyDescent="0.3">
      <c r="A158" s="60">
        <v>12</v>
      </c>
      <c r="B158" s="60">
        <v>22665</v>
      </c>
      <c r="C158" s="63">
        <v>23</v>
      </c>
      <c r="D158" s="60">
        <v>22680</v>
      </c>
      <c r="E158" s="63">
        <v>13</v>
      </c>
      <c r="F158" s="60">
        <v>22691</v>
      </c>
      <c r="G158" s="66">
        <v>23</v>
      </c>
      <c r="H158" s="66">
        <v>22699</v>
      </c>
      <c r="I158" s="42"/>
      <c r="J158" s="42"/>
      <c r="K158" s="52">
        <v>0</v>
      </c>
      <c r="L158">
        <v>1212</v>
      </c>
    </row>
    <row r="159" spans="1:12" x14ac:dyDescent="0.3">
      <c r="A159" s="60">
        <v>21</v>
      </c>
      <c r="B159" s="60">
        <v>22807</v>
      </c>
      <c r="C159" s="63">
        <v>12</v>
      </c>
      <c r="D159" s="60">
        <v>22815</v>
      </c>
      <c r="E159" s="63">
        <v>24</v>
      </c>
      <c r="F159" s="60">
        <v>22824</v>
      </c>
      <c r="G159" s="66">
        <v>14</v>
      </c>
      <c r="H159" s="66">
        <v>22836</v>
      </c>
      <c r="I159" s="42"/>
      <c r="J159" s="42"/>
      <c r="K159" s="52">
        <v>0</v>
      </c>
      <c r="L159">
        <v>2121</v>
      </c>
    </row>
    <row r="160" spans="1:12" x14ac:dyDescent="0.3">
      <c r="A160" s="60">
        <v>21</v>
      </c>
      <c r="B160" s="60">
        <v>22943</v>
      </c>
      <c r="C160" s="63">
        <v>21</v>
      </c>
      <c r="D160" s="60">
        <v>22953</v>
      </c>
      <c r="E160" s="63">
        <v>11</v>
      </c>
      <c r="F160" s="60">
        <v>22961</v>
      </c>
      <c r="G160" s="66">
        <v>21</v>
      </c>
      <c r="H160" s="66">
        <v>22969</v>
      </c>
      <c r="I160" s="42"/>
      <c r="J160" s="42"/>
      <c r="K160" s="52">
        <v>0</v>
      </c>
      <c r="L160">
        <v>2212</v>
      </c>
    </row>
    <row r="161" spans="1:12" x14ac:dyDescent="0.3">
      <c r="A161" s="60">
        <v>21</v>
      </c>
      <c r="B161" s="60">
        <v>23071</v>
      </c>
      <c r="C161" s="63">
        <v>21</v>
      </c>
      <c r="D161" s="60">
        <v>23088</v>
      </c>
      <c r="E161" s="63">
        <v>11</v>
      </c>
      <c r="F161" s="60">
        <v>23099</v>
      </c>
      <c r="G161" s="66">
        <v>21</v>
      </c>
      <c r="H161" s="66">
        <v>23126</v>
      </c>
      <c r="I161" s="42"/>
      <c r="J161" s="42"/>
      <c r="K161" s="52">
        <v>0</v>
      </c>
      <c r="L161">
        <v>2212</v>
      </c>
    </row>
    <row r="162" spans="1:12" x14ac:dyDescent="0.3">
      <c r="A162" s="60">
        <v>12</v>
      </c>
      <c r="B162" s="60">
        <v>23248</v>
      </c>
      <c r="C162" s="63">
        <v>23</v>
      </c>
      <c r="D162" s="60">
        <v>23281</v>
      </c>
      <c r="E162" s="63">
        <v>13</v>
      </c>
      <c r="F162" s="60">
        <v>23289</v>
      </c>
      <c r="G162" s="66">
        <v>23</v>
      </c>
      <c r="H162" s="66">
        <v>23297</v>
      </c>
      <c r="I162" s="42"/>
      <c r="J162" s="42"/>
      <c r="K162" s="52">
        <v>0</v>
      </c>
      <c r="L162">
        <v>1212</v>
      </c>
    </row>
    <row r="163" spans="1:12" x14ac:dyDescent="0.3">
      <c r="A163" s="60">
        <v>21</v>
      </c>
      <c r="B163" s="60">
        <v>23410</v>
      </c>
      <c r="C163" s="63">
        <v>12</v>
      </c>
      <c r="D163" s="60">
        <v>23419</v>
      </c>
      <c r="E163" s="63">
        <v>24</v>
      </c>
      <c r="F163" s="60">
        <v>23426</v>
      </c>
      <c r="G163" s="66">
        <v>14</v>
      </c>
      <c r="H163" s="66">
        <v>23438</v>
      </c>
      <c r="I163" s="42"/>
      <c r="J163" s="42"/>
      <c r="K163" s="52">
        <v>0</v>
      </c>
      <c r="L163">
        <v>2121</v>
      </c>
    </row>
    <row r="164" spans="1:12" x14ac:dyDescent="0.3">
      <c r="A164" s="60">
        <v>21</v>
      </c>
      <c r="B164" s="60">
        <v>23542</v>
      </c>
      <c r="C164" s="63">
        <v>12</v>
      </c>
      <c r="D164" s="60">
        <v>23551</v>
      </c>
      <c r="E164" s="63">
        <v>24</v>
      </c>
      <c r="F164" s="60">
        <v>23559</v>
      </c>
      <c r="G164" s="66">
        <v>23</v>
      </c>
      <c r="H164" s="66">
        <v>23579</v>
      </c>
      <c r="I164" s="42"/>
      <c r="J164" s="42"/>
      <c r="K164" s="52">
        <v>0</v>
      </c>
      <c r="L164">
        <v>2122</v>
      </c>
    </row>
    <row r="165" spans="1:12" x14ac:dyDescent="0.3">
      <c r="A165" s="60">
        <v>21</v>
      </c>
      <c r="B165" s="60">
        <v>23679</v>
      </c>
      <c r="C165" s="63">
        <v>21</v>
      </c>
      <c r="D165" s="60">
        <v>23687</v>
      </c>
      <c r="E165" s="63">
        <v>22</v>
      </c>
      <c r="F165" s="60">
        <v>23699</v>
      </c>
      <c r="G165" s="66">
        <v>14</v>
      </c>
      <c r="H165" s="66">
        <v>23711</v>
      </c>
      <c r="I165" s="42"/>
      <c r="J165" s="42"/>
      <c r="K165" s="52">
        <v>0</v>
      </c>
      <c r="L165">
        <v>2221</v>
      </c>
    </row>
    <row r="166" spans="1:12" x14ac:dyDescent="0.3">
      <c r="A166" s="60">
        <v>21</v>
      </c>
      <c r="B166" s="60">
        <v>23813</v>
      </c>
      <c r="C166" s="63">
        <v>12</v>
      </c>
      <c r="D166" s="60">
        <v>23824</v>
      </c>
      <c r="E166" s="63">
        <v>24</v>
      </c>
      <c r="F166" s="60">
        <v>23834</v>
      </c>
      <c r="G166" s="66">
        <v>23</v>
      </c>
      <c r="H166" s="66">
        <v>23848</v>
      </c>
      <c r="I166" s="42"/>
      <c r="J166" s="42"/>
      <c r="K166" s="52">
        <v>0</v>
      </c>
      <c r="L166">
        <v>2122</v>
      </c>
    </row>
    <row r="167" spans="1:12" x14ac:dyDescent="0.3">
      <c r="A167" s="60">
        <v>21</v>
      </c>
      <c r="B167" s="60">
        <v>23949</v>
      </c>
      <c r="C167" s="63">
        <v>12</v>
      </c>
      <c r="D167" s="60">
        <v>23959</v>
      </c>
      <c r="E167" s="63">
        <v>13</v>
      </c>
      <c r="F167" s="60">
        <v>23971</v>
      </c>
      <c r="G167" s="66">
        <v>23</v>
      </c>
      <c r="H167" s="66">
        <v>23978</v>
      </c>
      <c r="I167" s="42"/>
      <c r="J167" s="42"/>
      <c r="K167" s="52"/>
      <c r="L167">
        <v>2112</v>
      </c>
    </row>
    <row r="168" spans="1:12" x14ac:dyDescent="0.3">
      <c r="A168" s="17"/>
      <c r="B168" s="17"/>
      <c r="C168" s="17"/>
      <c r="D168" s="17"/>
      <c r="E168" s="17"/>
      <c r="F168" s="17"/>
      <c r="G168" s="17"/>
      <c r="H16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0</v>
      </c>
      <c r="B2" s="35">
        <v>40738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164</v>
      </c>
      <c r="V3" s="26" t="s">
        <v>115</v>
      </c>
      <c r="W3">
        <f>COUNTA(L7:L33)</f>
        <v>27</v>
      </c>
      <c r="AA3" s="26" t="s">
        <v>115</v>
      </c>
      <c r="AB3">
        <f>COUNTA(L34:L61)</f>
        <v>28</v>
      </c>
      <c r="AF3" s="26" t="s">
        <v>115</v>
      </c>
      <c r="AG3">
        <f>COUNTA(L62:L88)</f>
        <v>27</v>
      </c>
      <c r="AK3" s="26" t="s">
        <v>115</v>
      </c>
      <c r="AL3">
        <f>COUNTA(L89:L115)</f>
        <v>27</v>
      </c>
      <c r="AP3" s="26" t="s">
        <v>115</v>
      </c>
      <c r="AQ3">
        <f>COUNTA(L116:L143)</f>
        <v>28</v>
      </c>
      <c r="AU3" s="26" t="s">
        <v>115</v>
      </c>
      <c r="AV3">
        <f>COUNTA(L144:L170)</f>
        <v>27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164</v>
      </c>
      <c r="V4" s="26" t="s">
        <v>116</v>
      </c>
      <c r="W4">
        <f>SUM(U7:U22)</f>
        <v>27</v>
      </c>
      <c r="AA4" s="26" t="s">
        <v>116</v>
      </c>
      <c r="AB4">
        <f>SUM(Z7:Z22)</f>
        <v>28</v>
      </c>
      <c r="AF4" s="26" t="s">
        <v>116</v>
      </c>
      <c r="AG4">
        <f>SUM(AE7:AE22)</f>
        <v>27</v>
      </c>
      <c r="AK4" s="26" t="s">
        <v>116</v>
      </c>
      <c r="AL4">
        <f>SUM(AJ7:AJ22)</f>
        <v>27</v>
      </c>
      <c r="AP4" s="26" t="s">
        <v>116</v>
      </c>
      <c r="AQ4">
        <f>SUM(AO7:AO22)</f>
        <v>28</v>
      </c>
      <c r="AU4" s="26" t="s">
        <v>116</v>
      </c>
      <c r="AV4">
        <f>SUM(AT7:AT22)</f>
        <v>27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57</v>
      </c>
      <c r="C7" s="61">
        <v>21</v>
      </c>
      <c r="D7" s="58">
        <v>81</v>
      </c>
      <c r="E7" s="61">
        <v>22</v>
      </c>
      <c r="F7" s="58">
        <v>93</v>
      </c>
      <c r="G7" s="64">
        <v>14</v>
      </c>
      <c r="H7" s="64">
        <v>102</v>
      </c>
      <c r="I7" s="43"/>
      <c r="J7" s="43"/>
      <c r="K7" s="44">
        <v>0</v>
      </c>
      <c r="L7">
        <v>2221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COUNTIF(L7:L33,T7)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COUNTIF(L34:L61,Y7)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COUNTIF(L62:L88,AD7)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COUNTIF(L89:L115,AI7)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COUNTIF(L116:L143,AN7)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COUNTIF(L144:L170,AS7)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222</v>
      </c>
      <c r="C8" s="62">
        <v>12</v>
      </c>
      <c r="D8" s="59">
        <v>230</v>
      </c>
      <c r="E8" s="62">
        <v>24</v>
      </c>
      <c r="F8" s="59">
        <v>238</v>
      </c>
      <c r="G8" s="65">
        <v>23</v>
      </c>
      <c r="H8" s="65">
        <v>249</v>
      </c>
      <c r="I8" s="43"/>
      <c r="J8" s="43"/>
      <c r="K8" s="44">
        <v>0</v>
      </c>
      <c r="L8">
        <v>2122</v>
      </c>
      <c r="N8" s="37">
        <v>1112</v>
      </c>
      <c r="O8" s="37">
        <f>COUNTIF($L$7:$L$500,N8)</f>
        <v>1</v>
      </c>
      <c r="P8" s="37">
        <f>O8/$Q$4</f>
        <v>6.0975609756097563E-3</v>
      </c>
      <c r="Q8" s="37">
        <f>IF(P8=0,0,(P8*((LOG(P8))/LOG(2))))</f>
        <v>-4.4863121979378563E-2</v>
      </c>
      <c r="T8" s="37">
        <f>N8</f>
        <v>1112</v>
      </c>
      <c r="U8" s="37">
        <f>COUNTIF(L7:L33,T8)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COUNTIF(L34:L61,Y8)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COUNTIF(L62:L88,AD8)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COUNTIF(L89:L115,AI8)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COUNTIF(L116:L143,AN8)</f>
        <v>1</v>
      </c>
      <c r="AP8" s="37">
        <f>AO8/(AQ4-AO20)</f>
        <v>4.3478260869565216E-2</v>
      </c>
      <c r="AQ8" s="37">
        <f>IF(AP8=0,0,(AP8*((LOG(AP8))/LOG(2))))</f>
        <v>-0.19667660678508753</v>
      </c>
      <c r="AS8" s="37">
        <f>N8</f>
        <v>1112</v>
      </c>
      <c r="AT8" s="37">
        <f>COUNTIF(L144:L170,AS8)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12</v>
      </c>
      <c r="B9" s="59">
        <v>381</v>
      </c>
      <c r="C9" s="62">
        <v>23</v>
      </c>
      <c r="D9" s="59">
        <v>388</v>
      </c>
      <c r="E9" s="62">
        <v>13</v>
      </c>
      <c r="F9" s="59">
        <v>400</v>
      </c>
      <c r="G9" s="65">
        <v>23</v>
      </c>
      <c r="H9" s="65">
        <v>408</v>
      </c>
      <c r="I9" s="43"/>
      <c r="J9" s="43"/>
      <c r="K9" s="44">
        <v>0</v>
      </c>
      <c r="L9">
        <v>1212</v>
      </c>
      <c r="N9" s="37">
        <v>1121</v>
      </c>
      <c r="O9" s="37">
        <f>COUNTIF($L$7:$L$500,N9)</f>
        <v>4</v>
      </c>
      <c r="P9" s="37">
        <f>O9/$Q$4</f>
        <v>2.4390243902439025E-2</v>
      </c>
      <c r="Q9" s="37">
        <f>IF(P9=0,0,(P9*((LOG(P9))/LOG(2))))</f>
        <v>-0.13067200011263619</v>
      </c>
      <c r="T9" s="37">
        <f>N9</f>
        <v>1121</v>
      </c>
      <c r="U9" s="37">
        <f>COUNTIF(L7:L33,T9)</f>
        <v>2</v>
      </c>
      <c r="V9" s="37">
        <f>U9/(W4-U20)</f>
        <v>0.08</v>
      </c>
      <c r="W9" s="37">
        <f>IF(V9=0,0,(V9*((LOG(V9))/LOG(2))))</f>
        <v>-0.29150849518197797</v>
      </c>
      <c r="Y9" s="37">
        <f>N9</f>
        <v>1121</v>
      </c>
      <c r="Z9" s="37">
        <f>COUNTIF(L34:L61,Y9)</f>
        <v>1</v>
      </c>
      <c r="AA9" s="37">
        <f>Z9/(AB4-Z20)</f>
        <v>0.04</v>
      </c>
      <c r="AB9" s="37">
        <f>IF(AA9=0,0,(AA9*((LOG(AA9))/LOG(2))))</f>
        <v>-0.18575424759098899</v>
      </c>
      <c r="AD9" s="37">
        <f>N9</f>
        <v>1121</v>
      </c>
      <c r="AE9" s="37">
        <f>COUNTIF(L62:L88,AD9)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COUNTIF(L89:L115,AI9)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COUNTIF(L116:L143,AN9)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COUNTIF(L144:L170,AS9)</f>
        <v>1</v>
      </c>
      <c r="AU9" s="37">
        <f>AT9/(AV4-AT20)</f>
        <v>6.25E-2</v>
      </c>
      <c r="AV9" s="37">
        <f>IF(AU9=0,0,(AU9*((LOG(AU9))/LOG(2))))</f>
        <v>-0.25</v>
      </c>
    </row>
    <row r="10" spans="1:48" x14ac:dyDescent="0.3">
      <c r="A10" s="59">
        <v>21</v>
      </c>
      <c r="B10" s="59">
        <v>507</v>
      </c>
      <c r="C10" s="62">
        <v>21</v>
      </c>
      <c r="D10" s="59">
        <v>525</v>
      </c>
      <c r="E10" s="62">
        <v>22</v>
      </c>
      <c r="F10" s="59">
        <v>546</v>
      </c>
      <c r="G10" s="65">
        <v>14</v>
      </c>
      <c r="H10" s="65">
        <v>558</v>
      </c>
      <c r="I10" s="43"/>
      <c r="J10" s="43"/>
      <c r="K10" s="44">
        <v>0</v>
      </c>
      <c r="L10">
        <v>2221</v>
      </c>
      <c r="N10" s="37">
        <v>1122</v>
      </c>
      <c r="O10" s="37">
        <f>COUNTIF($L$7:$L$500,N10)</f>
        <v>1</v>
      </c>
      <c r="P10" s="37">
        <f>O10/$Q$4</f>
        <v>6.0975609756097563E-3</v>
      </c>
      <c r="Q10" s="37">
        <f>IF(P10=0,0,(P10*((LOG(P10))/LOG(2))))</f>
        <v>-4.4863121979378563E-2</v>
      </c>
      <c r="T10" s="37">
        <f>N10</f>
        <v>1122</v>
      </c>
      <c r="U10" s="37">
        <f>COUNTIF(L7:L33,T10)</f>
        <v>1</v>
      </c>
      <c r="V10" s="37">
        <f>U10/(W4-U20)</f>
        <v>0.04</v>
      </c>
      <c r="W10" s="37">
        <f>IF(V10=0,0,(V10*((LOG(V10))/LOG(2))))</f>
        <v>-0.18575424759098899</v>
      </c>
      <c r="Y10" s="37">
        <f>N10</f>
        <v>1122</v>
      </c>
      <c r="Z10" s="37">
        <f>COUNTIF(L34:L61,Y10)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COUNTIF(L62:L88,AD10)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COUNTIF(L89:L115,AI10)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COUNTIF(L116:L143,AN10)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COUNTIF(L144:L170,AS10)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21</v>
      </c>
      <c r="B11" s="59">
        <v>656</v>
      </c>
      <c r="C11" s="62">
        <v>12</v>
      </c>
      <c r="D11" s="59">
        <v>677</v>
      </c>
      <c r="E11" s="62">
        <v>24</v>
      </c>
      <c r="F11" s="59">
        <v>686</v>
      </c>
      <c r="G11" s="65">
        <v>23</v>
      </c>
      <c r="H11" s="65">
        <v>699</v>
      </c>
      <c r="I11" s="43"/>
      <c r="J11" s="43"/>
      <c r="K11" s="44">
        <v>0</v>
      </c>
      <c r="L11">
        <v>2122</v>
      </c>
      <c r="N11" s="37">
        <v>1211</v>
      </c>
      <c r="O11" s="37">
        <f>COUNTIF($L$7:$L$500,N11)</f>
        <v>2</v>
      </c>
      <c r="P11" s="37">
        <f>O11/$Q$4</f>
        <v>1.2195121951219513E-2</v>
      </c>
      <c r="Q11" s="37">
        <f>IF(P11=0,0,(P11*((LOG(P11))/LOG(2))))</f>
        <v>-7.7531122007537603E-2</v>
      </c>
      <c r="T11" s="37">
        <f>N11</f>
        <v>1211</v>
      </c>
      <c r="U11" s="37">
        <f>COUNTIF(L7:L33,T11)</f>
        <v>1</v>
      </c>
      <c r="V11" s="37">
        <f>U11/(W4-U20)</f>
        <v>0.04</v>
      </c>
      <c r="W11" s="37">
        <f>IF(V11=0,0,(V11*((LOG(V11))/LOG(2))))</f>
        <v>-0.18575424759098899</v>
      </c>
      <c r="Y11" s="37">
        <f>N11</f>
        <v>1211</v>
      </c>
      <c r="Z11" s="37">
        <f>COUNTIF(L34:L61,Y11)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COUNTIF(L62:L88,AD11)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COUNTIF(L89:L115,AI11)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COUNTIF(L116:L143,AN11)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COUNTIF(L144:L170,AS11)</f>
        <v>1</v>
      </c>
      <c r="AU11" s="37">
        <f>AT11/(AV4-AT20)</f>
        <v>6.25E-2</v>
      </c>
      <c r="AV11" s="37">
        <f>IF(AU11=0,0,(AU11*((LOG(AU11))/LOG(2))))</f>
        <v>-0.25</v>
      </c>
    </row>
    <row r="12" spans="1:48" x14ac:dyDescent="0.3">
      <c r="A12" s="59">
        <v>21</v>
      </c>
      <c r="B12" s="59">
        <v>837</v>
      </c>
      <c r="C12" s="62">
        <v>21</v>
      </c>
      <c r="D12" s="59">
        <v>856</v>
      </c>
      <c r="E12" s="62">
        <v>11</v>
      </c>
      <c r="F12" s="59">
        <v>869</v>
      </c>
      <c r="G12" s="65">
        <v>12</v>
      </c>
      <c r="H12" s="65">
        <v>893</v>
      </c>
      <c r="I12" s="43"/>
      <c r="J12" s="43"/>
      <c r="K12" s="44">
        <v>0</v>
      </c>
      <c r="L12">
        <v>2211</v>
      </c>
      <c r="N12" s="37">
        <v>1212</v>
      </c>
      <c r="O12" s="37">
        <f>COUNTIF($L$7:$L$500,N12)</f>
        <v>9</v>
      </c>
      <c r="P12" s="37">
        <f>O12/$Q$4</f>
        <v>5.4878048780487805E-2</v>
      </c>
      <c r="Q12" s="37">
        <f>IF(P12=0,0,(P12*((LOG(P12))/LOG(2))))</f>
        <v>-0.22980879895476791</v>
      </c>
      <c r="T12" s="37">
        <f>N12</f>
        <v>1212</v>
      </c>
      <c r="U12" s="37">
        <f>COUNTIF(L7:L33,T12)</f>
        <v>2</v>
      </c>
      <c r="V12" s="37">
        <f>U12/(W4-U20)</f>
        <v>0.08</v>
      </c>
      <c r="W12" s="37">
        <f>IF(V12=0,0,(V12*((LOG(V12))/LOG(2))))</f>
        <v>-0.29150849518197797</v>
      </c>
      <c r="Y12" s="37">
        <f>N12</f>
        <v>1212</v>
      </c>
      <c r="Z12" s="37">
        <f>COUNTIF(L34:L61,Y12)</f>
        <v>3</v>
      </c>
      <c r="AA12" s="37">
        <f>Z12/(AB4-Z20)</f>
        <v>0.12</v>
      </c>
      <c r="AB12" s="37">
        <f>IF(AA12=0,0,(AA12*((LOG(AA12))/LOG(2))))</f>
        <v>-0.36706724268642821</v>
      </c>
      <c r="AD12" s="37">
        <f>N12</f>
        <v>1212</v>
      </c>
      <c r="AE12" s="37">
        <f>COUNTIF(L62:L88,AD12)</f>
        <v>1</v>
      </c>
      <c r="AF12" s="37">
        <f>AE12/(AG4-AE20)</f>
        <v>4.3478260869565216E-2</v>
      </c>
      <c r="AG12" s="37">
        <f>IF(AF12=0,0,(AF12*((LOG(AF12))/LOG(2))))</f>
        <v>-0.19667660678508753</v>
      </c>
      <c r="AI12" s="37">
        <f>N12</f>
        <v>1212</v>
      </c>
      <c r="AJ12" s="37">
        <f>COUNTIF(L89:L115,AI12)</f>
        <v>1</v>
      </c>
      <c r="AK12" s="37">
        <f>AJ12/(AL4-AJ20)</f>
        <v>4.7619047619047616E-2</v>
      </c>
      <c r="AL12" s="37">
        <f>IF(AK12=0,0,(AK12*((LOG(AK12))/LOG(2))))</f>
        <v>-0.20915797251327431</v>
      </c>
      <c r="AN12" s="37">
        <f>N12</f>
        <v>1212</v>
      </c>
      <c r="AO12" s="37">
        <f>COUNTIF(L116:L143,AN12)</f>
        <v>2</v>
      </c>
      <c r="AP12" s="37">
        <f>AO12/(AQ4-AO20)</f>
        <v>8.6956521739130432E-2</v>
      </c>
      <c r="AQ12" s="37">
        <f>IF(AP12=0,0,(AP12*((LOG(AP12))/LOG(2))))</f>
        <v>-0.30639669183104457</v>
      </c>
      <c r="AS12" s="37">
        <f>N12</f>
        <v>1212</v>
      </c>
      <c r="AT12" s="37">
        <f>COUNTIF(L144:L170,AS12)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21</v>
      </c>
      <c r="B13" s="59">
        <v>998</v>
      </c>
      <c r="C13" s="62">
        <v>12</v>
      </c>
      <c r="D13" s="59">
        <v>1010</v>
      </c>
      <c r="E13" s="62">
        <v>24</v>
      </c>
      <c r="F13" s="59">
        <v>1018</v>
      </c>
      <c r="G13" s="65">
        <v>23</v>
      </c>
      <c r="H13" s="65">
        <v>1034</v>
      </c>
      <c r="I13" s="43"/>
      <c r="J13" s="43"/>
      <c r="K13" s="44">
        <v>0</v>
      </c>
      <c r="L13">
        <v>2122</v>
      </c>
      <c r="N13" s="37">
        <v>1221</v>
      </c>
      <c r="O13" s="37">
        <f>COUNTIF($L$7:$L$500,N13)</f>
        <v>9</v>
      </c>
      <c r="P13" s="37">
        <f>O13/$Q$4</f>
        <v>5.4878048780487805E-2</v>
      </c>
      <c r="Q13" s="37">
        <f>IF(P13=0,0,(P13*((LOG(P13))/LOG(2))))</f>
        <v>-0.22980879895476791</v>
      </c>
      <c r="T13" s="37">
        <f>N13</f>
        <v>1221</v>
      </c>
      <c r="U13" s="37">
        <f>COUNTIF(L7:L33,T13)</f>
        <v>3</v>
      </c>
      <c r="V13" s="37">
        <f>U13/(W4-U20)</f>
        <v>0.12</v>
      </c>
      <c r="W13" s="37">
        <f>IF(V13=0,0,(V13*((LOG(V13))/LOG(2))))</f>
        <v>-0.36706724268642821</v>
      </c>
      <c r="Y13" s="37">
        <f>N13</f>
        <v>1221</v>
      </c>
      <c r="Z13" s="37">
        <f>COUNTIF(L34:L61,Y13)</f>
        <v>1</v>
      </c>
      <c r="AA13" s="37">
        <f>Z13/(AB4-Z20)</f>
        <v>0.04</v>
      </c>
      <c r="AB13" s="37">
        <f>IF(AA13=0,0,(AA13*((LOG(AA13))/LOG(2))))</f>
        <v>-0.18575424759098899</v>
      </c>
      <c r="AD13" s="37">
        <f>N13</f>
        <v>1221</v>
      </c>
      <c r="AE13" s="37">
        <f>COUNTIF(L62:L88,AD13)</f>
        <v>2</v>
      </c>
      <c r="AF13" s="37">
        <f>AE13/(AG4-AE20)</f>
        <v>8.6956521739130432E-2</v>
      </c>
      <c r="AG13" s="37">
        <f>IF(AF13=0,0,(AF13*((LOG(AF13))/LOG(2))))</f>
        <v>-0.30639669183104457</v>
      </c>
      <c r="AI13" s="37">
        <f>N13</f>
        <v>1221</v>
      </c>
      <c r="AJ13" s="37">
        <f>COUNTIF(L89:L115,AI13)</f>
        <v>2</v>
      </c>
      <c r="AK13" s="37">
        <f>AJ13/(AL4-AJ20)</f>
        <v>9.5238095238095233E-2</v>
      </c>
      <c r="AL13" s="37">
        <f>IF(AK13=0,0,(AK13*((LOG(AK13))/LOG(2))))</f>
        <v>-0.32307784978845333</v>
      </c>
      <c r="AN13" s="37">
        <f>N13</f>
        <v>1221</v>
      </c>
      <c r="AO13" s="37">
        <f>COUNTIF(L116:L143,AN13)</f>
        <v>1</v>
      </c>
      <c r="AP13" s="37">
        <f>AO13/(AQ4-AO20)</f>
        <v>4.3478260869565216E-2</v>
      </c>
      <c r="AQ13" s="37">
        <f>IF(AP13=0,0,(AP13*((LOG(AP13))/LOG(2))))</f>
        <v>-0.19667660678508753</v>
      </c>
      <c r="AS13" s="37">
        <f>N13</f>
        <v>1221</v>
      </c>
      <c r="AT13" s="37">
        <f>COUNTIF(L144:L170,AS13)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12</v>
      </c>
      <c r="B14" s="59">
        <v>1154</v>
      </c>
      <c r="C14" s="62">
        <v>23</v>
      </c>
      <c r="D14" s="59">
        <v>1163</v>
      </c>
      <c r="E14" s="62">
        <v>13</v>
      </c>
      <c r="F14" s="59">
        <v>1171</v>
      </c>
      <c r="G14" s="65">
        <v>14</v>
      </c>
      <c r="H14" s="65">
        <v>1195</v>
      </c>
      <c r="I14" s="43"/>
      <c r="J14" s="43"/>
      <c r="K14" s="44">
        <v>0</v>
      </c>
      <c r="L14">
        <v>1211</v>
      </c>
      <c r="N14" s="37">
        <v>1222</v>
      </c>
      <c r="O14" s="37">
        <f>COUNTIF($L$7:$L$500,N14)</f>
        <v>2</v>
      </c>
      <c r="P14" s="37">
        <f>O14/$Q$4</f>
        <v>1.2195121951219513E-2</v>
      </c>
      <c r="Q14" s="37">
        <f>IF(P14=0,0,(P14*((LOG(P14))/LOG(2))))</f>
        <v>-7.7531122007537603E-2</v>
      </c>
      <c r="T14" s="37">
        <f>N14</f>
        <v>1222</v>
      </c>
      <c r="U14" s="37">
        <f>COUNTIF(L7:L33,T14)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COUNTIF(L34:L61,Y14)</f>
        <v>1</v>
      </c>
      <c r="AA14" s="37">
        <f>Z14/(AB4-Z20)</f>
        <v>0.04</v>
      </c>
      <c r="AB14" s="37">
        <f>IF(AA14=0,0,(AA14*((LOG(AA14))/LOG(2))))</f>
        <v>-0.18575424759098899</v>
      </c>
      <c r="AD14" s="37">
        <f>N14</f>
        <v>1222</v>
      </c>
      <c r="AE14" s="37">
        <f>COUNTIF(L62:L88,AD14)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COUNTIF(L89:L115,AI14)</f>
        <v>1</v>
      </c>
      <c r="AK14" s="37">
        <f>AJ14/(AL4-AJ20)</f>
        <v>4.7619047619047616E-2</v>
      </c>
      <c r="AL14" s="37">
        <f>IF(AK14=0,0,(AK14*((LOG(AK14))/LOG(2))))</f>
        <v>-0.20915797251327431</v>
      </c>
      <c r="AN14" s="37">
        <f>N14</f>
        <v>1222</v>
      </c>
      <c r="AO14" s="37">
        <f>COUNTIF(L116:L143,AN14)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COUNTIF(L144:L170,AS14)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12</v>
      </c>
      <c r="B15" s="59">
        <v>1302</v>
      </c>
      <c r="C15" s="62">
        <v>14</v>
      </c>
      <c r="D15" s="59">
        <v>1323</v>
      </c>
      <c r="E15" s="62">
        <v>24</v>
      </c>
      <c r="F15" s="59">
        <v>1331</v>
      </c>
      <c r="G15" s="65">
        <v>14</v>
      </c>
      <c r="H15" s="65">
        <v>1343</v>
      </c>
      <c r="I15" s="43"/>
      <c r="J15" s="43"/>
      <c r="K15" s="44">
        <v>0</v>
      </c>
      <c r="L15">
        <v>1121</v>
      </c>
      <c r="N15" s="37">
        <v>2111</v>
      </c>
      <c r="O15" s="37">
        <f>COUNTIF($L$7:$L$500,N15)</f>
        <v>1</v>
      </c>
      <c r="P15" s="37">
        <f>O15/$Q$4</f>
        <v>6.0975609756097563E-3</v>
      </c>
      <c r="Q15" s="37">
        <f>IF(P15=0,0,(P15*((LOG(P15))/LOG(2))))</f>
        <v>-4.4863121979378563E-2</v>
      </c>
      <c r="T15" s="37">
        <f>N15</f>
        <v>2111</v>
      </c>
      <c r="U15" s="37">
        <f>COUNTIF(L7:L33,T15)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COUNTIF(L34:L61,Y15)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COUNTIF(L62:L88,AD15)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COUNTIF(L89:L115,AI15)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COUNTIF(L116:L143,AN15)</f>
        <v>1</v>
      </c>
      <c r="AP15" s="37">
        <f>AO15/(AQ4-AO20)</f>
        <v>4.3478260869565216E-2</v>
      </c>
      <c r="AQ15" s="37">
        <f>IF(AP15=0,0,(AP15*((LOG(AP15))/LOG(2))))</f>
        <v>-0.19667660678508753</v>
      </c>
      <c r="AS15" s="37">
        <f>N15</f>
        <v>2111</v>
      </c>
      <c r="AT15" s="37">
        <f>COUNTIF(L144:L170,AS15)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1443</v>
      </c>
      <c r="C16" s="62">
        <v>12</v>
      </c>
      <c r="D16" s="59">
        <v>1452</v>
      </c>
      <c r="E16" s="62">
        <v>24</v>
      </c>
      <c r="F16" s="59">
        <v>1460</v>
      </c>
      <c r="G16" s="65">
        <v>14</v>
      </c>
      <c r="H16" s="65">
        <v>1472</v>
      </c>
      <c r="I16" s="43"/>
      <c r="J16" s="43"/>
      <c r="K16" s="44">
        <v>0</v>
      </c>
      <c r="L16">
        <v>2121</v>
      </c>
      <c r="N16" s="37">
        <v>2112</v>
      </c>
      <c r="O16" s="37">
        <f>COUNTIF($L$7:$L$500,N16)</f>
        <v>4</v>
      </c>
      <c r="P16" s="37">
        <f>O16/$Q$4</f>
        <v>2.4390243902439025E-2</v>
      </c>
      <c r="Q16" s="37">
        <f>IF(P16=0,0,(P16*((LOG(P16))/LOG(2))))</f>
        <v>-0.13067200011263619</v>
      </c>
      <c r="T16" s="37">
        <f>N16</f>
        <v>2112</v>
      </c>
      <c r="U16" s="37">
        <f>COUNTIF(L7:L33,T16)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COUNTIF(L34:L61,Y16)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COUNTIF(L62:L88,AD16)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COUNTIF(L89:L115,AI16)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COUNTIF(L116:L143,AN16)</f>
        <v>3</v>
      </c>
      <c r="AP16" s="37">
        <f>AO16/(AQ4-AO20)</f>
        <v>0.13043478260869565</v>
      </c>
      <c r="AQ16" s="37">
        <f>IF(AP16=0,0,(AP16*((LOG(AP16))/LOG(2))))</f>
        <v>-0.3832955811307639</v>
      </c>
      <c r="AS16" s="37">
        <f>N16</f>
        <v>2112</v>
      </c>
      <c r="AT16" s="37">
        <f>COUNTIF(L144:L170,AS16)</f>
        <v>1</v>
      </c>
      <c r="AU16" s="37">
        <f>AT16/(AV4-AT20)</f>
        <v>6.25E-2</v>
      </c>
      <c r="AV16" s="37">
        <f>IF(AU16=0,0,(AU16*((LOG(AU16))/LOG(2))))</f>
        <v>-0.25</v>
      </c>
    </row>
    <row r="17" spans="1:48" x14ac:dyDescent="0.3">
      <c r="A17" s="59">
        <v>12</v>
      </c>
      <c r="B17" s="59">
        <v>1587</v>
      </c>
      <c r="C17" s="62">
        <v>23</v>
      </c>
      <c r="D17" s="59">
        <v>1595</v>
      </c>
      <c r="E17" s="62">
        <v>13</v>
      </c>
      <c r="F17" s="59">
        <v>1605</v>
      </c>
      <c r="G17" s="65">
        <v>23</v>
      </c>
      <c r="H17" s="65">
        <v>1613</v>
      </c>
      <c r="I17" s="43"/>
      <c r="J17" s="43"/>
      <c r="K17" s="44">
        <v>0</v>
      </c>
      <c r="L17">
        <v>1212</v>
      </c>
      <c r="N17" s="37">
        <v>2121</v>
      </c>
      <c r="O17" s="37">
        <f>COUNTIF($L$7:$L$500,N17)</f>
        <v>29</v>
      </c>
      <c r="P17" s="37">
        <f>O17/$Q$4</f>
        <v>0.17682926829268292</v>
      </c>
      <c r="Q17" s="37">
        <f>IF(P17=0,0,(P17*((LOG(P17))/LOG(2))))</f>
        <v>-0.44199731265380993</v>
      </c>
      <c r="T17" s="37">
        <f>N17</f>
        <v>2121</v>
      </c>
      <c r="U17" s="37">
        <f>COUNTIF(L7:L33,T17)</f>
        <v>7</v>
      </c>
      <c r="V17" s="37">
        <f>U17/(W4-U20)</f>
        <v>0.28000000000000003</v>
      </c>
      <c r="W17" s="37">
        <f>IF(V17=0,0,(V17*((LOG(V17))/LOG(2))))</f>
        <v>-0.51422035496079388</v>
      </c>
      <c r="Y17" s="37">
        <f>N17</f>
        <v>2121</v>
      </c>
      <c r="Z17" s="37">
        <f>COUNTIF(L34:L61,Y17)</f>
        <v>8</v>
      </c>
      <c r="AA17" s="37">
        <f>Z17/(AB4-Z20)</f>
        <v>0.32</v>
      </c>
      <c r="AB17" s="37">
        <f>IF(AA17=0,0,(AA17*((LOG(AA17))/LOG(2))))</f>
        <v>-0.52603398072791185</v>
      </c>
      <c r="AD17" s="37">
        <f>N17</f>
        <v>2121</v>
      </c>
      <c r="AE17" s="37">
        <f>COUNTIF(L62:L88,AD17)</f>
        <v>4</v>
      </c>
      <c r="AF17" s="37">
        <f>AE17/(AG4-AE20)</f>
        <v>0.17391304347826086</v>
      </c>
      <c r="AG17" s="37">
        <f>IF(AF17=0,0,(AF17*((LOG(AF17))/LOG(2))))</f>
        <v>-0.43888034018382832</v>
      </c>
      <c r="AI17" s="37">
        <f>N17</f>
        <v>2121</v>
      </c>
      <c r="AJ17" s="37">
        <f>COUNTIF(L89:L115,AI17)</f>
        <v>4</v>
      </c>
      <c r="AK17" s="37">
        <f>AJ17/(AL4-AJ20)</f>
        <v>0.19047619047619047</v>
      </c>
      <c r="AL17" s="37">
        <f>IF(AK17=0,0,(AK17*((LOG(AK17))/LOG(2))))</f>
        <v>-0.4556795091007162</v>
      </c>
      <c r="AN17" s="37">
        <f>N17</f>
        <v>2121</v>
      </c>
      <c r="AO17" s="37">
        <f>COUNTIF(L116:L143,AN17)</f>
        <v>3</v>
      </c>
      <c r="AP17" s="37">
        <f>AO17/(AQ4-AO20)</f>
        <v>0.13043478260869565</v>
      </c>
      <c r="AQ17" s="37">
        <f>IF(AP17=0,0,(AP17*((LOG(AP17))/LOG(2))))</f>
        <v>-0.3832955811307639</v>
      </c>
      <c r="AS17" s="37">
        <f>N17</f>
        <v>2121</v>
      </c>
      <c r="AT17" s="37">
        <f>COUNTIF(L144:L170,AS17)</f>
        <v>3</v>
      </c>
      <c r="AU17" s="37">
        <f>AT17/(AV4-AT20)</f>
        <v>0.1875</v>
      </c>
      <c r="AV17" s="37">
        <f>IF(AU17=0,0,(AU17*((LOG(AU17))/LOG(2))))</f>
        <v>-0.45281953111478312</v>
      </c>
    </row>
    <row r="18" spans="1:48" x14ac:dyDescent="0.3">
      <c r="A18" s="59">
        <v>12</v>
      </c>
      <c r="B18" s="59">
        <v>1736</v>
      </c>
      <c r="C18" s="62">
        <v>23</v>
      </c>
      <c r="D18" s="59">
        <v>1744</v>
      </c>
      <c r="E18" s="62">
        <v>24</v>
      </c>
      <c r="F18" s="59">
        <v>1767</v>
      </c>
      <c r="G18" s="65">
        <v>14</v>
      </c>
      <c r="H18" s="65">
        <v>1778</v>
      </c>
      <c r="I18" s="43"/>
      <c r="J18" s="43"/>
      <c r="K18" s="44">
        <v>0</v>
      </c>
      <c r="L18">
        <v>1221</v>
      </c>
      <c r="N18" s="37">
        <v>2122</v>
      </c>
      <c r="O18" s="37">
        <f>COUNTIF($L$7:$L$500,N18)</f>
        <v>38</v>
      </c>
      <c r="P18" s="37">
        <f>O18/$Q$4</f>
        <v>0.23170731707317074</v>
      </c>
      <c r="Q18" s="37">
        <f>IF(P18=0,0,(P18*((LOG(P18))/LOG(2))))</f>
        <v>-0.48881543088189594</v>
      </c>
      <c r="T18" s="37">
        <f>N18</f>
        <v>2122</v>
      </c>
      <c r="U18" s="37">
        <f>COUNTIF(L7:L33,T18)</f>
        <v>6</v>
      </c>
      <c r="V18" s="37">
        <f>U18/(W4-U20)</f>
        <v>0.24</v>
      </c>
      <c r="W18" s="37">
        <f>IF(V18=0,0,(V18*((LOG(V18))/LOG(2))))</f>
        <v>-0.49413448537285637</v>
      </c>
      <c r="Y18" s="37">
        <f>N18</f>
        <v>2122</v>
      </c>
      <c r="Z18" s="37">
        <f>COUNTIF(L34:L61,Y18)</f>
        <v>7</v>
      </c>
      <c r="AA18" s="37">
        <f>Z18/(AB4-Z20)</f>
        <v>0.28000000000000003</v>
      </c>
      <c r="AB18" s="37">
        <f>IF(AA18=0,0,(AA18*((LOG(AA18))/LOG(2))))</f>
        <v>-0.51422035496079388</v>
      </c>
      <c r="AD18" s="37">
        <f>N18</f>
        <v>2122</v>
      </c>
      <c r="AE18" s="37">
        <f>COUNTIF(L62:L88,AD18)</f>
        <v>6</v>
      </c>
      <c r="AF18" s="37">
        <f>AE18/(AG4-AE20)</f>
        <v>0.2608695652173913</v>
      </c>
      <c r="AG18" s="37">
        <f>IF(AF18=0,0,(AF18*((LOG(AF18))/LOG(2))))</f>
        <v>-0.50572159704413644</v>
      </c>
      <c r="AI18" s="37">
        <f>N18</f>
        <v>2122</v>
      </c>
      <c r="AJ18" s="37">
        <f>COUNTIF(L89:L115,AI18)</f>
        <v>6</v>
      </c>
      <c r="AK18" s="37">
        <f>AJ18/(AL4-AJ20)</f>
        <v>0.2857142857142857</v>
      </c>
      <c r="AL18" s="37">
        <f>IF(AK18=0,0,(AK18*((LOG(AK18))/LOG(2))))</f>
        <v>-0.51638712058788683</v>
      </c>
      <c r="AN18" s="37">
        <f>N18</f>
        <v>2122</v>
      </c>
      <c r="AO18" s="37">
        <f>COUNTIF(L116:L143,AN18)</f>
        <v>6</v>
      </c>
      <c r="AP18" s="37">
        <f>AO18/(AQ4-AO20)</f>
        <v>0.2608695652173913</v>
      </c>
      <c r="AQ18" s="37">
        <f>IF(AP18=0,0,(AP18*((LOG(AP18))/LOG(2))))</f>
        <v>-0.50572159704413644</v>
      </c>
      <c r="AS18" s="37">
        <f>N18</f>
        <v>2122</v>
      </c>
      <c r="AT18" s="37">
        <f>COUNTIF(L144:L170,AS18)</f>
        <v>7</v>
      </c>
      <c r="AU18" s="37">
        <f>AT18/(AV4-AT20)</f>
        <v>0.4375</v>
      </c>
      <c r="AV18" s="37">
        <f>IF(AU18=0,0,(AU18*((LOG(AU18))/LOG(2))))</f>
        <v>-0.52178222159979815</v>
      </c>
    </row>
    <row r="19" spans="1:48" x14ac:dyDescent="0.3">
      <c r="A19" s="59">
        <v>21</v>
      </c>
      <c r="B19" s="59">
        <v>1910</v>
      </c>
      <c r="C19" s="62">
        <v>21</v>
      </c>
      <c r="D19" s="59">
        <v>1930</v>
      </c>
      <c r="E19" s="62">
        <v>11</v>
      </c>
      <c r="F19" s="59">
        <v>1950</v>
      </c>
      <c r="G19" s="65">
        <v>21</v>
      </c>
      <c r="H19" s="65">
        <v>1960</v>
      </c>
      <c r="I19" s="43"/>
      <c r="J19" s="43"/>
      <c r="K19" s="44">
        <v>0</v>
      </c>
      <c r="L19">
        <v>2212</v>
      </c>
      <c r="N19" s="37">
        <v>2211</v>
      </c>
      <c r="O19" s="37">
        <f>COUNTIF($L$7:$L$500,N19)</f>
        <v>2</v>
      </c>
      <c r="P19" s="37">
        <f>O19/$Q$4</f>
        <v>1.2195121951219513E-2</v>
      </c>
      <c r="Q19" s="37">
        <f>IF(P19=0,0,(P19*((LOG(P19))/LOG(2))))</f>
        <v>-7.7531122007537603E-2</v>
      </c>
      <c r="T19" s="37">
        <f>N19</f>
        <v>2211</v>
      </c>
      <c r="U19" s="37">
        <f>COUNTIF(L7:L33,T19)</f>
        <v>1</v>
      </c>
      <c r="V19" s="37">
        <f>U19/(W4-U20)</f>
        <v>0.04</v>
      </c>
      <c r="W19" s="37">
        <f>IF(V19=0,0,(V19*((LOG(V19))/LOG(2))))</f>
        <v>-0.18575424759098899</v>
      </c>
      <c r="Y19" s="37">
        <f>N19</f>
        <v>2211</v>
      </c>
      <c r="Z19" s="37">
        <f>COUNTIF(L34:L61,Y19)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COUNTIF(L62:L88,AD19)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COUNTIF(L89:L115,AI19)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COUNTIF(L116:L143,AN19)</f>
        <v>1</v>
      </c>
      <c r="AP19" s="37">
        <f>AO19/(AQ4-AO20)</f>
        <v>4.3478260869565216E-2</v>
      </c>
      <c r="AQ19" s="37">
        <f>IF(AP19=0,0,(AP19*((LOG(AP19))/LOG(2))))</f>
        <v>-0.19667660678508753</v>
      </c>
      <c r="AS19" s="37">
        <f>N19</f>
        <v>2211</v>
      </c>
      <c r="AT19" s="37">
        <f>COUNTIF(L144:L170,AS19)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12</v>
      </c>
      <c r="B20" s="59">
        <v>2060</v>
      </c>
      <c r="C20" s="62">
        <v>14</v>
      </c>
      <c r="D20" s="59">
        <v>2069</v>
      </c>
      <c r="E20" s="62">
        <v>24</v>
      </c>
      <c r="F20" s="59">
        <v>2078</v>
      </c>
      <c r="G20" s="65">
        <v>14</v>
      </c>
      <c r="H20" s="65">
        <v>2093</v>
      </c>
      <c r="I20" s="43"/>
      <c r="J20" s="43"/>
      <c r="K20" s="44">
        <v>0</v>
      </c>
      <c r="L20">
        <v>1121</v>
      </c>
      <c r="N20" s="37">
        <v>2212</v>
      </c>
      <c r="O20" s="37">
        <f>COUNTIF($L$7:$L$500,N20)</f>
        <v>31</v>
      </c>
      <c r="P20" s="37">
        <f>O20/$Q$4</f>
        <v>0.18902439024390244</v>
      </c>
      <c r="Q20" s="37">
        <f>IF(P20=0,0,(P20*((LOG(P20))/LOG(2))))</f>
        <v>-0.45429284464126501</v>
      </c>
      <c r="T20" s="37">
        <f>N20</f>
        <v>2212</v>
      </c>
      <c r="U20" s="37">
        <f>COUNTIF(L7:L33,T20)</f>
        <v>2</v>
      </c>
      <c r="V20" s="56"/>
      <c r="W20" s="57"/>
      <c r="Y20" s="37">
        <f>N20</f>
        <v>2212</v>
      </c>
      <c r="Z20" s="37">
        <f>COUNTIF(L34:L61,Y20)</f>
        <v>3</v>
      </c>
      <c r="AA20" s="56"/>
      <c r="AB20" s="57"/>
      <c r="AD20" s="37">
        <f>N20</f>
        <v>2212</v>
      </c>
      <c r="AE20" s="37">
        <f>COUNTIF(L62:L88,AD20)</f>
        <v>4</v>
      </c>
      <c r="AF20" s="56"/>
      <c r="AG20" s="57"/>
      <c r="AI20" s="37">
        <f>N20</f>
        <v>2212</v>
      </c>
      <c r="AJ20" s="37">
        <f>COUNTIF(L89:L115,AI20)</f>
        <v>6</v>
      </c>
      <c r="AK20" s="56"/>
      <c r="AL20" s="57"/>
      <c r="AN20" s="37">
        <f>N20</f>
        <v>2212</v>
      </c>
      <c r="AO20" s="37">
        <f>COUNTIF(L116:L143,AN20)</f>
        <v>5</v>
      </c>
      <c r="AP20" s="56"/>
      <c r="AQ20" s="57"/>
      <c r="AS20" s="37">
        <f>N20</f>
        <v>2212</v>
      </c>
      <c r="AT20" s="37">
        <f>COUNTIF(L144:L170,AS20)</f>
        <v>11</v>
      </c>
      <c r="AU20" s="56"/>
      <c r="AV20" s="57"/>
    </row>
    <row r="21" spans="1:48" x14ac:dyDescent="0.3">
      <c r="A21" s="59">
        <v>12</v>
      </c>
      <c r="B21" s="59">
        <v>2213</v>
      </c>
      <c r="C21" s="62">
        <v>23</v>
      </c>
      <c r="D21" s="59">
        <v>2221</v>
      </c>
      <c r="E21" s="62">
        <v>24</v>
      </c>
      <c r="F21" s="59">
        <v>2252</v>
      </c>
      <c r="G21" s="65">
        <v>14</v>
      </c>
      <c r="H21" s="65">
        <v>2264</v>
      </c>
      <c r="I21" s="43"/>
      <c r="J21" s="43"/>
      <c r="K21" s="44">
        <v>0</v>
      </c>
      <c r="L21">
        <v>1221</v>
      </c>
      <c r="N21" s="37">
        <v>2221</v>
      </c>
      <c r="O21" s="37">
        <f>COUNTIF($L$7:$L$500,N21)</f>
        <v>13</v>
      </c>
      <c r="P21" s="37">
        <f>O21/$Q$4</f>
        <v>7.926829268292683E-2</v>
      </c>
      <c r="Q21" s="37">
        <f>IF(P21=0,0,(P21*((LOG(P21))/LOG(2))))</f>
        <v>-0.28989304709878588</v>
      </c>
      <c r="T21" s="37">
        <f>N21</f>
        <v>2221</v>
      </c>
      <c r="U21" s="37">
        <f>COUNTIF(L7:L33,T21)</f>
        <v>2</v>
      </c>
      <c r="V21" s="37">
        <f>U21/(W4-U20)</f>
        <v>0.08</v>
      </c>
      <c r="W21" s="37">
        <f>IF(V21=0,0,(V21*((LOG(V21))/LOG(2))))</f>
        <v>-0.29150849518197797</v>
      </c>
      <c r="Y21" s="37">
        <f>N21</f>
        <v>2221</v>
      </c>
      <c r="Z21" s="37">
        <f>COUNTIF(L34:L61,Y21)</f>
        <v>2</v>
      </c>
      <c r="AA21" s="37">
        <f>Z21/(AB4-Z20)</f>
        <v>0.08</v>
      </c>
      <c r="AB21" s="37">
        <f>IF(AA21=0,0,(AA21*((LOG(AA21))/LOG(2))))</f>
        <v>-0.29150849518197797</v>
      </c>
      <c r="AD21" s="37">
        <f>N21</f>
        <v>2221</v>
      </c>
      <c r="AE21" s="37">
        <f>COUNTIF(L62:L88,AD21)</f>
        <v>3</v>
      </c>
      <c r="AF21" s="37">
        <f>AE21/(AG4-AE20)</f>
        <v>0.13043478260869565</v>
      </c>
      <c r="AG21" s="37">
        <f>IF(AF21=0,0,(AF21*((LOG(AF21))/LOG(2))))</f>
        <v>-0.3832955811307639</v>
      </c>
      <c r="AI21" s="37">
        <f>N21</f>
        <v>2221</v>
      </c>
      <c r="AJ21" s="37">
        <f>COUNTIF(L89:L115,AI21)</f>
        <v>2</v>
      </c>
      <c r="AK21" s="37">
        <f>AJ21/(AL4-AJ20)</f>
        <v>9.5238095238095233E-2</v>
      </c>
      <c r="AL21" s="37">
        <f>IF(AK21=0,0,(AK21*((LOG(AK21))/LOG(2))))</f>
        <v>-0.32307784978845333</v>
      </c>
      <c r="AN21" s="37">
        <f>N21</f>
        <v>2221</v>
      </c>
      <c r="AO21" s="37">
        <f>COUNTIF(L116:L143,AN21)</f>
        <v>2</v>
      </c>
      <c r="AP21" s="37">
        <f>AO21/(AQ4-AO20)</f>
        <v>8.6956521739130432E-2</v>
      </c>
      <c r="AQ21" s="37">
        <f>IF(AP21=0,0,(AP21*((LOG(AP21))/LOG(2))))</f>
        <v>-0.30639669183104457</v>
      </c>
      <c r="AS21" s="37">
        <f>N21</f>
        <v>2221</v>
      </c>
      <c r="AT21" s="37">
        <f>COUNTIF(L144:L170,AS21)</f>
        <v>2</v>
      </c>
      <c r="AU21" s="37">
        <f>AT21/(AV4-AT20)</f>
        <v>0.125</v>
      </c>
      <c r="AV21" s="37">
        <f>IF(AU21=0,0,(AU21*((LOG(AU21))/LOG(2))))</f>
        <v>-0.375</v>
      </c>
    </row>
    <row r="22" spans="1:48" x14ac:dyDescent="0.3">
      <c r="A22" s="59">
        <v>21</v>
      </c>
      <c r="B22" s="59">
        <v>2362</v>
      </c>
      <c r="C22" s="62">
        <v>12</v>
      </c>
      <c r="D22" s="59">
        <v>2370</v>
      </c>
      <c r="E22" s="62">
        <v>24</v>
      </c>
      <c r="F22" s="59">
        <v>2378</v>
      </c>
      <c r="G22" s="65">
        <v>23</v>
      </c>
      <c r="H22" s="65">
        <v>2401</v>
      </c>
      <c r="I22" s="43"/>
      <c r="J22" s="43"/>
      <c r="K22" s="44">
        <v>0</v>
      </c>
      <c r="L22">
        <v>2122</v>
      </c>
      <c r="N22" s="37">
        <v>2222</v>
      </c>
      <c r="O22" s="37">
        <f>COUNTIF($L$7:$L$500,N22)</f>
        <v>18</v>
      </c>
      <c r="P22" s="37">
        <f>O22/$Q$4</f>
        <v>0.10975609756097561</v>
      </c>
      <c r="Q22" s="37">
        <f>IF(P22=0,0,(P22*((LOG(P22))/LOG(2))))</f>
        <v>-0.34986150034856023</v>
      </c>
      <c r="T22" s="37">
        <f>N22</f>
        <v>2222</v>
      </c>
      <c r="U22" s="37">
        <f>COUNTIF(L7:L33,T22)</f>
        <v>0</v>
      </c>
      <c r="V22" s="37">
        <f>U22/(W4-U20)</f>
        <v>0</v>
      </c>
      <c r="W22" s="37">
        <f>IF(V22=0,0,(V22*((LOG(V22))/LOG(2))))</f>
        <v>0</v>
      </c>
      <c r="Y22" s="37">
        <f>N22</f>
        <v>2222</v>
      </c>
      <c r="Z22" s="37">
        <f>COUNTIF(L34:L61,Y22)</f>
        <v>2</v>
      </c>
      <c r="AA22" s="37">
        <f>Z22/(AB4-Z20)</f>
        <v>0.08</v>
      </c>
      <c r="AB22" s="37">
        <f>IF(AA22=0,0,(AA22*((LOG(AA22))/LOG(2))))</f>
        <v>-0.29150849518197797</v>
      </c>
      <c r="AD22" s="37">
        <f>N22</f>
        <v>2222</v>
      </c>
      <c r="AE22" s="37">
        <f>COUNTIF(L62:L88,AD22)</f>
        <v>7</v>
      </c>
      <c r="AF22" s="37">
        <f>AE22/(AG4-AE20)</f>
        <v>0.30434782608695654</v>
      </c>
      <c r="AG22" s="37">
        <f>IF(AF22=0,0,(AF22*((LOG(AF22))/LOG(2))))</f>
        <v>-0.52232387991286355</v>
      </c>
      <c r="AI22" s="37">
        <f>N22</f>
        <v>2222</v>
      </c>
      <c r="AJ22" s="37">
        <f>COUNTIF(L89:L115,AI22)</f>
        <v>5</v>
      </c>
      <c r="AK22" s="37">
        <f>AJ22/(AL4-AJ20)</f>
        <v>0.23809523809523808</v>
      </c>
      <c r="AL22" s="37">
        <f>IF(AK22=0,0,(AK22*((LOG(AK22))/LOG(2))))</f>
        <v>-0.49294983997414238</v>
      </c>
      <c r="AN22" s="37">
        <f>N22</f>
        <v>2222</v>
      </c>
      <c r="AO22" s="37">
        <f>COUNTIF(L116:L143,AN22)</f>
        <v>3</v>
      </c>
      <c r="AP22" s="37">
        <f>AO22/(AQ4-AO20)</f>
        <v>0.13043478260869565</v>
      </c>
      <c r="AQ22" s="37">
        <f>IF(AP22=0,0,(AP22*((LOG(AP22))/LOG(2))))</f>
        <v>-0.3832955811307639</v>
      </c>
      <c r="AS22" s="37">
        <f>N22</f>
        <v>2222</v>
      </c>
      <c r="AT22" s="37">
        <f>COUNTIF(L144:L170,AS22)</f>
        <v>1</v>
      </c>
      <c r="AU22" s="37">
        <f>AT22/(AV4-AT20)</f>
        <v>6.25E-2</v>
      </c>
      <c r="AV22" s="37">
        <f>IF(AU22=0,0,(AU22*((LOG(AU22))/LOG(2))))</f>
        <v>-0.25</v>
      </c>
    </row>
    <row r="23" spans="1:48" x14ac:dyDescent="0.3">
      <c r="A23" s="59">
        <v>21</v>
      </c>
      <c r="B23" s="59">
        <v>2509</v>
      </c>
      <c r="C23" s="62">
        <v>12</v>
      </c>
      <c r="D23" s="59">
        <v>2517</v>
      </c>
      <c r="E23" s="62">
        <v>24</v>
      </c>
      <c r="F23" s="59">
        <v>2525</v>
      </c>
      <c r="G23" s="65">
        <v>14</v>
      </c>
      <c r="H23" s="65">
        <v>2538</v>
      </c>
      <c r="I23" s="43"/>
      <c r="J23" s="43"/>
      <c r="K23" s="44">
        <v>0</v>
      </c>
      <c r="L23">
        <v>2121</v>
      </c>
      <c r="P23" s="28">
        <f>SUM(P7:P22)</f>
        <v>1</v>
      </c>
      <c r="Q23" s="28">
        <f>-SUM(Q7:Q22)</f>
        <v>3.1130044657198734</v>
      </c>
      <c r="V23" s="28">
        <f>SUM(V7:V22)</f>
        <v>1</v>
      </c>
      <c r="W23" s="28">
        <f>-SUM(W7:W22)</f>
        <v>2.8072103113389795</v>
      </c>
      <c r="AA23" s="28">
        <f>SUM(AA7:AA22)</f>
        <v>1</v>
      </c>
      <c r="AB23" s="28">
        <f>-SUM(AB7:AB22)</f>
        <v>2.5476013115120568</v>
      </c>
      <c r="AF23" s="28">
        <f>SUM(AF7:AF22)</f>
        <v>1</v>
      </c>
      <c r="AG23" s="28">
        <f>-SUM(AG7:AG22)</f>
        <v>2.3532946968877244</v>
      </c>
      <c r="AK23" s="28">
        <f>SUM(AK7:AK22)</f>
        <v>1</v>
      </c>
      <c r="AL23" s="28">
        <f>-SUM(AL7:AL22)</f>
        <v>2.5294881142662007</v>
      </c>
      <c r="AP23" s="28">
        <f>SUM(AP7:AP22)</f>
        <v>0.99999999999999989</v>
      </c>
      <c r="AQ23" s="28">
        <f>-SUM(AQ7:AQ22)</f>
        <v>3.0551081512388678</v>
      </c>
      <c r="AU23" s="28">
        <f>SUM(AU7:AU22)</f>
        <v>1</v>
      </c>
      <c r="AV23" s="28">
        <f>-SUM(AV7:AV22)</f>
        <v>2.3496017527145812</v>
      </c>
    </row>
    <row r="24" spans="1:48" x14ac:dyDescent="0.3">
      <c r="A24" s="59">
        <v>12</v>
      </c>
      <c r="B24" s="59">
        <v>2669</v>
      </c>
      <c r="C24" s="62">
        <v>23</v>
      </c>
      <c r="D24" s="59">
        <v>2678</v>
      </c>
      <c r="E24" s="62">
        <v>24</v>
      </c>
      <c r="F24" s="59">
        <v>2706</v>
      </c>
      <c r="G24" s="65">
        <v>14</v>
      </c>
      <c r="H24" s="65">
        <v>2722</v>
      </c>
      <c r="I24" s="43"/>
      <c r="J24" s="43"/>
      <c r="K24" s="44">
        <v>0</v>
      </c>
      <c r="L24">
        <v>1221</v>
      </c>
      <c r="P24" s="29" t="s">
        <v>87</v>
      </c>
      <c r="Q24" s="29">
        <f>Q23/(LOG(Q4)/LOG(2))</f>
        <v>0.42310329084537179</v>
      </c>
      <c r="V24" s="29" t="s">
        <v>114</v>
      </c>
      <c r="W24" s="29">
        <f>W23/(LOG(W4)/LOG(2))</f>
        <v>0.59038416998545229</v>
      </c>
      <c r="AA24" s="29" t="s">
        <v>117</v>
      </c>
      <c r="AB24" s="29">
        <f>AB23/(LOG(AB4)/LOG(2))</f>
        <v>0.52993826185432835</v>
      </c>
      <c r="AF24" s="29" t="s">
        <v>118</v>
      </c>
      <c r="AG24" s="29">
        <f>AG23/(LOG(AG4)/LOG(2))</f>
        <v>0.4949212143961299</v>
      </c>
      <c r="AK24" s="29" t="s">
        <v>119</v>
      </c>
      <c r="AL24" s="29">
        <f>AL23/(LOG(AL4)/LOG(2))</f>
        <v>0.53197643753196822</v>
      </c>
      <c r="AP24" s="29" t="s">
        <v>120</v>
      </c>
      <c r="AQ24" s="29">
        <f>AQ23/(LOG(AQ4)/LOG(2))</f>
        <v>0.63550709293817775</v>
      </c>
      <c r="AU24" s="29" t="s">
        <v>121</v>
      </c>
      <c r="AV24" s="29">
        <f>AV23/(LOG(AV4)/LOG(2))</f>
        <v>0.49414455161042509</v>
      </c>
    </row>
    <row r="25" spans="1:48" x14ac:dyDescent="0.3">
      <c r="A25" s="59">
        <v>21</v>
      </c>
      <c r="B25" s="59">
        <v>2827</v>
      </c>
      <c r="C25" s="62">
        <v>12</v>
      </c>
      <c r="D25" s="59">
        <v>2835</v>
      </c>
      <c r="E25" s="62">
        <v>24</v>
      </c>
      <c r="F25" s="59">
        <v>2843</v>
      </c>
      <c r="G25" s="65">
        <v>14</v>
      </c>
      <c r="H25" s="65">
        <v>2856</v>
      </c>
      <c r="I25" s="43"/>
      <c r="J25" s="43"/>
      <c r="K25" s="44">
        <v>0</v>
      </c>
      <c r="L25">
        <v>2121</v>
      </c>
    </row>
    <row r="26" spans="1:48" x14ac:dyDescent="0.3">
      <c r="A26" s="59">
        <v>21</v>
      </c>
      <c r="B26" s="59">
        <v>2957</v>
      </c>
      <c r="C26" s="62">
        <v>12</v>
      </c>
      <c r="D26" s="59">
        <v>2968</v>
      </c>
      <c r="E26" s="62">
        <v>24</v>
      </c>
      <c r="F26" s="59">
        <v>2977</v>
      </c>
      <c r="G26" s="65">
        <v>14</v>
      </c>
      <c r="H26" s="65">
        <v>2989</v>
      </c>
      <c r="I26" s="43"/>
      <c r="J26" s="43"/>
      <c r="K26" s="44">
        <v>0</v>
      </c>
      <c r="L26">
        <v>2121</v>
      </c>
    </row>
    <row r="27" spans="1:48" x14ac:dyDescent="0.3">
      <c r="A27" s="59">
        <v>21</v>
      </c>
      <c r="B27" s="59">
        <v>3088</v>
      </c>
      <c r="C27" s="62">
        <v>12</v>
      </c>
      <c r="D27" s="59">
        <v>3097</v>
      </c>
      <c r="E27" s="62">
        <v>24</v>
      </c>
      <c r="F27" s="59">
        <v>3106</v>
      </c>
      <c r="G27" s="65">
        <v>14</v>
      </c>
      <c r="H27" s="65">
        <v>3123</v>
      </c>
      <c r="I27" s="43"/>
      <c r="J27" s="43"/>
      <c r="K27" s="44">
        <v>0</v>
      </c>
      <c r="L27">
        <v>2121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21</v>
      </c>
      <c r="B28" s="59">
        <v>3232</v>
      </c>
      <c r="C28" s="62">
        <v>12</v>
      </c>
      <c r="D28" s="59">
        <v>3244</v>
      </c>
      <c r="E28" s="62">
        <v>24</v>
      </c>
      <c r="F28" s="59">
        <v>3255</v>
      </c>
      <c r="G28" s="65">
        <v>14</v>
      </c>
      <c r="H28" s="65">
        <v>3269</v>
      </c>
      <c r="I28" s="43"/>
      <c r="J28" s="43"/>
      <c r="K28" s="44">
        <v>0</v>
      </c>
      <c r="L28">
        <v>2121</v>
      </c>
      <c r="N28" s="41">
        <f>COUNTIF(L7:L170,G3)</f>
        <v>31</v>
      </c>
      <c r="O28" s="41"/>
      <c r="P28" s="48">
        <v>27</v>
      </c>
      <c r="Q28" s="48">
        <v>28</v>
      </c>
      <c r="R28" s="48">
        <v>27</v>
      </c>
      <c r="S28" s="48">
        <v>27</v>
      </c>
      <c r="T28" s="48">
        <v>28</v>
      </c>
      <c r="U28" s="48">
        <v>27</v>
      </c>
      <c r="V28" s="47"/>
    </row>
    <row r="29" spans="1:48" x14ac:dyDescent="0.3">
      <c r="A29" s="59">
        <v>21</v>
      </c>
      <c r="B29" s="59">
        <v>3385</v>
      </c>
      <c r="C29" s="62">
        <v>12</v>
      </c>
      <c r="D29" s="59">
        <v>3394</v>
      </c>
      <c r="E29" s="62">
        <v>24</v>
      </c>
      <c r="F29" s="59">
        <v>3403</v>
      </c>
      <c r="G29" s="65">
        <v>23</v>
      </c>
      <c r="H29" s="65">
        <v>3418</v>
      </c>
      <c r="I29" s="43"/>
      <c r="J29" s="43"/>
      <c r="K29" s="44">
        <v>0</v>
      </c>
      <c r="L29">
        <v>2122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3531</v>
      </c>
      <c r="C30" s="62">
        <v>21</v>
      </c>
      <c r="D30" s="59">
        <v>3549</v>
      </c>
      <c r="E30" s="62">
        <v>11</v>
      </c>
      <c r="F30" s="59">
        <v>3566</v>
      </c>
      <c r="G30" s="65">
        <v>21</v>
      </c>
      <c r="H30" s="65">
        <v>3574</v>
      </c>
      <c r="I30" s="43"/>
      <c r="J30" s="43"/>
      <c r="K30" s="44">
        <v>0</v>
      </c>
      <c r="L30">
        <v>2212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12</v>
      </c>
      <c r="B31" s="59">
        <v>3679</v>
      </c>
      <c r="C31" s="62">
        <v>14</v>
      </c>
      <c r="D31" s="59">
        <v>3703</v>
      </c>
      <c r="E31" s="62">
        <v>24</v>
      </c>
      <c r="F31" s="59">
        <v>3711</v>
      </c>
      <c r="G31" s="65">
        <v>23</v>
      </c>
      <c r="H31" s="65">
        <v>3728</v>
      </c>
      <c r="I31" s="43"/>
      <c r="J31" s="43"/>
      <c r="K31" s="44">
        <v>0</v>
      </c>
      <c r="L31">
        <v>1122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21</v>
      </c>
      <c r="B32" s="59">
        <v>3828</v>
      </c>
      <c r="C32" s="62">
        <v>12</v>
      </c>
      <c r="D32" s="59">
        <v>3848</v>
      </c>
      <c r="E32" s="62">
        <v>24</v>
      </c>
      <c r="F32" s="59">
        <v>3857</v>
      </c>
      <c r="G32" s="65">
        <v>23</v>
      </c>
      <c r="H32" s="65">
        <v>3875</v>
      </c>
      <c r="I32" s="43"/>
      <c r="J32" s="43"/>
      <c r="K32" s="44">
        <v>0</v>
      </c>
      <c r="L32">
        <v>2122</v>
      </c>
      <c r="O32" s="46" t="s">
        <v>103</v>
      </c>
      <c r="P32" s="48">
        <f>U20</f>
        <v>2</v>
      </c>
      <c r="Q32" s="48">
        <f>Z20</f>
        <v>3</v>
      </c>
      <c r="R32" s="48">
        <f>AE20</f>
        <v>4</v>
      </c>
      <c r="S32" s="48">
        <f>AJ20</f>
        <v>6</v>
      </c>
      <c r="T32" s="48">
        <f>AO20</f>
        <v>5</v>
      </c>
      <c r="U32" s="48">
        <f>AT20</f>
        <v>11</v>
      </c>
      <c r="V32" s="46"/>
    </row>
    <row r="33" spans="1:22" x14ac:dyDescent="0.3">
      <c r="A33" s="59">
        <v>21</v>
      </c>
      <c r="B33" s="59">
        <v>3976</v>
      </c>
      <c r="C33" s="62">
        <v>12</v>
      </c>
      <c r="D33" s="59">
        <v>3985</v>
      </c>
      <c r="E33" s="62">
        <v>24</v>
      </c>
      <c r="F33" s="59">
        <v>3993</v>
      </c>
      <c r="G33" s="65">
        <v>14</v>
      </c>
      <c r="H33" s="65">
        <v>4004</v>
      </c>
      <c r="I33" s="43"/>
      <c r="J33" s="43"/>
      <c r="K33" s="44">
        <v>0</v>
      </c>
      <c r="L33">
        <v>2121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4107</v>
      </c>
      <c r="C34" s="63">
        <v>12</v>
      </c>
      <c r="D34" s="60">
        <v>4117</v>
      </c>
      <c r="E34" s="63">
        <v>24</v>
      </c>
      <c r="F34" s="60">
        <v>4125</v>
      </c>
      <c r="G34" s="66">
        <v>23</v>
      </c>
      <c r="H34" s="66">
        <v>4137</v>
      </c>
      <c r="I34" s="42"/>
      <c r="J34" s="42"/>
      <c r="K34" s="52">
        <v>0</v>
      </c>
      <c r="L34">
        <v>2122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4254</v>
      </c>
      <c r="C35" s="63">
        <v>23</v>
      </c>
      <c r="D35" s="60">
        <v>4262</v>
      </c>
      <c r="E35" s="63">
        <v>13</v>
      </c>
      <c r="F35" s="60">
        <v>4274</v>
      </c>
      <c r="G35" s="66">
        <v>23</v>
      </c>
      <c r="H35" s="66">
        <v>4282</v>
      </c>
      <c r="I35" s="42"/>
      <c r="J35" s="42"/>
      <c r="K35" s="52">
        <v>0</v>
      </c>
      <c r="L35">
        <v>1212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4381</v>
      </c>
      <c r="C36" s="63">
        <v>12</v>
      </c>
      <c r="D36" s="60">
        <v>4391</v>
      </c>
      <c r="E36" s="63">
        <v>24</v>
      </c>
      <c r="F36" s="60">
        <v>4399</v>
      </c>
      <c r="G36" s="66">
        <v>23</v>
      </c>
      <c r="H36" s="66">
        <v>4415</v>
      </c>
      <c r="I36" s="42"/>
      <c r="J36" s="42"/>
      <c r="K36" s="52">
        <v>0</v>
      </c>
      <c r="L36">
        <v>2122</v>
      </c>
      <c r="N36" s="42"/>
      <c r="O36" s="51" t="s">
        <v>107</v>
      </c>
      <c r="P36">
        <f>H33/P28</f>
        <v>148.2962962962963</v>
      </c>
      <c r="Q36">
        <f>(H61-H33)/Q28</f>
        <v>143.32142857142858</v>
      </c>
      <c r="R36">
        <f>(H88-H61)/R28</f>
        <v>148.59259259259258</v>
      </c>
      <c r="S36">
        <f>(H115-H88)/S28</f>
        <v>150.25925925925927</v>
      </c>
      <c r="T36">
        <f>(H143-H115)/T28</f>
        <v>146.75</v>
      </c>
      <c r="U36">
        <f>(H170-H143)/U28</f>
        <v>138.92592592592592</v>
      </c>
    </row>
    <row r="37" spans="1:22" x14ac:dyDescent="0.3">
      <c r="A37" s="60">
        <v>21</v>
      </c>
      <c r="B37" s="60">
        <v>4514</v>
      </c>
      <c r="C37" s="63">
        <v>12</v>
      </c>
      <c r="D37" s="60">
        <v>4523</v>
      </c>
      <c r="E37" s="63">
        <v>24</v>
      </c>
      <c r="F37" s="60">
        <v>4531</v>
      </c>
      <c r="G37" s="66">
        <v>14</v>
      </c>
      <c r="H37" s="66">
        <v>4550</v>
      </c>
      <c r="I37" s="42"/>
      <c r="J37" s="42"/>
      <c r="K37" s="52">
        <v>0</v>
      </c>
      <c r="L37">
        <v>2121</v>
      </c>
    </row>
    <row r="38" spans="1:22" x14ac:dyDescent="0.3">
      <c r="A38" s="60">
        <v>21</v>
      </c>
      <c r="B38" s="60">
        <v>4650</v>
      </c>
      <c r="C38" s="63">
        <v>21</v>
      </c>
      <c r="D38" s="60">
        <v>4676</v>
      </c>
      <c r="E38" s="63">
        <v>22</v>
      </c>
      <c r="F38" s="60">
        <v>4689</v>
      </c>
      <c r="G38" s="66">
        <v>14</v>
      </c>
      <c r="H38" s="66">
        <v>4700</v>
      </c>
      <c r="I38" s="42"/>
      <c r="J38" s="42"/>
      <c r="K38" s="52">
        <v>0</v>
      </c>
      <c r="L38">
        <v>2221</v>
      </c>
    </row>
    <row r="39" spans="1:22" x14ac:dyDescent="0.3">
      <c r="A39" s="60">
        <v>21</v>
      </c>
      <c r="B39" s="60">
        <v>4803</v>
      </c>
      <c r="C39" s="63">
        <v>21</v>
      </c>
      <c r="D39" s="60">
        <v>4827</v>
      </c>
      <c r="E39" s="63">
        <v>22</v>
      </c>
      <c r="F39" s="60">
        <v>4839</v>
      </c>
      <c r="G39" s="66">
        <v>23</v>
      </c>
      <c r="H39" s="66">
        <v>4854</v>
      </c>
      <c r="I39" s="42"/>
      <c r="J39" s="42"/>
      <c r="K39" s="52">
        <v>0</v>
      </c>
      <c r="L39">
        <v>2222</v>
      </c>
    </row>
    <row r="40" spans="1:22" x14ac:dyDescent="0.3">
      <c r="A40" s="60">
        <v>21</v>
      </c>
      <c r="B40" s="60">
        <v>4956</v>
      </c>
      <c r="C40" s="63">
        <v>12</v>
      </c>
      <c r="D40" s="60">
        <v>4964</v>
      </c>
      <c r="E40" s="63">
        <v>24</v>
      </c>
      <c r="F40" s="60">
        <v>4976</v>
      </c>
      <c r="G40" s="66">
        <v>14</v>
      </c>
      <c r="H40" s="66">
        <v>4987</v>
      </c>
      <c r="I40" s="42"/>
      <c r="J40" s="42"/>
      <c r="K40" s="52">
        <v>0</v>
      </c>
      <c r="L40">
        <v>2121</v>
      </c>
    </row>
    <row r="41" spans="1:22" x14ac:dyDescent="0.3">
      <c r="A41" s="60">
        <v>12</v>
      </c>
      <c r="B41" s="60">
        <v>5119</v>
      </c>
      <c r="C41" s="63">
        <v>23</v>
      </c>
      <c r="D41" s="60">
        <v>5127</v>
      </c>
      <c r="E41" s="63">
        <v>24</v>
      </c>
      <c r="F41" s="60">
        <v>5144</v>
      </c>
      <c r="G41" s="66">
        <v>23</v>
      </c>
      <c r="H41" s="66">
        <v>5158</v>
      </c>
      <c r="I41" s="42"/>
      <c r="J41" s="42"/>
      <c r="K41" s="52">
        <v>0</v>
      </c>
      <c r="L41">
        <v>1222</v>
      </c>
    </row>
    <row r="42" spans="1:22" x14ac:dyDescent="0.3">
      <c r="A42" s="60">
        <v>21</v>
      </c>
      <c r="B42" s="60">
        <v>5257</v>
      </c>
      <c r="C42" s="63">
        <v>12</v>
      </c>
      <c r="D42" s="60">
        <v>5265</v>
      </c>
      <c r="E42" s="63">
        <v>24</v>
      </c>
      <c r="F42" s="60">
        <v>5283</v>
      </c>
      <c r="G42" s="66">
        <v>14</v>
      </c>
      <c r="H42" s="66">
        <v>5295</v>
      </c>
      <c r="I42" s="42"/>
      <c r="J42" s="42"/>
      <c r="K42" s="52">
        <v>0</v>
      </c>
      <c r="L42">
        <v>2121</v>
      </c>
    </row>
    <row r="43" spans="1:22" x14ac:dyDescent="0.3">
      <c r="A43" s="60">
        <v>21</v>
      </c>
      <c r="B43" s="60">
        <v>5395</v>
      </c>
      <c r="C43" s="63">
        <v>21</v>
      </c>
      <c r="D43" s="60">
        <v>5405</v>
      </c>
      <c r="E43" s="63">
        <v>11</v>
      </c>
      <c r="F43" s="60">
        <v>5416</v>
      </c>
      <c r="G43" s="66">
        <v>21</v>
      </c>
      <c r="H43" s="66">
        <v>5424</v>
      </c>
      <c r="I43" s="42"/>
      <c r="J43" s="42"/>
      <c r="K43" s="52">
        <v>0</v>
      </c>
      <c r="L43">
        <v>2212</v>
      </c>
    </row>
    <row r="44" spans="1:22" x14ac:dyDescent="0.3">
      <c r="A44" s="60">
        <v>12</v>
      </c>
      <c r="B44" s="60">
        <v>5551</v>
      </c>
      <c r="C44" s="63">
        <v>23</v>
      </c>
      <c r="D44" s="60">
        <v>5560</v>
      </c>
      <c r="E44" s="63">
        <v>13</v>
      </c>
      <c r="F44" s="60">
        <v>5574</v>
      </c>
      <c r="G44" s="66">
        <v>23</v>
      </c>
      <c r="H44" s="66">
        <v>5582</v>
      </c>
      <c r="I44" s="42"/>
      <c r="J44" s="42"/>
      <c r="K44" s="52">
        <v>0</v>
      </c>
      <c r="L44">
        <v>1212</v>
      </c>
    </row>
    <row r="45" spans="1:22" x14ac:dyDescent="0.3">
      <c r="A45" s="60">
        <v>21</v>
      </c>
      <c r="B45" s="60">
        <v>5681</v>
      </c>
      <c r="C45" s="63">
        <v>21</v>
      </c>
      <c r="D45" s="60">
        <v>5695</v>
      </c>
      <c r="E45" s="63">
        <v>11</v>
      </c>
      <c r="F45" s="60">
        <v>5706</v>
      </c>
      <c r="G45" s="66">
        <v>21</v>
      </c>
      <c r="H45" s="66">
        <v>5715</v>
      </c>
      <c r="I45" s="42"/>
      <c r="J45" s="42"/>
      <c r="K45" s="52">
        <v>0</v>
      </c>
      <c r="L45">
        <v>2212</v>
      </c>
    </row>
    <row r="46" spans="1:22" x14ac:dyDescent="0.3">
      <c r="A46" s="60">
        <v>21</v>
      </c>
      <c r="B46" s="60">
        <v>5828</v>
      </c>
      <c r="C46" s="63">
        <v>12</v>
      </c>
      <c r="D46" s="60">
        <v>5848</v>
      </c>
      <c r="E46" s="63">
        <v>24</v>
      </c>
      <c r="F46" s="60">
        <v>5856</v>
      </c>
      <c r="G46" s="66">
        <v>14</v>
      </c>
      <c r="H46" s="66">
        <v>5877</v>
      </c>
      <c r="I46" s="42"/>
      <c r="J46" s="42"/>
      <c r="K46" s="52">
        <v>0</v>
      </c>
      <c r="L46">
        <v>2121</v>
      </c>
    </row>
    <row r="47" spans="1:22" x14ac:dyDescent="0.3">
      <c r="A47" s="60">
        <v>21</v>
      </c>
      <c r="B47" s="60">
        <v>5981</v>
      </c>
      <c r="C47" s="63">
        <v>12</v>
      </c>
      <c r="D47" s="60">
        <v>5990</v>
      </c>
      <c r="E47" s="63">
        <v>24</v>
      </c>
      <c r="F47" s="60">
        <v>5999</v>
      </c>
      <c r="G47" s="66">
        <v>23</v>
      </c>
      <c r="H47" s="66">
        <v>6035</v>
      </c>
      <c r="I47" s="42"/>
      <c r="J47" s="42"/>
      <c r="K47" s="52">
        <v>0</v>
      </c>
      <c r="L47">
        <v>2122</v>
      </c>
    </row>
    <row r="48" spans="1:22" x14ac:dyDescent="0.3">
      <c r="A48" s="60">
        <v>21</v>
      </c>
      <c r="B48" s="60">
        <v>6135</v>
      </c>
      <c r="C48" s="63">
        <v>12</v>
      </c>
      <c r="D48" s="60">
        <v>6164</v>
      </c>
      <c r="E48" s="63">
        <v>24</v>
      </c>
      <c r="F48" s="60">
        <v>6172</v>
      </c>
      <c r="G48" s="66">
        <v>14</v>
      </c>
      <c r="H48" s="66">
        <v>6184</v>
      </c>
      <c r="I48" s="42"/>
      <c r="J48" s="42"/>
      <c r="K48" s="52">
        <v>0</v>
      </c>
      <c r="L48">
        <v>2121</v>
      </c>
    </row>
    <row r="49" spans="1:12" x14ac:dyDescent="0.3">
      <c r="A49" s="60">
        <v>21</v>
      </c>
      <c r="B49" s="60">
        <v>6283</v>
      </c>
      <c r="C49" s="63">
        <v>21</v>
      </c>
      <c r="D49" s="60">
        <v>6315</v>
      </c>
      <c r="E49" s="63">
        <v>22</v>
      </c>
      <c r="F49" s="60">
        <v>6332</v>
      </c>
      <c r="G49" s="66">
        <v>23</v>
      </c>
      <c r="H49" s="66">
        <v>6344</v>
      </c>
      <c r="I49" s="42"/>
      <c r="J49" s="42"/>
      <c r="K49" s="52">
        <v>0</v>
      </c>
      <c r="L49">
        <v>2222</v>
      </c>
    </row>
    <row r="50" spans="1:12" x14ac:dyDescent="0.3">
      <c r="A50" s="60">
        <v>21</v>
      </c>
      <c r="B50" s="60">
        <v>6443</v>
      </c>
      <c r="C50" s="63">
        <v>12</v>
      </c>
      <c r="D50" s="60">
        <v>6466</v>
      </c>
      <c r="E50" s="63">
        <v>24</v>
      </c>
      <c r="F50" s="60">
        <v>6474</v>
      </c>
      <c r="G50" s="66">
        <v>23</v>
      </c>
      <c r="H50" s="66">
        <v>6486</v>
      </c>
      <c r="I50" s="42"/>
      <c r="J50" s="42"/>
      <c r="K50" s="52">
        <v>0</v>
      </c>
      <c r="L50">
        <v>2122</v>
      </c>
    </row>
    <row r="51" spans="1:12" x14ac:dyDescent="0.3">
      <c r="A51" s="60">
        <v>12</v>
      </c>
      <c r="B51" s="60">
        <v>6591</v>
      </c>
      <c r="C51" s="63">
        <v>23</v>
      </c>
      <c r="D51" s="60">
        <v>6608</v>
      </c>
      <c r="E51" s="63">
        <v>13</v>
      </c>
      <c r="F51" s="60">
        <v>6616</v>
      </c>
      <c r="G51" s="66">
        <v>23</v>
      </c>
      <c r="H51" s="66">
        <v>6624</v>
      </c>
      <c r="I51" s="42"/>
      <c r="J51" s="42"/>
      <c r="K51" s="52">
        <v>0</v>
      </c>
      <c r="L51">
        <v>1212</v>
      </c>
    </row>
    <row r="52" spans="1:12" x14ac:dyDescent="0.3">
      <c r="A52" s="60">
        <v>21</v>
      </c>
      <c r="B52" s="60">
        <v>6725</v>
      </c>
      <c r="C52" s="63">
        <v>12</v>
      </c>
      <c r="D52" s="60">
        <v>6735</v>
      </c>
      <c r="E52" s="63">
        <v>24</v>
      </c>
      <c r="F52" s="60">
        <v>6743</v>
      </c>
      <c r="G52" s="66">
        <v>14</v>
      </c>
      <c r="H52" s="66">
        <v>6757</v>
      </c>
      <c r="I52" s="42"/>
      <c r="J52" s="42"/>
      <c r="K52" s="52">
        <v>0</v>
      </c>
      <c r="L52">
        <v>2121</v>
      </c>
    </row>
    <row r="53" spans="1:12" x14ac:dyDescent="0.3">
      <c r="A53" s="60">
        <v>21</v>
      </c>
      <c r="B53" s="60">
        <v>6858</v>
      </c>
      <c r="C53" s="63">
        <v>21</v>
      </c>
      <c r="D53" s="60">
        <v>6868</v>
      </c>
      <c r="E53" s="63">
        <v>11</v>
      </c>
      <c r="F53" s="60">
        <v>6879</v>
      </c>
      <c r="G53" s="66">
        <v>21</v>
      </c>
      <c r="H53" s="66">
        <v>6889</v>
      </c>
      <c r="I53" s="42"/>
      <c r="J53" s="42"/>
      <c r="K53" s="52">
        <v>0</v>
      </c>
      <c r="L53">
        <v>2212</v>
      </c>
    </row>
    <row r="54" spans="1:12" x14ac:dyDescent="0.3">
      <c r="A54" s="60">
        <v>12</v>
      </c>
      <c r="B54" s="60">
        <v>6987</v>
      </c>
      <c r="C54" s="63">
        <v>14</v>
      </c>
      <c r="D54" s="60">
        <v>6996</v>
      </c>
      <c r="E54" s="63">
        <v>24</v>
      </c>
      <c r="F54" s="60">
        <v>7004</v>
      </c>
      <c r="G54" s="66">
        <v>14</v>
      </c>
      <c r="H54" s="66">
        <v>7017</v>
      </c>
      <c r="I54" s="42"/>
      <c r="J54" s="42"/>
      <c r="K54" s="52">
        <v>0</v>
      </c>
      <c r="L54">
        <v>1121</v>
      </c>
    </row>
    <row r="55" spans="1:12" x14ac:dyDescent="0.3">
      <c r="A55" s="60">
        <v>21</v>
      </c>
      <c r="B55" s="60">
        <v>7121</v>
      </c>
      <c r="C55" s="63">
        <v>12</v>
      </c>
      <c r="D55" s="60">
        <v>7129</v>
      </c>
      <c r="E55" s="63">
        <v>24</v>
      </c>
      <c r="F55" s="60">
        <v>7137</v>
      </c>
      <c r="G55" s="66">
        <v>23</v>
      </c>
      <c r="H55" s="66">
        <v>7149</v>
      </c>
      <c r="I55" s="42"/>
      <c r="J55" s="42"/>
      <c r="K55" s="52">
        <v>0</v>
      </c>
      <c r="L55">
        <v>2122</v>
      </c>
    </row>
    <row r="56" spans="1:12" x14ac:dyDescent="0.3">
      <c r="A56" s="60">
        <v>21</v>
      </c>
      <c r="B56" s="60">
        <v>7250</v>
      </c>
      <c r="C56" s="63">
        <v>12</v>
      </c>
      <c r="D56" s="60">
        <v>7259</v>
      </c>
      <c r="E56" s="63">
        <v>24</v>
      </c>
      <c r="F56" s="60">
        <v>7269</v>
      </c>
      <c r="G56" s="66">
        <v>23</v>
      </c>
      <c r="H56" s="66">
        <v>7285</v>
      </c>
      <c r="I56" s="42"/>
      <c r="J56" s="42"/>
      <c r="K56" s="52">
        <v>0</v>
      </c>
      <c r="L56">
        <v>2122</v>
      </c>
    </row>
    <row r="57" spans="1:12" x14ac:dyDescent="0.3">
      <c r="A57" s="60">
        <v>21</v>
      </c>
      <c r="B57" s="60">
        <v>7382</v>
      </c>
      <c r="C57" s="63">
        <v>21</v>
      </c>
      <c r="D57" s="60">
        <v>7393</v>
      </c>
      <c r="E57" s="63">
        <v>22</v>
      </c>
      <c r="F57" s="60">
        <v>7406</v>
      </c>
      <c r="G57" s="66">
        <v>14</v>
      </c>
      <c r="H57" s="66">
        <v>7440</v>
      </c>
      <c r="I57" s="42"/>
      <c r="J57" s="42"/>
      <c r="K57" s="52">
        <v>0</v>
      </c>
      <c r="L57">
        <v>2221</v>
      </c>
    </row>
    <row r="58" spans="1:12" x14ac:dyDescent="0.3">
      <c r="A58" s="60">
        <v>21</v>
      </c>
      <c r="B58" s="60">
        <v>7554</v>
      </c>
      <c r="C58" s="63">
        <v>12</v>
      </c>
      <c r="D58" s="60">
        <v>7563</v>
      </c>
      <c r="E58" s="63">
        <v>24</v>
      </c>
      <c r="F58" s="60">
        <v>7572</v>
      </c>
      <c r="G58" s="66">
        <v>14</v>
      </c>
      <c r="H58" s="66">
        <v>7588</v>
      </c>
      <c r="I58" s="42"/>
      <c r="J58" s="42"/>
      <c r="K58" s="52">
        <v>0</v>
      </c>
      <c r="L58">
        <v>2121</v>
      </c>
    </row>
    <row r="59" spans="1:12" x14ac:dyDescent="0.3">
      <c r="A59" s="60">
        <v>12</v>
      </c>
      <c r="B59" s="60">
        <v>7706</v>
      </c>
      <c r="C59" s="63">
        <v>23</v>
      </c>
      <c r="D59" s="60">
        <v>7714</v>
      </c>
      <c r="E59" s="63">
        <v>24</v>
      </c>
      <c r="F59" s="60">
        <v>7728</v>
      </c>
      <c r="G59" s="66">
        <v>14</v>
      </c>
      <c r="H59" s="66">
        <v>7737</v>
      </c>
      <c r="I59" s="42"/>
      <c r="J59" s="42"/>
      <c r="K59" s="52">
        <v>0</v>
      </c>
      <c r="L59">
        <v>1221</v>
      </c>
    </row>
    <row r="60" spans="1:12" x14ac:dyDescent="0.3">
      <c r="A60" s="60">
        <v>21</v>
      </c>
      <c r="B60" s="60">
        <v>7851</v>
      </c>
      <c r="C60" s="63">
        <v>12</v>
      </c>
      <c r="D60" s="60">
        <v>7859</v>
      </c>
      <c r="E60" s="63">
        <v>24</v>
      </c>
      <c r="F60" s="60">
        <v>7867</v>
      </c>
      <c r="G60" s="66">
        <v>23</v>
      </c>
      <c r="H60" s="66">
        <v>7884</v>
      </c>
      <c r="I60" s="42"/>
      <c r="J60" s="42"/>
      <c r="K60" s="52">
        <v>0</v>
      </c>
      <c r="L60">
        <v>2122</v>
      </c>
    </row>
    <row r="61" spans="1:12" x14ac:dyDescent="0.3">
      <c r="A61" s="60">
        <v>21</v>
      </c>
      <c r="B61" s="60">
        <v>7984</v>
      </c>
      <c r="C61" s="63">
        <v>12</v>
      </c>
      <c r="D61" s="60">
        <v>7994</v>
      </c>
      <c r="E61" s="63">
        <v>24</v>
      </c>
      <c r="F61" s="60">
        <v>8002</v>
      </c>
      <c r="G61" s="66">
        <v>14</v>
      </c>
      <c r="H61" s="66">
        <v>8017</v>
      </c>
      <c r="I61" s="42"/>
      <c r="J61" s="42"/>
      <c r="K61" s="52">
        <v>0</v>
      </c>
      <c r="L61">
        <v>2121</v>
      </c>
    </row>
    <row r="62" spans="1:12" x14ac:dyDescent="0.3">
      <c r="A62" s="59">
        <v>21</v>
      </c>
      <c r="B62" s="59">
        <v>8147</v>
      </c>
      <c r="C62" s="62">
        <v>12</v>
      </c>
      <c r="D62" s="59">
        <v>8155</v>
      </c>
      <c r="E62" s="62">
        <v>24</v>
      </c>
      <c r="F62" s="59">
        <v>8164</v>
      </c>
      <c r="G62" s="65">
        <v>23</v>
      </c>
      <c r="H62" s="65">
        <v>8183</v>
      </c>
      <c r="I62" s="43"/>
      <c r="J62" s="43"/>
      <c r="K62" s="44">
        <v>0</v>
      </c>
      <c r="L62">
        <v>2122</v>
      </c>
    </row>
    <row r="63" spans="1:12" x14ac:dyDescent="0.3">
      <c r="A63" s="59">
        <v>21</v>
      </c>
      <c r="B63" s="59">
        <v>8287</v>
      </c>
      <c r="C63" s="62">
        <v>21</v>
      </c>
      <c r="D63" s="59">
        <v>8297</v>
      </c>
      <c r="E63" s="62">
        <v>22</v>
      </c>
      <c r="F63" s="59">
        <v>8310</v>
      </c>
      <c r="G63" s="65">
        <v>23</v>
      </c>
      <c r="H63" s="65">
        <v>8321</v>
      </c>
      <c r="I63" s="43"/>
      <c r="J63" s="43"/>
      <c r="K63" s="44">
        <v>0</v>
      </c>
      <c r="L63">
        <v>2222</v>
      </c>
    </row>
    <row r="64" spans="1:12" x14ac:dyDescent="0.3">
      <c r="A64" s="59">
        <v>21</v>
      </c>
      <c r="B64" s="59">
        <v>8420</v>
      </c>
      <c r="C64" s="62">
        <v>12</v>
      </c>
      <c r="D64" s="59">
        <v>8431</v>
      </c>
      <c r="E64" s="62">
        <v>24</v>
      </c>
      <c r="F64" s="59">
        <v>8439</v>
      </c>
      <c r="G64" s="65">
        <v>23</v>
      </c>
      <c r="H64" s="65">
        <v>8458</v>
      </c>
      <c r="I64" s="43"/>
      <c r="J64" s="43"/>
      <c r="K64" s="44">
        <v>0</v>
      </c>
      <c r="L64">
        <v>2122</v>
      </c>
    </row>
    <row r="65" spans="1:12" x14ac:dyDescent="0.3">
      <c r="A65" s="59">
        <v>21</v>
      </c>
      <c r="B65" s="59">
        <v>8569</v>
      </c>
      <c r="C65" s="62">
        <v>21</v>
      </c>
      <c r="D65" s="59">
        <v>8601</v>
      </c>
      <c r="E65" s="62">
        <v>22</v>
      </c>
      <c r="F65" s="59">
        <v>8614</v>
      </c>
      <c r="G65" s="65">
        <v>14</v>
      </c>
      <c r="H65" s="65">
        <v>8623</v>
      </c>
      <c r="I65" s="43"/>
      <c r="J65" s="43"/>
      <c r="K65" s="44">
        <v>0</v>
      </c>
      <c r="L65">
        <v>2221</v>
      </c>
    </row>
    <row r="66" spans="1:12" x14ac:dyDescent="0.3">
      <c r="A66" s="59">
        <v>21</v>
      </c>
      <c r="B66" s="59">
        <v>8725</v>
      </c>
      <c r="C66" s="62">
        <v>21</v>
      </c>
      <c r="D66" s="59">
        <v>8747</v>
      </c>
      <c r="E66" s="62">
        <v>22</v>
      </c>
      <c r="F66" s="59">
        <v>8756</v>
      </c>
      <c r="G66" s="65">
        <v>23</v>
      </c>
      <c r="H66" s="65">
        <v>8767</v>
      </c>
      <c r="I66" s="43"/>
      <c r="J66" s="43"/>
      <c r="K66" s="44">
        <v>0</v>
      </c>
      <c r="L66">
        <v>2222</v>
      </c>
    </row>
    <row r="67" spans="1:12" x14ac:dyDescent="0.3">
      <c r="A67" s="59">
        <v>21</v>
      </c>
      <c r="B67" s="59">
        <v>8895</v>
      </c>
      <c r="C67" s="62">
        <v>21</v>
      </c>
      <c r="D67" s="59">
        <v>8920</v>
      </c>
      <c r="E67" s="62">
        <v>11</v>
      </c>
      <c r="F67" s="59">
        <v>8929</v>
      </c>
      <c r="G67" s="65">
        <v>21</v>
      </c>
      <c r="H67" s="65">
        <v>8938</v>
      </c>
      <c r="I67" s="43"/>
      <c r="J67" s="43"/>
      <c r="K67" s="44">
        <v>0</v>
      </c>
      <c r="L67">
        <v>2212</v>
      </c>
    </row>
    <row r="68" spans="1:12" x14ac:dyDescent="0.3">
      <c r="A68" s="59">
        <v>21</v>
      </c>
      <c r="B68" s="59">
        <v>9041</v>
      </c>
      <c r="C68" s="62">
        <v>12</v>
      </c>
      <c r="D68" s="59">
        <v>9049</v>
      </c>
      <c r="E68" s="62">
        <v>24</v>
      </c>
      <c r="F68" s="59">
        <v>9064</v>
      </c>
      <c r="G68" s="65">
        <v>14</v>
      </c>
      <c r="H68" s="65">
        <v>9072</v>
      </c>
      <c r="I68" s="43"/>
      <c r="J68" s="43"/>
      <c r="K68" s="44">
        <v>0</v>
      </c>
      <c r="L68">
        <v>2121</v>
      </c>
    </row>
    <row r="69" spans="1:12" x14ac:dyDescent="0.3">
      <c r="A69" s="59">
        <v>12</v>
      </c>
      <c r="B69" s="59">
        <v>9174</v>
      </c>
      <c r="C69" s="62">
        <v>23</v>
      </c>
      <c r="D69" s="59">
        <v>9188</v>
      </c>
      <c r="E69" s="62">
        <v>24</v>
      </c>
      <c r="F69" s="59">
        <v>9198</v>
      </c>
      <c r="G69" s="65">
        <v>14</v>
      </c>
      <c r="H69" s="65">
        <v>9209</v>
      </c>
      <c r="I69" s="43"/>
      <c r="J69" s="43"/>
      <c r="K69" s="44">
        <v>0</v>
      </c>
      <c r="L69">
        <v>1221</v>
      </c>
    </row>
    <row r="70" spans="1:12" x14ac:dyDescent="0.3">
      <c r="A70" s="59">
        <v>21</v>
      </c>
      <c r="B70" s="59">
        <v>9318</v>
      </c>
      <c r="C70" s="62">
        <v>12</v>
      </c>
      <c r="D70" s="59">
        <v>9326</v>
      </c>
      <c r="E70" s="62">
        <v>24</v>
      </c>
      <c r="F70" s="59">
        <v>9336</v>
      </c>
      <c r="G70" s="65">
        <v>23</v>
      </c>
      <c r="H70" s="65">
        <v>9364</v>
      </c>
      <c r="I70" s="43"/>
      <c r="J70" s="43"/>
      <c r="K70" s="44">
        <v>0</v>
      </c>
      <c r="L70">
        <v>2122</v>
      </c>
    </row>
    <row r="71" spans="1:12" x14ac:dyDescent="0.3">
      <c r="A71" s="59">
        <v>12</v>
      </c>
      <c r="B71" s="59">
        <v>9482</v>
      </c>
      <c r="C71" s="62">
        <v>23</v>
      </c>
      <c r="D71" s="59">
        <v>9491</v>
      </c>
      <c r="E71" s="62">
        <v>13</v>
      </c>
      <c r="F71" s="59">
        <v>9504</v>
      </c>
      <c r="G71" s="65">
        <v>23</v>
      </c>
      <c r="H71" s="65">
        <v>9511</v>
      </c>
      <c r="I71" s="43"/>
      <c r="J71" s="43"/>
      <c r="K71" s="44">
        <v>0</v>
      </c>
      <c r="L71">
        <v>1212</v>
      </c>
    </row>
    <row r="72" spans="1:12" x14ac:dyDescent="0.3">
      <c r="A72" s="59">
        <v>21</v>
      </c>
      <c r="B72" s="59">
        <v>9611</v>
      </c>
      <c r="C72" s="62">
        <v>21</v>
      </c>
      <c r="D72" s="59">
        <v>9627</v>
      </c>
      <c r="E72" s="62">
        <v>22</v>
      </c>
      <c r="F72" s="59">
        <v>9649</v>
      </c>
      <c r="G72" s="65">
        <v>23</v>
      </c>
      <c r="H72" s="65">
        <v>9672</v>
      </c>
      <c r="I72" s="43"/>
      <c r="J72" s="43"/>
      <c r="K72" s="44">
        <v>0</v>
      </c>
      <c r="L72">
        <v>2222</v>
      </c>
    </row>
    <row r="73" spans="1:12" x14ac:dyDescent="0.3">
      <c r="A73" s="59">
        <v>21</v>
      </c>
      <c r="B73" s="59">
        <v>9779</v>
      </c>
      <c r="C73" s="62">
        <v>21</v>
      </c>
      <c r="D73" s="59">
        <v>9789</v>
      </c>
      <c r="E73" s="62">
        <v>11</v>
      </c>
      <c r="F73" s="59">
        <v>9801</v>
      </c>
      <c r="G73" s="65">
        <v>21</v>
      </c>
      <c r="H73" s="65">
        <v>9809</v>
      </c>
      <c r="I73" s="43"/>
      <c r="J73" s="43"/>
      <c r="K73" s="44">
        <v>0</v>
      </c>
      <c r="L73">
        <v>2212</v>
      </c>
    </row>
    <row r="74" spans="1:12" x14ac:dyDescent="0.3">
      <c r="A74" s="59">
        <v>12</v>
      </c>
      <c r="B74" s="59">
        <v>9912</v>
      </c>
      <c r="C74" s="62">
        <v>23</v>
      </c>
      <c r="D74" s="59">
        <v>9919</v>
      </c>
      <c r="E74" s="62">
        <v>24</v>
      </c>
      <c r="F74" s="59">
        <v>9957</v>
      </c>
      <c r="G74" s="65">
        <v>14</v>
      </c>
      <c r="H74" s="65">
        <v>9966</v>
      </c>
      <c r="I74" s="43"/>
      <c r="J74" s="43"/>
      <c r="K74" s="44">
        <v>0</v>
      </c>
      <c r="L74">
        <v>1221</v>
      </c>
    </row>
    <row r="75" spans="1:12" x14ac:dyDescent="0.3">
      <c r="A75" s="59">
        <v>21</v>
      </c>
      <c r="B75" s="59">
        <v>10063</v>
      </c>
      <c r="C75" s="62">
        <v>21</v>
      </c>
      <c r="D75" s="59">
        <v>10075</v>
      </c>
      <c r="E75" s="62">
        <v>11</v>
      </c>
      <c r="F75" s="59">
        <v>10084</v>
      </c>
      <c r="G75" s="65">
        <v>21</v>
      </c>
      <c r="H75" s="65">
        <v>10092</v>
      </c>
      <c r="I75" s="43"/>
      <c r="J75" s="43"/>
      <c r="K75" s="44">
        <v>0</v>
      </c>
      <c r="L75">
        <v>2212</v>
      </c>
    </row>
    <row r="76" spans="1:12" x14ac:dyDescent="0.3">
      <c r="A76" s="59">
        <v>21</v>
      </c>
      <c r="B76" s="59">
        <v>10207</v>
      </c>
      <c r="C76" s="62">
        <v>12</v>
      </c>
      <c r="D76" s="59">
        <v>10215</v>
      </c>
      <c r="E76" s="62">
        <v>24</v>
      </c>
      <c r="F76" s="59">
        <v>10224</v>
      </c>
      <c r="G76" s="65">
        <v>14</v>
      </c>
      <c r="H76" s="65">
        <v>10236</v>
      </c>
      <c r="I76" s="43"/>
      <c r="J76" s="43"/>
      <c r="K76" s="44">
        <v>0</v>
      </c>
      <c r="L76">
        <v>2121</v>
      </c>
    </row>
    <row r="77" spans="1:12" x14ac:dyDescent="0.3">
      <c r="A77" s="59">
        <v>21</v>
      </c>
      <c r="B77" s="59">
        <v>10335</v>
      </c>
      <c r="C77" s="62">
        <v>12</v>
      </c>
      <c r="D77" s="59">
        <v>10358</v>
      </c>
      <c r="E77" s="62">
        <v>24</v>
      </c>
      <c r="F77" s="59">
        <v>10366</v>
      </c>
      <c r="G77" s="65">
        <v>23</v>
      </c>
      <c r="H77" s="65">
        <v>10382</v>
      </c>
      <c r="I77" s="43"/>
      <c r="J77" s="43"/>
      <c r="K77" s="44">
        <v>0</v>
      </c>
      <c r="L77">
        <v>2122</v>
      </c>
    </row>
    <row r="78" spans="1:12" x14ac:dyDescent="0.3">
      <c r="A78" s="59">
        <v>21</v>
      </c>
      <c r="B78" s="59">
        <v>10500</v>
      </c>
      <c r="C78" s="62">
        <v>12</v>
      </c>
      <c r="D78" s="59">
        <v>10511</v>
      </c>
      <c r="E78" s="62">
        <v>24</v>
      </c>
      <c r="F78" s="59">
        <v>10525</v>
      </c>
      <c r="G78" s="65">
        <v>14</v>
      </c>
      <c r="H78" s="65">
        <v>10536</v>
      </c>
      <c r="I78" s="43"/>
      <c r="J78" s="43"/>
      <c r="K78" s="44">
        <v>0</v>
      </c>
      <c r="L78">
        <v>2121</v>
      </c>
    </row>
    <row r="79" spans="1:12" x14ac:dyDescent="0.3">
      <c r="A79" s="59">
        <v>21</v>
      </c>
      <c r="B79" s="59">
        <v>10651</v>
      </c>
      <c r="C79" s="62">
        <v>21</v>
      </c>
      <c r="D79" s="59">
        <v>10660</v>
      </c>
      <c r="E79" s="62">
        <v>22</v>
      </c>
      <c r="F79" s="59">
        <v>10671</v>
      </c>
      <c r="G79" s="65">
        <v>14</v>
      </c>
      <c r="H79" s="65">
        <v>10683</v>
      </c>
      <c r="I79" s="43"/>
      <c r="J79" s="43"/>
      <c r="K79" s="44">
        <v>0</v>
      </c>
      <c r="L79">
        <v>2221</v>
      </c>
    </row>
    <row r="80" spans="1:12" x14ac:dyDescent="0.3">
      <c r="A80" s="59">
        <v>21</v>
      </c>
      <c r="B80" s="59">
        <v>10805</v>
      </c>
      <c r="C80" s="62">
        <v>21</v>
      </c>
      <c r="D80" s="59">
        <v>10825</v>
      </c>
      <c r="E80" s="62">
        <v>22</v>
      </c>
      <c r="F80" s="59">
        <v>10840</v>
      </c>
      <c r="G80" s="65">
        <v>23</v>
      </c>
      <c r="H80" s="65">
        <v>10850</v>
      </c>
      <c r="I80" s="43"/>
      <c r="J80" s="43"/>
      <c r="K80" s="44">
        <v>0</v>
      </c>
      <c r="L80">
        <v>2222</v>
      </c>
    </row>
    <row r="81" spans="1:12" x14ac:dyDescent="0.3">
      <c r="A81" s="59">
        <v>21</v>
      </c>
      <c r="B81" s="59">
        <v>10951</v>
      </c>
      <c r="C81" s="62">
        <v>21</v>
      </c>
      <c r="D81" s="59">
        <v>10964</v>
      </c>
      <c r="E81" s="62">
        <v>11</v>
      </c>
      <c r="F81" s="59">
        <v>10972</v>
      </c>
      <c r="G81" s="65">
        <v>21</v>
      </c>
      <c r="H81" s="65">
        <v>10981</v>
      </c>
      <c r="I81" s="43"/>
      <c r="J81" s="43"/>
      <c r="K81" s="44">
        <v>0</v>
      </c>
      <c r="L81">
        <v>2212</v>
      </c>
    </row>
    <row r="82" spans="1:12" x14ac:dyDescent="0.3">
      <c r="A82" s="59">
        <v>21</v>
      </c>
      <c r="B82" s="59">
        <v>11093</v>
      </c>
      <c r="C82" s="62">
        <v>12</v>
      </c>
      <c r="D82" s="59">
        <v>11102</v>
      </c>
      <c r="E82" s="62">
        <v>24</v>
      </c>
      <c r="F82" s="59">
        <v>11151</v>
      </c>
      <c r="G82" s="65">
        <v>23</v>
      </c>
      <c r="H82" s="65">
        <v>11174</v>
      </c>
      <c r="I82" s="43"/>
      <c r="J82" s="43"/>
      <c r="K82" s="44">
        <v>0</v>
      </c>
      <c r="L82">
        <v>2122</v>
      </c>
    </row>
    <row r="83" spans="1:12" x14ac:dyDescent="0.3">
      <c r="A83" s="59">
        <v>21</v>
      </c>
      <c r="B83" s="59">
        <v>11273</v>
      </c>
      <c r="C83" s="62">
        <v>21</v>
      </c>
      <c r="D83" s="59">
        <v>11288</v>
      </c>
      <c r="E83" s="62">
        <v>22</v>
      </c>
      <c r="F83" s="59">
        <v>11304</v>
      </c>
      <c r="G83" s="65">
        <v>23</v>
      </c>
      <c r="H83" s="65">
        <v>11315</v>
      </c>
      <c r="I83" s="43"/>
      <c r="J83" s="43"/>
      <c r="K83" s="44">
        <v>0</v>
      </c>
      <c r="L83">
        <v>2222</v>
      </c>
    </row>
    <row r="84" spans="1:12" x14ac:dyDescent="0.3">
      <c r="A84" s="59">
        <v>21</v>
      </c>
      <c r="B84" s="59">
        <v>11413</v>
      </c>
      <c r="C84" s="62">
        <v>12</v>
      </c>
      <c r="D84" s="59">
        <v>11436</v>
      </c>
      <c r="E84" s="62">
        <v>24</v>
      </c>
      <c r="F84" s="59">
        <v>11444</v>
      </c>
      <c r="G84" s="65">
        <v>23</v>
      </c>
      <c r="H84" s="65">
        <v>11470</v>
      </c>
      <c r="I84" s="43"/>
      <c r="J84" s="43"/>
      <c r="K84" s="44">
        <v>0</v>
      </c>
      <c r="L84">
        <v>2122</v>
      </c>
    </row>
    <row r="85" spans="1:12" x14ac:dyDescent="0.3">
      <c r="A85" s="59">
        <v>21</v>
      </c>
      <c r="B85" s="59">
        <v>11582</v>
      </c>
      <c r="C85" s="62">
        <v>21</v>
      </c>
      <c r="D85" s="59">
        <v>11594</v>
      </c>
      <c r="E85" s="62">
        <v>22</v>
      </c>
      <c r="F85" s="59">
        <v>11604</v>
      </c>
      <c r="G85" s="65">
        <v>14</v>
      </c>
      <c r="H85" s="65">
        <v>11616</v>
      </c>
      <c r="I85" s="43"/>
      <c r="J85" s="43"/>
      <c r="K85" s="44">
        <v>0</v>
      </c>
      <c r="L85">
        <v>2221</v>
      </c>
    </row>
    <row r="86" spans="1:12" x14ac:dyDescent="0.3">
      <c r="A86" s="59">
        <v>21</v>
      </c>
      <c r="B86" s="59">
        <v>11714</v>
      </c>
      <c r="C86" s="62">
        <v>21</v>
      </c>
      <c r="D86" s="59">
        <v>11727</v>
      </c>
      <c r="E86" s="62">
        <v>22</v>
      </c>
      <c r="F86" s="59">
        <v>11749</v>
      </c>
      <c r="G86" s="65">
        <v>23</v>
      </c>
      <c r="H86" s="65">
        <v>11762</v>
      </c>
      <c r="I86" s="43"/>
      <c r="J86" s="43"/>
      <c r="K86" s="44">
        <v>0</v>
      </c>
      <c r="L86">
        <v>2222</v>
      </c>
    </row>
    <row r="87" spans="1:12" x14ac:dyDescent="0.3">
      <c r="A87" s="59">
        <v>21</v>
      </c>
      <c r="B87" s="59">
        <v>11867</v>
      </c>
      <c r="C87" s="62">
        <v>12</v>
      </c>
      <c r="D87" s="59">
        <v>11876</v>
      </c>
      <c r="E87" s="62">
        <v>24</v>
      </c>
      <c r="F87" s="59">
        <v>11887</v>
      </c>
      <c r="G87" s="65">
        <v>14</v>
      </c>
      <c r="H87" s="65">
        <v>11896</v>
      </c>
      <c r="I87" s="43"/>
      <c r="J87" s="43"/>
      <c r="K87" s="44">
        <v>0</v>
      </c>
      <c r="L87">
        <v>2121</v>
      </c>
    </row>
    <row r="88" spans="1:12" x14ac:dyDescent="0.3">
      <c r="A88" s="59">
        <v>21</v>
      </c>
      <c r="B88" s="59">
        <v>11998</v>
      </c>
      <c r="C88" s="62">
        <v>21</v>
      </c>
      <c r="D88" s="59">
        <v>12007</v>
      </c>
      <c r="E88" s="62">
        <v>22</v>
      </c>
      <c r="F88" s="59">
        <v>12018</v>
      </c>
      <c r="G88" s="65">
        <v>23</v>
      </c>
      <c r="H88" s="65">
        <v>12029</v>
      </c>
      <c r="I88" s="43"/>
      <c r="J88" s="43"/>
      <c r="K88" s="44">
        <v>0</v>
      </c>
      <c r="L88">
        <v>2222</v>
      </c>
    </row>
    <row r="89" spans="1:12" x14ac:dyDescent="0.3">
      <c r="A89" s="60">
        <v>21</v>
      </c>
      <c r="B89" s="60">
        <v>12126</v>
      </c>
      <c r="C89" s="63">
        <v>21</v>
      </c>
      <c r="D89" s="60">
        <v>12140</v>
      </c>
      <c r="E89" s="63">
        <v>22</v>
      </c>
      <c r="F89" s="60">
        <v>12155</v>
      </c>
      <c r="G89" s="66">
        <v>23</v>
      </c>
      <c r="H89" s="66">
        <v>12178</v>
      </c>
      <c r="I89" s="42"/>
      <c r="J89" s="42"/>
      <c r="K89" s="52">
        <v>0</v>
      </c>
      <c r="L89">
        <v>2222</v>
      </c>
    </row>
    <row r="90" spans="1:12" x14ac:dyDescent="0.3">
      <c r="A90" s="60">
        <v>21</v>
      </c>
      <c r="B90" s="60">
        <v>12278</v>
      </c>
      <c r="C90" s="63">
        <v>21</v>
      </c>
      <c r="D90" s="60">
        <v>12303</v>
      </c>
      <c r="E90" s="63">
        <v>11</v>
      </c>
      <c r="F90" s="60">
        <v>12311</v>
      </c>
      <c r="G90" s="66">
        <v>21</v>
      </c>
      <c r="H90" s="66">
        <v>12338</v>
      </c>
      <c r="I90" s="42"/>
      <c r="J90" s="42"/>
      <c r="K90" s="52">
        <v>0</v>
      </c>
      <c r="L90">
        <v>2212</v>
      </c>
    </row>
    <row r="91" spans="1:12" x14ac:dyDescent="0.3">
      <c r="A91" s="60">
        <v>21</v>
      </c>
      <c r="B91" s="60">
        <v>12432</v>
      </c>
      <c r="C91" s="63">
        <v>21</v>
      </c>
      <c r="D91" s="60">
        <v>12445</v>
      </c>
      <c r="E91" s="63">
        <v>11</v>
      </c>
      <c r="F91" s="60">
        <v>12453</v>
      </c>
      <c r="G91" s="66">
        <v>21</v>
      </c>
      <c r="H91" s="66">
        <v>12464</v>
      </c>
      <c r="I91" s="42"/>
      <c r="J91" s="42"/>
      <c r="K91" s="52">
        <v>0</v>
      </c>
      <c r="L91">
        <v>2212</v>
      </c>
    </row>
    <row r="92" spans="1:12" x14ac:dyDescent="0.3">
      <c r="A92" s="60">
        <v>21</v>
      </c>
      <c r="B92" s="60">
        <v>12585</v>
      </c>
      <c r="C92" s="63">
        <v>12</v>
      </c>
      <c r="D92" s="60">
        <v>12596</v>
      </c>
      <c r="E92" s="63">
        <v>24</v>
      </c>
      <c r="F92" s="60">
        <v>12604</v>
      </c>
      <c r="G92" s="66">
        <v>14</v>
      </c>
      <c r="H92" s="66">
        <v>12616</v>
      </c>
      <c r="I92" s="42"/>
      <c r="J92" s="42"/>
      <c r="K92" s="52">
        <v>0</v>
      </c>
      <c r="L92">
        <v>2121</v>
      </c>
    </row>
    <row r="93" spans="1:12" x14ac:dyDescent="0.3">
      <c r="A93" s="60">
        <v>21</v>
      </c>
      <c r="B93" s="60">
        <v>12743</v>
      </c>
      <c r="C93" s="63">
        <v>21</v>
      </c>
      <c r="D93" s="60">
        <v>12756</v>
      </c>
      <c r="E93" s="63">
        <v>22</v>
      </c>
      <c r="F93" s="60">
        <v>12769</v>
      </c>
      <c r="G93" s="66">
        <v>23</v>
      </c>
      <c r="H93" s="66">
        <v>12785</v>
      </c>
      <c r="I93" s="42"/>
      <c r="J93" s="42"/>
      <c r="K93" s="52">
        <v>0</v>
      </c>
      <c r="L93">
        <v>2222</v>
      </c>
    </row>
    <row r="94" spans="1:12" x14ac:dyDescent="0.3">
      <c r="A94" s="60">
        <v>21</v>
      </c>
      <c r="B94" s="60">
        <v>12884</v>
      </c>
      <c r="C94" s="63">
        <v>12</v>
      </c>
      <c r="D94" s="60">
        <v>12894</v>
      </c>
      <c r="E94" s="63">
        <v>24</v>
      </c>
      <c r="F94" s="60">
        <v>12904</v>
      </c>
      <c r="G94" s="66">
        <v>23</v>
      </c>
      <c r="H94" s="66">
        <v>13006</v>
      </c>
      <c r="I94" s="42"/>
      <c r="J94" s="42"/>
      <c r="K94" s="52">
        <v>0</v>
      </c>
      <c r="L94">
        <v>2122</v>
      </c>
    </row>
    <row r="95" spans="1:12" x14ac:dyDescent="0.3">
      <c r="A95" s="60">
        <v>21</v>
      </c>
      <c r="B95" s="60">
        <v>13103</v>
      </c>
      <c r="C95" s="63">
        <v>21</v>
      </c>
      <c r="D95" s="60">
        <v>13112</v>
      </c>
      <c r="E95" s="63">
        <v>22</v>
      </c>
      <c r="F95" s="60">
        <v>13125</v>
      </c>
      <c r="G95" s="66">
        <v>23</v>
      </c>
      <c r="H95" s="66">
        <v>13144</v>
      </c>
      <c r="I95" s="42"/>
      <c r="J95" s="42"/>
      <c r="K95" s="52">
        <v>0</v>
      </c>
      <c r="L95">
        <v>2222</v>
      </c>
    </row>
    <row r="96" spans="1:12" x14ac:dyDescent="0.3">
      <c r="A96" s="60">
        <v>12</v>
      </c>
      <c r="B96" s="60">
        <v>13265</v>
      </c>
      <c r="C96" s="63">
        <v>23</v>
      </c>
      <c r="D96" s="60">
        <v>13288</v>
      </c>
      <c r="E96" s="63">
        <v>24</v>
      </c>
      <c r="F96" s="60">
        <v>13301</v>
      </c>
      <c r="G96" s="66">
        <v>14</v>
      </c>
      <c r="H96" s="66">
        <v>13315</v>
      </c>
      <c r="I96" s="42"/>
      <c r="J96" s="42"/>
      <c r="K96" s="52">
        <v>0</v>
      </c>
      <c r="L96">
        <v>1221</v>
      </c>
    </row>
    <row r="97" spans="1:12" x14ac:dyDescent="0.3">
      <c r="A97" s="60">
        <v>12</v>
      </c>
      <c r="B97" s="60">
        <v>13439</v>
      </c>
      <c r="C97" s="63">
        <v>23</v>
      </c>
      <c r="D97" s="60">
        <v>13465</v>
      </c>
      <c r="E97" s="63">
        <v>13</v>
      </c>
      <c r="F97" s="60">
        <v>13476</v>
      </c>
      <c r="G97" s="66">
        <v>23</v>
      </c>
      <c r="H97" s="66">
        <v>13484</v>
      </c>
      <c r="I97" s="42"/>
      <c r="J97" s="42"/>
      <c r="K97" s="52">
        <v>0</v>
      </c>
      <c r="L97">
        <v>1212</v>
      </c>
    </row>
    <row r="98" spans="1:12" x14ac:dyDescent="0.3">
      <c r="A98" s="60">
        <v>21</v>
      </c>
      <c r="B98" s="60">
        <v>13586</v>
      </c>
      <c r="C98" s="63">
        <v>12</v>
      </c>
      <c r="D98" s="60">
        <v>13596</v>
      </c>
      <c r="E98" s="63">
        <v>24</v>
      </c>
      <c r="F98" s="60">
        <v>13665</v>
      </c>
      <c r="G98" s="66">
        <v>14</v>
      </c>
      <c r="H98" s="66">
        <v>13677</v>
      </c>
      <c r="I98" s="42"/>
      <c r="J98" s="42"/>
      <c r="K98" s="52">
        <v>0</v>
      </c>
      <c r="L98">
        <v>2121</v>
      </c>
    </row>
    <row r="99" spans="1:12" x14ac:dyDescent="0.3">
      <c r="A99" s="60">
        <v>12</v>
      </c>
      <c r="B99" s="60">
        <v>13796</v>
      </c>
      <c r="C99" s="63">
        <v>23</v>
      </c>
      <c r="D99" s="60">
        <v>13804</v>
      </c>
      <c r="E99" s="63">
        <v>24</v>
      </c>
      <c r="F99" s="60">
        <v>13824</v>
      </c>
      <c r="G99" s="66">
        <v>14</v>
      </c>
      <c r="H99" s="66">
        <v>13837</v>
      </c>
      <c r="I99" s="42"/>
      <c r="J99" s="42"/>
      <c r="K99" s="52">
        <v>0</v>
      </c>
      <c r="L99">
        <v>1221</v>
      </c>
    </row>
    <row r="100" spans="1:12" x14ac:dyDescent="0.3">
      <c r="A100" s="60">
        <v>21</v>
      </c>
      <c r="B100" s="60">
        <v>13938</v>
      </c>
      <c r="C100" s="63">
        <v>21</v>
      </c>
      <c r="D100" s="60">
        <v>13951</v>
      </c>
      <c r="E100" s="63">
        <v>22</v>
      </c>
      <c r="F100" s="60">
        <v>13963</v>
      </c>
      <c r="G100" s="66">
        <v>14</v>
      </c>
      <c r="H100" s="66">
        <v>13982</v>
      </c>
      <c r="I100" s="42"/>
      <c r="J100" s="42"/>
      <c r="K100" s="52">
        <v>0</v>
      </c>
      <c r="L100">
        <v>2221</v>
      </c>
    </row>
    <row r="101" spans="1:12" x14ac:dyDescent="0.3">
      <c r="A101" s="60">
        <v>21</v>
      </c>
      <c r="B101" s="60">
        <v>14082</v>
      </c>
      <c r="C101" s="63">
        <v>12</v>
      </c>
      <c r="D101" s="60">
        <v>14091</v>
      </c>
      <c r="E101" s="63">
        <v>24</v>
      </c>
      <c r="F101" s="60">
        <v>14099</v>
      </c>
      <c r="G101" s="66">
        <v>23</v>
      </c>
      <c r="H101" s="66">
        <v>14111</v>
      </c>
      <c r="I101" s="42"/>
      <c r="J101" s="42"/>
      <c r="K101" s="52">
        <v>0</v>
      </c>
      <c r="L101">
        <v>2122</v>
      </c>
    </row>
    <row r="102" spans="1:12" x14ac:dyDescent="0.3">
      <c r="A102" s="60">
        <v>21</v>
      </c>
      <c r="B102" s="60">
        <v>14216</v>
      </c>
      <c r="C102" s="63">
        <v>12</v>
      </c>
      <c r="D102" s="60">
        <v>14224</v>
      </c>
      <c r="E102" s="63">
        <v>24</v>
      </c>
      <c r="F102" s="60">
        <v>14231</v>
      </c>
      <c r="G102" s="66">
        <v>14</v>
      </c>
      <c r="H102" s="66">
        <v>14243</v>
      </c>
      <c r="I102" s="42"/>
      <c r="J102" s="42"/>
      <c r="K102" s="52">
        <v>0</v>
      </c>
      <c r="L102">
        <v>2121</v>
      </c>
    </row>
    <row r="103" spans="1:12" x14ac:dyDescent="0.3">
      <c r="A103" s="60">
        <v>21</v>
      </c>
      <c r="B103" s="60">
        <v>14346</v>
      </c>
      <c r="C103" s="63">
        <v>21</v>
      </c>
      <c r="D103" s="60">
        <v>14359</v>
      </c>
      <c r="E103" s="63">
        <v>22</v>
      </c>
      <c r="F103" s="60">
        <v>14380</v>
      </c>
      <c r="G103" s="66">
        <v>23</v>
      </c>
      <c r="H103" s="66">
        <v>14392</v>
      </c>
      <c r="I103" s="42"/>
      <c r="J103" s="42"/>
      <c r="K103" s="52">
        <v>0</v>
      </c>
      <c r="L103">
        <v>2222</v>
      </c>
    </row>
    <row r="104" spans="1:12" x14ac:dyDescent="0.3">
      <c r="A104" s="60">
        <v>21</v>
      </c>
      <c r="B104" s="60">
        <v>14496</v>
      </c>
      <c r="C104" s="63">
        <v>21</v>
      </c>
      <c r="D104" s="60">
        <v>14512</v>
      </c>
      <c r="E104" s="63">
        <v>22</v>
      </c>
      <c r="F104" s="60">
        <v>14528</v>
      </c>
      <c r="G104" s="66">
        <v>23</v>
      </c>
      <c r="H104" s="66">
        <v>14543</v>
      </c>
      <c r="I104" s="42"/>
      <c r="J104" s="42"/>
      <c r="K104" s="52">
        <v>0</v>
      </c>
      <c r="L104">
        <v>2222</v>
      </c>
    </row>
    <row r="105" spans="1:12" x14ac:dyDescent="0.3">
      <c r="A105" s="60">
        <v>21</v>
      </c>
      <c r="B105" s="60">
        <v>14648</v>
      </c>
      <c r="C105" s="63">
        <v>12</v>
      </c>
      <c r="D105" s="60">
        <v>14656</v>
      </c>
      <c r="E105" s="63">
        <v>24</v>
      </c>
      <c r="F105" s="60">
        <v>14666</v>
      </c>
      <c r="G105" s="66">
        <v>23</v>
      </c>
      <c r="H105" s="66">
        <v>14678</v>
      </c>
      <c r="I105" s="42"/>
      <c r="J105" s="42"/>
      <c r="K105" s="52">
        <v>0</v>
      </c>
      <c r="L105">
        <v>2122</v>
      </c>
    </row>
    <row r="106" spans="1:12" x14ac:dyDescent="0.3">
      <c r="A106" s="60">
        <v>21</v>
      </c>
      <c r="B106" s="60">
        <v>14781</v>
      </c>
      <c r="C106" s="63">
        <v>12</v>
      </c>
      <c r="D106" s="60">
        <v>14791</v>
      </c>
      <c r="E106" s="63">
        <v>24</v>
      </c>
      <c r="F106" s="60">
        <v>14799</v>
      </c>
      <c r="G106" s="66">
        <v>14</v>
      </c>
      <c r="H106" s="66">
        <v>14819</v>
      </c>
      <c r="I106" s="42"/>
      <c r="J106" s="42"/>
      <c r="K106" s="52">
        <v>0</v>
      </c>
      <c r="L106">
        <v>2121</v>
      </c>
    </row>
    <row r="107" spans="1:12" x14ac:dyDescent="0.3">
      <c r="A107" s="60">
        <v>21</v>
      </c>
      <c r="B107" s="60">
        <v>14924</v>
      </c>
      <c r="C107" s="63">
        <v>21</v>
      </c>
      <c r="D107" s="60">
        <v>14939</v>
      </c>
      <c r="E107" s="63">
        <v>11</v>
      </c>
      <c r="F107" s="60">
        <v>14947</v>
      </c>
      <c r="G107" s="66">
        <v>21</v>
      </c>
      <c r="H107" s="66">
        <v>14955</v>
      </c>
      <c r="I107" s="42"/>
      <c r="J107" s="42"/>
      <c r="K107" s="52">
        <v>0</v>
      </c>
      <c r="L107">
        <v>2212</v>
      </c>
    </row>
    <row r="108" spans="1:12" x14ac:dyDescent="0.3">
      <c r="A108" s="60">
        <v>12</v>
      </c>
      <c r="B108" s="60">
        <v>15059</v>
      </c>
      <c r="C108" s="63">
        <v>23</v>
      </c>
      <c r="D108" s="60">
        <v>15073</v>
      </c>
      <c r="E108" s="63">
        <v>24</v>
      </c>
      <c r="F108" s="60">
        <v>15092</v>
      </c>
      <c r="G108" s="66">
        <v>23</v>
      </c>
      <c r="H108" s="66">
        <v>15112</v>
      </c>
      <c r="I108" s="42"/>
      <c r="J108" s="42"/>
      <c r="K108" s="52">
        <v>0</v>
      </c>
      <c r="L108">
        <v>1222</v>
      </c>
    </row>
    <row r="109" spans="1:12" x14ac:dyDescent="0.3">
      <c r="A109" s="60">
        <v>21</v>
      </c>
      <c r="B109" s="60">
        <v>15209</v>
      </c>
      <c r="C109" s="63">
        <v>21</v>
      </c>
      <c r="D109" s="60">
        <v>15221</v>
      </c>
      <c r="E109" s="63">
        <v>11</v>
      </c>
      <c r="F109" s="60">
        <v>15230</v>
      </c>
      <c r="G109" s="66">
        <v>21</v>
      </c>
      <c r="H109" s="66">
        <v>15238</v>
      </c>
      <c r="I109" s="42"/>
      <c r="J109" s="42"/>
      <c r="K109" s="52">
        <v>0</v>
      </c>
      <c r="L109">
        <v>2212</v>
      </c>
    </row>
    <row r="110" spans="1:12" x14ac:dyDescent="0.3">
      <c r="A110" s="60">
        <v>21</v>
      </c>
      <c r="B110" s="60">
        <v>15360</v>
      </c>
      <c r="C110" s="63">
        <v>12</v>
      </c>
      <c r="D110" s="60">
        <v>15368</v>
      </c>
      <c r="E110" s="63">
        <v>24</v>
      </c>
      <c r="F110" s="60">
        <v>15376</v>
      </c>
      <c r="G110" s="66">
        <v>23</v>
      </c>
      <c r="H110" s="66">
        <v>15393</v>
      </c>
      <c r="I110" s="42"/>
      <c r="J110" s="42"/>
      <c r="K110" s="52">
        <v>0</v>
      </c>
      <c r="L110">
        <v>2122</v>
      </c>
    </row>
    <row r="111" spans="1:12" x14ac:dyDescent="0.3">
      <c r="A111" s="60">
        <v>21</v>
      </c>
      <c r="B111" s="60">
        <v>15493</v>
      </c>
      <c r="C111" s="63">
        <v>21</v>
      </c>
      <c r="D111" s="60">
        <v>15506</v>
      </c>
      <c r="E111" s="63">
        <v>11</v>
      </c>
      <c r="F111" s="60">
        <v>15517</v>
      </c>
      <c r="G111" s="66">
        <v>21</v>
      </c>
      <c r="H111" s="66">
        <v>15545</v>
      </c>
      <c r="I111" s="42"/>
      <c r="J111" s="42"/>
      <c r="K111" s="52">
        <v>0</v>
      </c>
      <c r="L111">
        <v>2212</v>
      </c>
    </row>
    <row r="112" spans="1:12" x14ac:dyDescent="0.3">
      <c r="A112" s="60">
        <v>21</v>
      </c>
      <c r="B112" s="60">
        <v>15637</v>
      </c>
      <c r="C112" s="63">
        <v>12</v>
      </c>
      <c r="D112" s="60">
        <v>15668</v>
      </c>
      <c r="E112" s="63">
        <v>24</v>
      </c>
      <c r="F112" s="60">
        <v>15676</v>
      </c>
      <c r="G112" s="66">
        <v>23</v>
      </c>
      <c r="H112" s="66">
        <v>15693</v>
      </c>
      <c r="I112" s="42"/>
      <c r="J112" s="42"/>
      <c r="K112" s="52">
        <v>0</v>
      </c>
      <c r="L112">
        <v>2122</v>
      </c>
    </row>
    <row r="113" spans="1:12" x14ac:dyDescent="0.3">
      <c r="A113" s="60">
        <v>21</v>
      </c>
      <c r="B113" s="60">
        <v>15792</v>
      </c>
      <c r="C113" s="63">
        <v>21</v>
      </c>
      <c r="D113" s="60">
        <v>15802</v>
      </c>
      <c r="E113" s="63">
        <v>22</v>
      </c>
      <c r="F113" s="60">
        <v>15818</v>
      </c>
      <c r="G113" s="66">
        <v>14</v>
      </c>
      <c r="H113" s="66">
        <v>15825</v>
      </c>
      <c r="I113" s="42"/>
      <c r="J113" s="42"/>
      <c r="K113" s="52">
        <v>0</v>
      </c>
      <c r="L113">
        <v>2221</v>
      </c>
    </row>
    <row r="114" spans="1:12" x14ac:dyDescent="0.3">
      <c r="A114" s="60">
        <v>21</v>
      </c>
      <c r="B114" s="60">
        <v>15922</v>
      </c>
      <c r="C114" s="63">
        <v>21</v>
      </c>
      <c r="D114" s="60">
        <v>15933</v>
      </c>
      <c r="E114" s="63">
        <v>11</v>
      </c>
      <c r="F114" s="60">
        <v>15945</v>
      </c>
      <c r="G114" s="66">
        <v>21</v>
      </c>
      <c r="H114" s="66">
        <v>15953</v>
      </c>
      <c r="I114" s="42"/>
      <c r="J114" s="42"/>
      <c r="K114" s="52">
        <v>0</v>
      </c>
      <c r="L114">
        <v>2212</v>
      </c>
    </row>
    <row r="115" spans="1:12" x14ac:dyDescent="0.3">
      <c r="A115" s="60">
        <v>21</v>
      </c>
      <c r="B115" s="60">
        <v>16046</v>
      </c>
      <c r="C115" s="63">
        <v>12</v>
      </c>
      <c r="D115" s="60">
        <v>16054</v>
      </c>
      <c r="E115" s="63">
        <v>24</v>
      </c>
      <c r="F115" s="60">
        <v>16062</v>
      </c>
      <c r="G115" s="66">
        <v>23</v>
      </c>
      <c r="H115" s="66">
        <v>16086</v>
      </c>
      <c r="I115" s="42"/>
      <c r="J115" s="42"/>
      <c r="K115" s="52">
        <v>0</v>
      </c>
      <c r="L115">
        <v>2122</v>
      </c>
    </row>
    <row r="116" spans="1:12" x14ac:dyDescent="0.3">
      <c r="A116" s="59">
        <v>21</v>
      </c>
      <c r="B116" s="59">
        <v>16202</v>
      </c>
      <c r="C116" s="62">
        <v>21</v>
      </c>
      <c r="D116" s="59">
        <v>16218</v>
      </c>
      <c r="E116" s="62">
        <v>22</v>
      </c>
      <c r="F116" s="59">
        <v>16231</v>
      </c>
      <c r="G116" s="65">
        <v>14</v>
      </c>
      <c r="H116" s="65">
        <v>16245</v>
      </c>
      <c r="I116" s="43"/>
      <c r="J116" s="43"/>
      <c r="K116" s="44">
        <v>0</v>
      </c>
      <c r="L116">
        <v>2221</v>
      </c>
    </row>
    <row r="117" spans="1:12" x14ac:dyDescent="0.3">
      <c r="A117" s="59">
        <v>21</v>
      </c>
      <c r="B117" s="59">
        <v>16345</v>
      </c>
      <c r="C117" s="62">
        <v>12</v>
      </c>
      <c r="D117" s="59">
        <v>16354</v>
      </c>
      <c r="E117" s="62">
        <v>24</v>
      </c>
      <c r="F117" s="59">
        <v>16362</v>
      </c>
      <c r="G117" s="65">
        <v>23</v>
      </c>
      <c r="H117" s="65">
        <v>16378</v>
      </c>
      <c r="I117" s="43"/>
      <c r="J117" s="43"/>
      <c r="K117" s="44">
        <v>0</v>
      </c>
      <c r="L117">
        <v>2122</v>
      </c>
    </row>
    <row r="118" spans="1:12" x14ac:dyDescent="0.3">
      <c r="A118" s="59">
        <v>12</v>
      </c>
      <c r="B118" s="59">
        <v>16489</v>
      </c>
      <c r="C118" s="62">
        <v>23</v>
      </c>
      <c r="D118" s="59">
        <v>16503</v>
      </c>
      <c r="E118" s="62">
        <v>13</v>
      </c>
      <c r="F118" s="59">
        <v>16515</v>
      </c>
      <c r="G118" s="65">
        <v>23</v>
      </c>
      <c r="H118" s="65">
        <v>16523</v>
      </c>
      <c r="I118" s="43"/>
      <c r="J118" s="43"/>
      <c r="K118" s="44">
        <v>0</v>
      </c>
      <c r="L118">
        <v>1212</v>
      </c>
    </row>
    <row r="119" spans="1:12" x14ac:dyDescent="0.3">
      <c r="A119" s="59">
        <v>21</v>
      </c>
      <c r="B119" s="59">
        <v>16624</v>
      </c>
      <c r="C119" s="62">
        <v>12</v>
      </c>
      <c r="D119" s="59">
        <v>16633</v>
      </c>
      <c r="E119" s="62">
        <v>24</v>
      </c>
      <c r="F119" s="59">
        <v>16644</v>
      </c>
      <c r="G119" s="65">
        <v>14</v>
      </c>
      <c r="H119" s="65">
        <v>16658</v>
      </c>
      <c r="I119" s="43"/>
      <c r="J119" s="43"/>
      <c r="K119" s="44">
        <v>0</v>
      </c>
      <c r="L119">
        <v>2121</v>
      </c>
    </row>
    <row r="120" spans="1:12" x14ac:dyDescent="0.3">
      <c r="A120" s="59">
        <v>21</v>
      </c>
      <c r="B120" s="59">
        <v>16757</v>
      </c>
      <c r="C120" s="62">
        <v>12</v>
      </c>
      <c r="D120" s="59">
        <v>16765</v>
      </c>
      <c r="E120" s="62">
        <v>24</v>
      </c>
      <c r="F120" s="59">
        <v>16773</v>
      </c>
      <c r="G120" s="65">
        <v>14</v>
      </c>
      <c r="H120" s="65">
        <v>16799</v>
      </c>
      <c r="I120" s="43"/>
      <c r="J120" s="43"/>
      <c r="K120" s="44">
        <v>0</v>
      </c>
      <c r="L120">
        <v>2121</v>
      </c>
    </row>
    <row r="121" spans="1:12" x14ac:dyDescent="0.3">
      <c r="A121" s="59">
        <v>21</v>
      </c>
      <c r="B121" s="59">
        <v>16905</v>
      </c>
      <c r="C121" s="62">
        <v>12</v>
      </c>
      <c r="D121" s="59">
        <v>16914</v>
      </c>
      <c r="E121" s="62">
        <v>24</v>
      </c>
      <c r="F121" s="59">
        <v>16923</v>
      </c>
      <c r="G121" s="65">
        <v>23</v>
      </c>
      <c r="H121" s="65">
        <v>16959</v>
      </c>
      <c r="I121" s="43"/>
      <c r="J121" s="43"/>
      <c r="K121" s="44">
        <v>0</v>
      </c>
      <c r="L121">
        <v>2122</v>
      </c>
    </row>
    <row r="122" spans="1:12" x14ac:dyDescent="0.3">
      <c r="A122" s="59">
        <v>21</v>
      </c>
      <c r="B122" s="59">
        <v>17060</v>
      </c>
      <c r="C122" s="62">
        <v>12</v>
      </c>
      <c r="D122" s="59">
        <v>17068</v>
      </c>
      <c r="E122" s="62">
        <v>24</v>
      </c>
      <c r="F122" s="59">
        <v>17077</v>
      </c>
      <c r="G122" s="65">
        <v>14</v>
      </c>
      <c r="H122" s="65">
        <v>17092</v>
      </c>
      <c r="I122" s="43"/>
      <c r="J122" s="43"/>
      <c r="K122" s="44">
        <v>0</v>
      </c>
      <c r="L122">
        <v>2121</v>
      </c>
    </row>
    <row r="123" spans="1:12" x14ac:dyDescent="0.3">
      <c r="A123" s="59">
        <v>12</v>
      </c>
      <c r="B123" s="59">
        <v>17206</v>
      </c>
      <c r="C123" s="62">
        <v>23</v>
      </c>
      <c r="D123" s="59">
        <v>17214</v>
      </c>
      <c r="E123" s="62">
        <v>13</v>
      </c>
      <c r="F123" s="59">
        <v>17226</v>
      </c>
      <c r="G123" s="65">
        <v>23</v>
      </c>
      <c r="H123" s="65">
        <v>17234</v>
      </c>
      <c r="I123" s="43"/>
      <c r="J123" s="43"/>
      <c r="K123" s="44">
        <v>0</v>
      </c>
      <c r="L123">
        <v>1212</v>
      </c>
    </row>
    <row r="124" spans="1:12" x14ac:dyDescent="0.3">
      <c r="A124" s="59">
        <v>12</v>
      </c>
      <c r="B124" s="59">
        <v>17337</v>
      </c>
      <c r="C124" s="62">
        <v>14</v>
      </c>
      <c r="D124" s="59">
        <v>17349</v>
      </c>
      <c r="E124" s="62">
        <v>13</v>
      </c>
      <c r="F124" s="59">
        <v>17369</v>
      </c>
      <c r="G124" s="65">
        <v>23</v>
      </c>
      <c r="H124" s="65">
        <v>17376</v>
      </c>
      <c r="I124" s="43"/>
      <c r="J124" s="43"/>
      <c r="K124" s="44">
        <v>0</v>
      </c>
      <c r="L124">
        <v>1112</v>
      </c>
    </row>
    <row r="125" spans="1:12" x14ac:dyDescent="0.3">
      <c r="A125" s="59">
        <v>21</v>
      </c>
      <c r="B125" s="59">
        <v>17502</v>
      </c>
      <c r="C125" s="62">
        <v>12</v>
      </c>
      <c r="D125" s="59">
        <v>17510</v>
      </c>
      <c r="E125" s="62">
        <v>13</v>
      </c>
      <c r="F125" s="59">
        <v>17524</v>
      </c>
      <c r="G125" s="65">
        <v>14</v>
      </c>
      <c r="H125" s="65">
        <v>17544</v>
      </c>
      <c r="I125" s="43"/>
      <c r="J125" s="43"/>
      <c r="K125" s="44">
        <v>0</v>
      </c>
      <c r="L125">
        <v>2111</v>
      </c>
    </row>
    <row r="126" spans="1:12" x14ac:dyDescent="0.3">
      <c r="A126" s="59">
        <v>21</v>
      </c>
      <c r="B126" s="59">
        <v>17641</v>
      </c>
      <c r="C126" s="62">
        <v>21</v>
      </c>
      <c r="D126" s="59">
        <v>17649</v>
      </c>
      <c r="E126" s="62">
        <v>11</v>
      </c>
      <c r="F126" s="59">
        <v>17659</v>
      </c>
      <c r="G126" s="65">
        <v>21</v>
      </c>
      <c r="H126" s="65">
        <v>17669</v>
      </c>
      <c r="I126" s="43"/>
      <c r="J126" s="43"/>
      <c r="K126" s="44">
        <v>0</v>
      </c>
      <c r="L126">
        <v>2212</v>
      </c>
    </row>
    <row r="127" spans="1:12" x14ac:dyDescent="0.3">
      <c r="A127" s="59">
        <v>21</v>
      </c>
      <c r="B127" s="59">
        <v>17762</v>
      </c>
      <c r="C127" s="62">
        <v>21</v>
      </c>
      <c r="D127" s="59">
        <v>17779</v>
      </c>
      <c r="E127" s="62">
        <v>11</v>
      </c>
      <c r="F127" s="59">
        <v>17787</v>
      </c>
      <c r="G127" s="65">
        <v>12</v>
      </c>
      <c r="H127" s="65">
        <v>17822</v>
      </c>
      <c r="I127" s="43"/>
      <c r="J127" s="43"/>
      <c r="K127" s="44">
        <v>0</v>
      </c>
      <c r="L127">
        <v>2211</v>
      </c>
    </row>
    <row r="128" spans="1:12" x14ac:dyDescent="0.3">
      <c r="A128" s="59">
        <v>21</v>
      </c>
      <c r="B128" s="59">
        <v>17928</v>
      </c>
      <c r="C128" s="62">
        <v>12</v>
      </c>
      <c r="D128" s="59">
        <v>17938</v>
      </c>
      <c r="E128" s="62">
        <v>13</v>
      </c>
      <c r="F128" s="59">
        <v>17961</v>
      </c>
      <c r="G128" s="65">
        <v>23</v>
      </c>
      <c r="H128" s="65">
        <v>17969</v>
      </c>
      <c r="I128" s="43"/>
      <c r="J128" s="43"/>
      <c r="K128" s="44">
        <v>0</v>
      </c>
      <c r="L128">
        <v>2112</v>
      </c>
    </row>
    <row r="129" spans="1:12" x14ac:dyDescent="0.3">
      <c r="A129" s="59">
        <v>21</v>
      </c>
      <c r="B129" s="59">
        <v>18078</v>
      </c>
      <c r="C129" s="62">
        <v>21</v>
      </c>
      <c r="D129" s="59">
        <v>18087</v>
      </c>
      <c r="E129" s="62">
        <v>22</v>
      </c>
      <c r="F129" s="59">
        <v>18099</v>
      </c>
      <c r="G129" s="65">
        <v>23</v>
      </c>
      <c r="H129" s="65">
        <v>18112</v>
      </c>
      <c r="I129" s="43"/>
      <c r="J129" s="43"/>
      <c r="K129" s="44">
        <v>0</v>
      </c>
      <c r="L129">
        <v>2222</v>
      </c>
    </row>
    <row r="130" spans="1:12" x14ac:dyDescent="0.3">
      <c r="A130" s="59">
        <v>21</v>
      </c>
      <c r="B130" s="59">
        <v>18212</v>
      </c>
      <c r="C130" s="62">
        <v>12</v>
      </c>
      <c r="D130" s="59">
        <v>18232</v>
      </c>
      <c r="E130" s="62">
        <v>24</v>
      </c>
      <c r="F130" s="59">
        <v>18240</v>
      </c>
      <c r="G130" s="65">
        <v>23</v>
      </c>
      <c r="H130" s="65">
        <v>18255</v>
      </c>
      <c r="I130" s="43"/>
      <c r="J130" s="43"/>
      <c r="K130" s="44">
        <v>0</v>
      </c>
      <c r="L130">
        <v>2122</v>
      </c>
    </row>
    <row r="131" spans="1:12" x14ac:dyDescent="0.3">
      <c r="A131" s="59">
        <v>21</v>
      </c>
      <c r="B131" s="59">
        <v>18357</v>
      </c>
      <c r="C131" s="62">
        <v>12</v>
      </c>
      <c r="D131" s="59">
        <v>18365</v>
      </c>
      <c r="E131" s="62">
        <v>13</v>
      </c>
      <c r="F131" s="59">
        <v>18380</v>
      </c>
      <c r="G131" s="65">
        <v>23</v>
      </c>
      <c r="H131" s="65">
        <v>18387</v>
      </c>
      <c r="I131" s="43"/>
      <c r="J131" s="43"/>
      <c r="K131" s="44">
        <v>0</v>
      </c>
      <c r="L131">
        <v>2112</v>
      </c>
    </row>
    <row r="132" spans="1:12" x14ac:dyDescent="0.3">
      <c r="A132" s="59">
        <v>21</v>
      </c>
      <c r="B132" s="59">
        <v>18487</v>
      </c>
      <c r="C132" s="62">
        <v>21</v>
      </c>
      <c r="D132" s="59">
        <v>18496</v>
      </c>
      <c r="E132" s="62">
        <v>22</v>
      </c>
      <c r="F132" s="59">
        <v>18507</v>
      </c>
      <c r="G132" s="65">
        <v>23</v>
      </c>
      <c r="H132" s="65">
        <v>18519</v>
      </c>
      <c r="I132" s="43"/>
      <c r="J132" s="43"/>
      <c r="K132" s="44">
        <v>0</v>
      </c>
      <c r="L132">
        <v>2222</v>
      </c>
    </row>
    <row r="133" spans="1:12" x14ac:dyDescent="0.3">
      <c r="A133" s="59">
        <v>21</v>
      </c>
      <c r="B133" s="59">
        <v>18624</v>
      </c>
      <c r="C133" s="62">
        <v>21</v>
      </c>
      <c r="D133" s="59">
        <v>18637</v>
      </c>
      <c r="E133" s="62">
        <v>22</v>
      </c>
      <c r="F133" s="59">
        <v>18652</v>
      </c>
      <c r="G133" s="65">
        <v>23</v>
      </c>
      <c r="H133" s="65">
        <v>18662</v>
      </c>
      <c r="I133" s="43"/>
      <c r="J133" s="43"/>
      <c r="K133" s="44">
        <v>0</v>
      </c>
      <c r="L133">
        <v>2222</v>
      </c>
    </row>
    <row r="134" spans="1:12" x14ac:dyDescent="0.3">
      <c r="A134" s="59">
        <v>21</v>
      </c>
      <c r="B134" s="59">
        <v>18759</v>
      </c>
      <c r="C134" s="62">
        <v>21</v>
      </c>
      <c r="D134" s="59">
        <v>18782</v>
      </c>
      <c r="E134" s="62">
        <v>11</v>
      </c>
      <c r="F134" s="59">
        <v>18791</v>
      </c>
      <c r="G134" s="65">
        <v>21</v>
      </c>
      <c r="H134" s="65">
        <v>18800</v>
      </c>
      <c r="I134" s="43"/>
      <c r="J134" s="43"/>
      <c r="K134" s="44">
        <v>0</v>
      </c>
      <c r="L134">
        <v>2212</v>
      </c>
    </row>
    <row r="135" spans="1:12" x14ac:dyDescent="0.3">
      <c r="A135" s="59">
        <v>21</v>
      </c>
      <c r="B135" s="59">
        <v>18894</v>
      </c>
      <c r="C135" s="62">
        <v>21</v>
      </c>
      <c r="D135" s="59">
        <v>18918</v>
      </c>
      <c r="E135" s="62">
        <v>11</v>
      </c>
      <c r="F135" s="59">
        <v>18926</v>
      </c>
      <c r="G135" s="65">
        <v>21</v>
      </c>
      <c r="H135" s="65">
        <v>18955</v>
      </c>
      <c r="I135" s="43"/>
      <c r="J135" s="43"/>
      <c r="K135" s="44">
        <v>0</v>
      </c>
      <c r="L135">
        <v>2212</v>
      </c>
    </row>
    <row r="136" spans="1:12" x14ac:dyDescent="0.3">
      <c r="A136" s="59">
        <v>21</v>
      </c>
      <c r="B136" s="59">
        <v>19080</v>
      </c>
      <c r="C136" s="62">
        <v>12</v>
      </c>
      <c r="D136" s="59">
        <v>19097</v>
      </c>
      <c r="E136" s="62">
        <v>13</v>
      </c>
      <c r="F136" s="59">
        <v>19121</v>
      </c>
      <c r="G136" s="65">
        <v>23</v>
      </c>
      <c r="H136" s="65">
        <v>19129</v>
      </c>
      <c r="I136" s="43"/>
      <c r="J136" s="43"/>
      <c r="K136" s="44">
        <v>0</v>
      </c>
      <c r="L136">
        <v>2112</v>
      </c>
    </row>
    <row r="137" spans="1:12" x14ac:dyDescent="0.3">
      <c r="A137" s="59">
        <v>12</v>
      </c>
      <c r="B137" s="59">
        <v>19250</v>
      </c>
      <c r="C137" s="62">
        <v>23</v>
      </c>
      <c r="D137" s="59">
        <v>19293</v>
      </c>
      <c r="E137" s="62">
        <v>24</v>
      </c>
      <c r="F137" s="59">
        <v>19310</v>
      </c>
      <c r="G137" s="65">
        <v>14</v>
      </c>
      <c r="H137" s="65">
        <v>19338</v>
      </c>
      <c r="I137" s="43"/>
      <c r="J137" s="43"/>
      <c r="K137" s="44">
        <v>0</v>
      </c>
      <c r="L137">
        <v>1221</v>
      </c>
    </row>
    <row r="138" spans="1:12" x14ac:dyDescent="0.3">
      <c r="A138" s="59">
        <v>21</v>
      </c>
      <c r="B138" s="59">
        <v>19445</v>
      </c>
      <c r="C138" s="62">
        <v>12</v>
      </c>
      <c r="D138" s="59">
        <v>19453</v>
      </c>
      <c r="E138" s="62">
        <v>24</v>
      </c>
      <c r="F138" s="59">
        <v>19462</v>
      </c>
      <c r="G138" s="65">
        <v>23</v>
      </c>
      <c r="H138" s="65">
        <v>19477</v>
      </c>
      <c r="I138" s="43"/>
      <c r="J138" s="43"/>
      <c r="K138" s="44">
        <v>0</v>
      </c>
      <c r="L138">
        <v>2122</v>
      </c>
    </row>
    <row r="139" spans="1:12" x14ac:dyDescent="0.3">
      <c r="A139" s="59">
        <v>21</v>
      </c>
      <c r="B139" s="59">
        <v>19577</v>
      </c>
      <c r="C139" s="62">
        <v>21</v>
      </c>
      <c r="D139" s="59">
        <v>19601</v>
      </c>
      <c r="E139" s="62">
        <v>11</v>
      </c>
      <c r="F139" s="59">
        <v>19612</v>
      </c>
      <c r="G139" s="65">
        <v>21</v>
      </c>
      <c r="H139" s="65">
        <v>19635</v>
      </c>
      <c r="I139" s="43"/>
      <c r="J139" s="43"/>
      <c r="K139" s="44">
        <v>0</v>
      </c>
      <c r="L139">
        <v>2212</v>
      </c>
    </row>
    <row r="140" spans="1:12" x14ac:dyDescent="0.3">
      <c r="A140" s="59">
        <v>21</v>
      </c>
      <c r="B140" s="59">
        <v>19725</v>
      </c>
      <c r="C140" s="62">
        <v>12</v>
      </c>
      <c r="D140" s="59">
        <v>19744</v>
      </c>
      <c r="E140" s="62">
        <v>24</v>
      </c>
      <c r="F140" s="59">
        <v>19771</v>
      </c>
      <c r="G140" s="65">
        <v>23</v>
      </c>
      <c r="H140" s="65">
        <v>19788</v>
      </c>
      <c r="I140" s="43"/>
      <c r="J140" s="43"/>
      <c r="K140" s="44">
        <v>0</v>
      </c>
      <c r="L140">
        <v>2122</v>
      </c>
    </row>
    <row r="141" spans="1:12" x14ac:dyDescent="0.3">
      <c r="A141" s="59">
        <v>21</v>
      </c>
      <c r="B141" s="59">
        <v>19891</v>
      </c>
      <c r="C141" s="62">
        <v>12</v>
      </c>
      <c r="D141" s="59">
        <v>19901</v>
      </c>
      <c r="E141" s="62">
        <v>24</v>
      </c>
      <c r="F141" s="59">
        <v>19909</v>
      </c>
      <c r="G141" s="65">
        <v>23</v>
      </c>
      <c r="H141" s="65">
        <v>19928</v>
      </c>
      <c r="I141" s="43"/>
      <c r="J141" s="43"/>
      <c r="K141" s="44">
        <v>0</v>
      </c>
      <c r="L141">
        <v>2122</v>
      </c>
    </row>
    <row r="142" spans="1:12" x14ac:dyDescent="0.3">
      <c r="A142" s="59">
        <v>21</v>
      </c>
      <c r="B142" s="59">
        <v>20026</v>
      </c>
      <c r="C142" s="62">
        <v>21</v>
      </c>
      <c r="D142" s="59">
        <v>20034</v>
      </c>
      <c r="E142" s="62">
        <v>22</v>
      </c>
      <c r="F142" s="59">
        <v>20048</v>
      </c>
      <c r="G142" s="65">
        <v>14</v>
      </c>
      <c r="H142" s="65">
        <v>20060</v>
      </c>
      <c r="I142" s="43"/>
      <c r="J142" s="43"/>
      <c r="K142" s="44">
        <v>0</v>
      </c>
      <c r="L142">
        <v>2221</v>
      </c>
    </row>
    <row r="143" spans="1:12" x14ac:dyDescent="0.3">
      <c r="A143" s="59">
        <v>21</v>
      </c>
      <c r="B143" s="59">
        <v>20160</v>
      </c>
      <c r="C143" s="62">
        <v>21</v>
      </c>
      <c r="D143" s="59">
        <v>20177</v>
      </c>
      <c r="E143" s="62">
        <v>11</v>
      </c>
      <c r="F143" s="59">
        <v>20186</v>
      </c>
      <c r="G143" s="65">
        <v>21</v>
      </c>
      <c r="H143" s="65">
        <v>20195</v>
      </c>
      <c r="I143" s="43"/>
      <c r="J143" s="43"/>
      <c r="K143" s="44">
        <v>0</v>
      </c>
      <c r="L143">
        <v>2212</v>
      </c>
    </row>
    <row r="144" spans="1:12" x14ac:dyDescent="0.3">
      <c r="A144" s="60">
        <v>21</v>
      </c>
      <c r="B144" s="60">
        <v>20292</v>
      </c>
      <c r="C144" s="63">
        <v>12</v>
      </c>
      <c r="D144" s="60">
        <v>20301</v>
      </c>
      <c r="E144" s="63">
        <v>24</v>
      </c>
      <c r="F144" s="60">
        <v>20310</v>
      </c>
      <c r="G144" s="66">
        <v>23</v>
      </c>
      <c r="H144" s="66">
        <v>20329</v>
      </c>
      <c r="I144" s="42"/>
      <c r="J144" s="42"/>
      <c r="K144" s="52">
        <v>0</v>
      </c>
      <c r="L144">
        <v>2122</v>
      </c>
    </row>
    <row r="145" spans="1:12" x14ac:dyDescent="0.3">
      <c r="A145" s="60">
        <v>21</v>
      </c>
      <c r="B145" s="60">
        <v>20439</v>
      </c>
      <c r="C145" s="63">
        <v>12</v>
      </c>
      <c r="D145" s="60">
        <v>20460</v>
      </c>
      <c r="E145" s="63">
        <v>24</v>
      </c>
      <c r="F145" s="60">
        <v>20467</v>
      </c>
      <c r="G145" s="66">
        <v>23</v>
      </c>
      <c r="H145" s="66">
        <v>20483</v>
      </c>
      <c r="I145" s="42"/>
      <c r="J145" s="42"/>
      <c r="K145" s="52">
        <v>0</v>
      </c>
      <c r="L145">
        <v>2122</v>
      </c>
    </row>
    <row r="146" spans="1:12" x14ac:dyDescent="0.3">
      <c r="A146" s="60">
        <v>21</v>
      </c>
      <c r="B146" s="60">
        <v>20582</v>
      </c>
      <c r="C146" s="63">
        <v>21</v>
      </c>
      <c r="D146" s="60">
        <v>20594</v>
      </c>
      <c r="E146" s="63">
        <v>11</v>
      </c>
      <c r="F146" s="60">
        <v>20602</v>
      </c>
      <c r="G146" s="66">
        <v>21</v>
      </c>
      <c r="H146" s="66">
        <v>20611</v>
      </c>
      <c r="I146" s="42"/>
      <c r="J146" s="42"/>
      <c r="K146" s="52">
        <v>0</v>
      </c>
      <c r="L146">
        <v>2212</v>
      </c>
    </row>
    <row r="147" spans="1:12" x14ac:dyDescent="0.3">
      <c r="A147" s="60">
        <v>21</v>
      </c>
      <c r="B147" s="60">
        <v>20706</v>
      </c>
      <c r="C147" s="63">
        <v>21</v>
      </c>
      <c r="D147" s="60">
        <v>20715</v>
      </c>
      <c r="E147" s="63">
        <v>11</v>
      </c>
      <c r="F147" s="60">
        <v>20728</v>
      </c>
      <c r="G147" s="66">
        <v>21</v>
      </c>
      <c r="H147" s="66">
        <v>20736</v>
      </c>
      <c r="I147" s="42"/>
      <c r="J147" s="42"/>
      <c r="K147" s="52">
        <v>0</v>
      </c>
      <c r="L147">
        <v>2212</v>
      </c>
    </row>
    <row r="148" spans="1:12" x14ac:dyDescent="0.3">
      <c r="A148" s="60">
        <v>21</v>
      </c>
      <c r="B148" s="60">
        <v>20833</v>
      </c>
      <c r="C148" s="63">
        <v>12</v>
      </c>
      <c r="D148" s="60">
        <v>20846</v>
      </c>
      <c r="E148" s="63">
        <v>24</v>
      </c>
      <c r="F148" s="60">
        <v>20855</v>
      </c>
      <c r="G148" s="66">
        <v>14</v>
      </c>
      <c r="H148" s="66">
        <v>20869</v>
      </c>
      <c r="I148" s="42"/>
      <c r="J148" s="42"/>
      <c r="K148" s="52">
        <v>0</v>
      </c>
      <c r="L148">
        <v>2121</v>
      </c>
    </row>
    <row r="149" spans="1:12" x14ac:dyDescent="0.3">
      <c r="A149" s="60">
        <v>21</v>
      </c>
      <c r="B149" s="60">
        <v>20968</v>
      </c>
      <c r="C149" s="63">
        <v>12</v>
      </c>
      <c r="D149" s="60">
        <v>20978</v>
      </c>
      <c r="E149" s="63">
        <v>24</v>
      </c>
      <c r="F149" s="60">
        <v>20986</v>
      </c>
      <c r="G149" s="66">
        <v>23</v>
      </c>
      <c r="H149" s="66">
        <v>21002</v>
      </c>
      <c r="I149" s="42"/>
      <c r="J149" s="42"/>
      <c r="K149" s="52">
        <v>0</v>
      </c>
      <c r="L149">
        <v>2122</v>
      </c>
    </row>
    <row r="150" spans="1:12" x14ac:dyDescent="0.3">
      <c r="A150" s="60">
        <v>21</v>
      </c>
      <c r="B150" s="60">
        <v>21104</v>
      </c>
      <c r="C150" s="63">
        <v>21</v>
      </c>
      <c r="D150" s="60">
        <v>21124</v>
      </c>
      <c r="E150" s="63">
        <v>11</v>
      </c>
      <c r="F150" s="60">
        <v>21137</v>
      </c>
      <c r="G150" s="66">
        <v>21</v>
      </c>
      <c r="H150" s="66">
        <v>21145</v>
      </c>
      <c r="I150" s="42"/>
      <c r="J150" s="42"/>
      <c r="K150" s="52">
        <v>0</v>
      </c>
      <c r="L150">
        <v>2212</v>
      </c>
    </row>
    <row r="151" spans="1:12" x14ac:dyDescent="0.3">
      <c r="A151" s="60">
        <v>21</v>
      </c>
      <c r="B151" s="60">
        <v>21254</v>
      </c>
      <c r="C151" s="63">
        <v>12</v>
      </c>
      <c r="D151" s="60">
        <v>21262</v>
      </c>
      <c r="E151" s="63">
        <v>13</v>
      </c>
      <c r="F151" s="60">
        <v>21278</v>
      </c>
      <c r="G151" s="66">
        <v>23</v>
      </c>
      <c r="H151" s="66">
        <v>21287</v>
      </c>
      <c r="I151" s="42"/>
      <c r="J151" s="42"/>
      <c r="K151" s="52">
        <v>0</v>
      </c>
      <c r="L151">
        <v>2112</v>
      </c>
    </row>
    <row r="152" spans="1:12" x14ac:dyDescent="0.3">
      <c r="A152" s="60">
        <v>21</v>
      </c>
      <c r="B152" s="60">
        <v>21383</v>
      </c>
      <c r="C152" s="63">
        <v>12</v>
      </c>
      <c r="D152" s="60">
        <v>21395</v>
      </c>
      <c r="E152" s="63">
        <v>24</v>
      </c>
      <c r="F152" s="60">
        <v>21404</v>
      </c>
      <c r="G152" s="66">
        <v>23</v>
      </c>
      <c r="H152" s="66">
        <v>21418</v>
      </c>
      <c r="I152" s="42"/>
      <c r="J152" s="42"/>
      <c r="K152" s="52">
        <v>0</v>
      </c>
      <c r="L152">
        <v>2122</v>
      </c>
    </row>
    <row r="153" spans="1:12" x14ac:dyDescent="0.3">
      <c r="A153" s="60">
        <v>21</v>
      </c>
      <c r="B153" s="60">
        <v>21522</v>
      </c>
      <c r="C153" s="63">
        <v>21</v>
      </c>
      <c r="D153" s="60">
        <v>21549</v>
      </c>
      <c r="E153" s="63">
        <v>22</v>
      </c>
      <c r="F153" s="60">
        <v>21560</v>
      </c>
      <c r="G153" s="66">
        <v>14</v>
      </c>
      <c r="H153" s="66">
        <v>21571</v>
      </c>
      <c r="I153" s="42"/>
      <c r="J153" s="42"/>
      <c r="K153" s="52">
        <v>0</v>
      </c>
      <c r="L153">
        <v>2221</v>
      </c>
    </row>
    <row r="154" spans="1:12" x14ac:dyDescent="0.3">
      <c r="A154" s="60">
        <v>21</v>
      </c>
      <c r="B154" s="60">
        <v>21668</v>
      </c>
      <c r="C154" s="63">
        <v>21</v>
      </c>
      <c r="D154" s="60">
        <v>21676</v>
      </c>
      <c r="E154" s="63">
        <v>22</v>
      </c>
      <c r="F154" s="60">
        <v>21687</v>
      </c>
      <c r="G154" s="66">
        <v>14</v>
      </c>
      <c r="H154" s="66">
        <v>21696</v>
      </c>
      <c r="I154" s="42"/>
      <c r="J154" s="42"/>
      <c r="K154" s="52">
        <v>0</v>
      </c>
      <c r="L154">
        <v>2221</v>
      </c>
    </row>
    <row r="155" spans="1:12" x14ac:dyDescent="0.3">
      <c r="A155" s="60">
        <v>21</v>
      </c>
      <c r="B155" s="60">
        <v>21798</v>
      </c>
      <c r="C155" s="63">
        <v>12</v>
      </c>
      <c r="D155" s="60">
        <v>21811</v>
      </c>
      <c r="E155" s="63">
        <v>24</v>
      </c>
      <c r="F155" s="60">
        <v>21820</v>
      </c>
      <c r="G155" s="66">
        <v>23</v>
      </c>
      <c r="H155" s="66">
        <v>21834</v>
      </c>
      <c r="I155" s="42"/>
      <c r="J155" s="42"/>
      <c r="K155" s="52">
        <v>0</v>
      </c>
      <c r="L155">
        <v>2122</v>
      </c>
    </row>
    <row r="156" spans="1:12" x14ac:dyDescent="0.3">
      <c r="A156" s="60">
        <v>21</v>
      </c>
      <c r="B156" s="60">
        <v>21943</v>
      </c>
      <c r="C156" s="63">
        <v>12</v>
      </c>
      <c r="D156" s="60">
        <v>21951</v>
      </c>
      <c r="E156" s="63">
        <v>24</v>
      </c>
      <c r="F156" s="60">
        <v>21960</v>
      </c>
      <c r="G156" s="66">
        <v>14</v>
      </c>
      <c r="H156" s="66">
        <v>21977</v>
      </c>
      <c r="I156" s="42"/>
      <c r="J156" s="42"/>
      <c r="K156" s="52">
        <v>0</v>
      </c>
      <c r="L156">
        <v>2121</v>
      </c>
    </row>
    <row r="157" spans="1:12" x14ac:dyDescent="0.3">
      <c r="A157" s="60">
        <v>21</v>
      </c>
      <c r="B157" s="60">
        <v>22082</v>
      </c>
      <c r="C157" s="63">
        <v>12</v>
      </c>
      <c r="D157" s="60">
        <v>22093</v>
      </c>
      <c r="E157" s="63">
        <v>24</v>
      </c>
      <c r="F157" s="60">
        <v>22103</v>
      </c>
      <c r="G157" s="66">
        <v>23</v>
      </c>
      <c r="H157" s="66">
        <v>22136</v>
      </c>
      <c r="I157" s="42"/>
      <c r="J157" s="42"/>
      <c r="K157" s="52">
        <v>0</v>
      </c>
      <c r="L157">
        <v>2122</v>
      </c>
    </row>
    <row r="158" spans="1:12" x14ac:dyDescent="0.3">
      <c r="A158" s="60">
        <v>21</v>
      </c>
      <c r="B158" s="60">
        <v>22246</v>
      </c>
      <c r="C158" s="63">
        <v>12</v>
      </c>
      <c r="D158" s="60">
        <v>22257</v>
      </c>
      <c r="E158" s="63">
        <v>24</v>
      </c>
      <c r="F158" s="60">
        <v>22290</v>
      </c>
      <c r="G158" s="66">
        <v>23</v>
      </c>
      <c r="H158" s="66">
        <v>22305</v>
      </c>
      <c r="I158" s="42"/>
      <c r="J158" s="42"/>
      <c r="K158" s="52">
        <v>0</v>
      </c>
      <c r="L158">
        <v>2122</v>
      </c>
    </row>
    <row r="159" spans="1:12" x14ac:dyDescent="0.3">
      <c r="A159" s="60">
        <v>21</v>
      </c>
      <c r="B159" s="60">
        <v>22403</v>
      </c>
      <c r="C159" s="63">
        <v>21</v>
      </c>
      <c r="D159" s="60">
        <v>22422</v>
      </c>
      <c r="E159" s="63">
        <v>11</v>
      </c>
      <c r="F159" s="60">
        <v>22433</v>
      </c>
      <c r="G159" s="66">
        <v>21</v>
      </c>
      <c r="H159" s="66">
        <v>22444</v>
      </c>
      <c r="I159" s="42"/>
      <c r="J159" s="42"/>
      <c r="K159" s="52">
        <v>0</v>
      </c>
      <c r="L159">
        <v>2212</v>
      </c>
    </row>
    <row r="160" spans="1:12" x14ac:dyDescent="0.3">
      <c r="A160" s="60">
        <v>21</v>
      </c>
      <c r="B160" s="60">
        <v>22539</v>
      </c>
      <c r="C160" s="63">
        <v>21</v>
      </c>
      <c r="D160" s="60">
        <v>22553</v>
      </c>
      <c r="E160" s="63">
        <v>11</v>
      </c>
      <c r="F160" s="60">
        <v>22561</v>
      </c>
      <c r="G160" s="66">
        <v>21</v>
      </c>
      <c r="H160" s="66">
        <v>22571</v>
      </c>
      <c r="I160" s="42"/>
      <c r="J160" s="42"/>
      <c r="K160" s="52">
        <v>0</v>
      </c>
      <c r="L160">
        <v>2212</v>
      </c>
    </row>
    <row r="161" spans="1:12" x14ac:dyDescent="0.3">
      <c r="A161" s="60">
        <v>21</v>
      </c>
      <c r="B161" s="60">
        <v>22666</v>
      </c>
      <c r="C161" s="63">
        <v>21</v>
      </c>
      <c r="D161" s="60">
        <v>22684</v>
      </c>
      <c r="E161" s="63">
        <v>11</v>
      </c>
      <c r="F161" s="60">
        <v>22693</v>
      </c>
      <c r="G161" s="66">
        <v>21</v>
      </c>
      <c r="H161" s="66">
        <v>22702</v>
      </c>
      <c r="I161" s="42"/>
      <c r="J161" s="42"/>
      <c r="K161" s="52">
        <v>0</v>
      </c>
      <c r="L161">
        <v>2212</v>
      </c>
    </row>
    <row r="162" spans="1:12" x14ac:dyDescent="0.3">
      <c r="A162" s="60">
        <v>12</v>
      </c>
      <c r="B162" s="60">
        <v>22814</v>
      </c>
      <c r="C162" s="63">
        <v>23</v>
      </c>
      <c r="D162" s="60">
        <v>22822</v>
      </c>
      <c r="E162" s="63">
        <v>13</v>
      </c>
      <c r="F162" s="60">
        <v>22835</v>
      </c>
      <c r="G162" s="66">
        <v>14</v>
      </c>
      <c r="H162" s="66">
        <v>22869</v>
      </c>
      <c r="I162" s="42"/>
      <c r="J162" s="42"/>
      <c r="K162" s="52">
        <v>0</v>
      </c>
      <c r="L162">
        <v>1211</v>
      </c>
    </row>
    <row r="163" spans="1:12" x14ac:dyDescent="0.3">
      <c r="A163" s="60">
        <v>21</v>
      </c>
      <c r="B163" s="60">
        <v>22971</v>
      </c>
      <c r="C163" s="63">
        <v>12</v>
      </c>
      <c r="D163" s="60">
        <v>22991</v>
      </c>
      <c r="E163" s="63">
        <v>24</v>
      </c>
      <c r="F163" s="60">
        <v>22999</v>
      </c>
      <c r="G163" s="66">
        <v>14</v>
      </c>
      <c r="H163" s="66">
        <v>23013</v>
      </c>
      <c r="I163" s="42"/>
      <c r="J163" s="42"/>
      <c r="K163" s="52">
        <v>0</v>
      </c>
      <c r="L163">
        <v>2121</v>
      </c>
    </row>
    <row r="164" spans="1:12" x14ac:dyDescent="0.3">
      <c r="A164" s="60">
        <v>21</v>
      </c>
      <c r="B164" s="60">
        <v>23118</v>
      </c>
      <c r="C164" s="63">
        <v>21</v>
      </c>
      <c r="D164" s="60">
        <v>23130</v>
      </c>
      <c r="E164" s="63">
        <v>11</v>
      </c>
      <c r="F164" s="60">
        <v>23140</v>
      </c>
      <c r="G164" s="66">
        <v>21</v>
      </c>
      <c r="H164" s="66">
        <v>23150</v>
      </c>
      <c r="I164" s="42"/>
      <c r="J164" s="42"/>
      <c r="K164" s="52">
        <v>0</v>
      </c>
      <c r="L164">
        <v>2212</v>
      </c>
    </row>
    <row r="165" spans="1:12" x14ac:dyDescent="0.3">
      <c r="A165" s="60">
        <v>21</v>
      </c>
      <c r="B165" s="60">
        <v>23246</v>
      </c>
      <c r="C165" s="63">
        <v>21</v>
      </c>
      <c r="D165" s="60">
        <v>23255</v>
      </c>
      <c r="E165" s="63">
        <v>11</v>
      </c>
      <c r="F165" s="60">
        <v>23263</v>
      </c>
      <c r="G165" s="66">
        <v>21</v>
      </c>
      <c r="H165" s="66">
        <v>23272</v>
      </c>
      <c r="I165" s="42"/>
      <c r="J165" s="42"/>
      <c r="K165" s="52">
        <v>0</v>
      </c>
      <c r="L165">
        <v>2212</v>
      </c>
    </row>
    <row r="166" spans="1:12" x14ac:dyDescent="0.3">
      <c r="A166" s="60">
        <v>12</v>
      </c>
      <c r="B166" s="60">
        <v>23380</v>
      </c>
      <c r="C166" s="63">
        <v>14</v>
      </c>
      <c r="D166" s="60">
        <v>23406</v>
      </c>
      <c r="E166" s="63">
        <v>24</v>
      </c>
      <c r="F166" s="60">
        <v>23414</v>
      </c>
      <c r="G166" s="66">
        <v>14</v>
      </c>
      <c r="H166" s="66">
        <v>23432</v>
      </c>
      <c r="I166" s="42"/>
      <c r="J166" s="42"/>
      <c r="K166" s="52">
        <v>0</v>
      </c>
      <c r="L166">
        <v>1121</v>
      </c>
    </row>
    <row r="167" spans="1:12" x14ac:dyDescent="0.3">
      <c r="A167" s="60">
        <v>21</v>
      </c>
      <c r="B167" s="60">
        <v>23530</v>
      </c>
      <c r="C167" s="63">
        <v>21</v>
      </c>
      <c r="D167" s="60">
        <v>23538</v>
      </c>
      <c r="E167" s="63">
        <v>22</v>
      </c>
      <c r="F167" s="60">
        <v>23557</v>
      </c>
      <c r="G167" s="66">
        <v>23</v>
      </c>
      <c r="H167" s="66">
        <v>23579</v>
      </c>
      <c r="I167" s="42"/>
      <c r="J167" s="42"/>
      <c r="K167" s="52">
        <v>0</v>
      </c>
      <c r="L167">
        <v>2222</v>
      </c>
    </row>
    <row r="168" spans="1:12" x14ac:dyDescent="0.3">
      <c r="A168" s="60">
        <v>21</v>
      </c>
      <c r="B168" s="60">
        <v>23679</v>
      </c>
      <c r="C168" s="63">
        <v>21</v>
      </c>
      <c r="D168" s="60">
        <v>23687</v>
      </c>
      <c r="E168" s="63">
        <v>11</v>
      </c>
      <c r="F168" s="60">
        <v>23696</v>
      </c>
      <c r="G168" s="66">
        <v>21</v>
      </c>
      <c r="H168" s="66">
        <v>23705</v>
      </c>
      <c r="I168" s="42"/>
      <c r="J168" s="42"/>
      <c r="K168" s="52">
        <v>0</v>
      </c>
      <c r="L168">
        <v>2212</v>
      </c>
    </row>
    <row r="169" spans="1:12" x14ac:dyDescent="0.3">
      <c r="A169" s="60">
        <v>21</v>
      </c>
      <c r="B169" s="60">
        <v>23795</v>
      </c>
      <c r="C169" s="63">
        <v>21</v>
      </c>
      <c r="D169" s="60">
        <v>23803</v>
      </c>
      <c r="E169" s="63">
        <v>11</v>
      </c>
      <c r="F169" s="60">
        <v>23812</v>
      </c>
      <c r="G169" s="66">
        <v>21</v>
      </c>
      <c r="H169" s="66">
        <v>23821</v>
      </c>
      <c r="I169" s="42"/>
      <c r="J169" s="42"/>
      <c r="K169" s="52">
        <v>0</v>
      </c>
      <c r="L169">
        <v>2212</v>
      </c>
    </row>
    <row r="170" spans="1:12" x14ac:dyDescent="0.3">
      <c r="A170" s="60">
        <v>21</v>
      </c>
      <c r="B170" s="60">
        <v>23922</v>
      </c>
      <c r="C170" s="63">
        <v>21</v>
      </c>
      <c r="D170" s="60">
        <v>23929</v>
      </c>
      <c r="E170" s="63">
        <v>11</v>
      </c>
      <c r="F170" s="60">
        <v>23938</v>
      </c>
      <c r="G170" s="66">
        <v>21</v>
      </c>
      <c r="H170" s="66">
        <v>23946</v>
      </c>
      <c r="I170" s="42"/>
      <c r="J170" s="42"/>
      <c r="K170" s="52">
        <v>1</v>
      </c>
      <c r="L170">
        <v>2212</v>
      </c>
    </row>
    <row r="171" spans="1:12" x14ac:dyDescent="0.3">
      <c r="A171" s="17"/>
      <c r="B171" s="17"/>
      <c r="C171" s="17"/>
      <c r="D171" s="17"/>
      <c r="E171" s="17"/>
      <c r="F171" s="17"/>
      <c r="G171" s="17"/>
      <c r="H17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0</v>
      </c>
      <c r="B2" s="35">
        <v>40739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164</v>
      </c>
      <c r="V3" s="26" t="s">
        <v>115</v>
      </c>
      <c r="W3">
        <f>COUNTA(L7:L33)</f>
        <v>27</v>
      </c>
      <c r="AA3" s="26" t="s">
        <v>115</v>
      </c>
      <c r="AB3">
        <f>COUNTA(L34:L61)</f>
        <v>28</v>
      </c>
      <c r="AF3" s="26" t="s">
        <v>115</v>
      </c>
      <c r="AG3">
        <f>COUNTA(L62:L88)</f>
        <v>27</v>
      </c>
      <c r="AK3" s="26" t="s">
        <v>115</v>
      </c>
      <c r="AL3">
        <f>COUNTA(L89:L115)</f>
        <v>27</v>
      </c>
      <c r="AP3" s="26" t="s">
        <v>115</v>
      </c>
      <c r="AQ3">
        <f>COUNTA(L116:L143)</f>
        <v>28</v>
      </c>
      <c r="AU3" s="26" t="s">
        <v>115</v>
      </c>
      <c r="AV3">
        <f>COUNTA(L144:L170)</f>
        <v>27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164</v>
      </c>
      <c r="V4" s="26" t="s">
        <v>116</v>
      </c>
      <c r="W4">
        <f>SUM(U7:U22)</f>
        <v>27</v>
      </c>
      <c r="AA4" s="26" t="s">
        <v>116</v>
      </c>
      <c r="AB4">
        <f>SUM(Z7:Z22)</f>
        <v>28</v>
      </c>
      <c r="AF4" s="26" t="s">
        <v>116</v>
      </c>
      <c r="AG4">
        <f>SUM(AE7:AE22)</f>
        <v>27</v>
      </c>
      <c r="AK4" s="26" t="s">
        <v>116</v>
      </c>
      <c r="AL4">
        <f>SUM(AJ7:AJ22)</f>
        <v>27</v>
      </c>
      <c r="AP4" s="26" t="s">
        <v>116</v>
      </c>
      <c r="AQ4">
        <f>SUM(AO7:AO22)</f>
        <v>28</v>
      </c>
      <c r="AU4" s="26" t="s">
        <v>116</v>
      </c>
      <c r="AV4">
        <f>SUM(AT7:AT22)</f>
        <v>27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30</v>
      </c>
      <c r="C7" s="61">
        <v>12</v>
      </c>
      <c r="D7" s="58">
        <v>86</v>
      </c>
      <c r="E7" s="61">
        <v>13</v>
      </c>
      <c r="F7" s="58">
        <v>109</v>
      </c>
      <c r="G7" s="64">
        <v>23</v>
      </c>
      <c r="H7" s="64">
        <v>142</v>
      </c>
      <c r="I7" s="43"/>
      <c r="J7" s="43"/>
      <c r="K7" s="44">
        <v>0</v>
      </c>
      <c r="L7">
        <v>2112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COUNTIF(L7:L33,T7)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COUNTIF(L34:L61,Y7)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COUNTIF(L62:L88,AD7)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COUNTIF(L89:L115,AI7)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COUNTIF(L116:L143,AN7)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COUNTIF(L144:L170,AS7)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246</v>
      </c>
      <c r="C8" s="62">
        <v>21</v>
      </c>
      <c r="D8" s="59">
        <v>254</v>
      </c>
      <c r="E8" s="62">
        <v>22</v>
      </c>
      <c r="F8" s="59">
        <v>287</v>
      </c>
      <c r="G8" s="65">
        <v>23</v>
      </c>
      <c r="H8" s="65">
        <v>295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2</v>
      </c>
      <c r="P8" s="37">
        <f>O8/$Q$4</f>
        <v>1.2195121951219513E-2</v>
      </c>
      <c r="Q8" s="37">
        <f>IF(P8=0,0,(P8*((LOG(P8))/LOG(2))))</f>
        <v>-7.7531122007537603E-2</v>
      </c>
      <c r="T8" s="37">
        <f>N8</f>
        <v>1112</v>
      </c>
      <c r="U8" s="37">
        <f>COUNTIF(L7:L33,T8)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COUNTIF(L34:L61,Y8)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COUNTIF(L62:L88,AD8)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COUNTIF(L89:L115,AI8)</f>
        <v>2</v>
      </c>
      <c r="AK8" s="37">
        <f>AJ8/(AL4-AJ20)</f>
        <v>7.407407407407407E-2</v>
      </c>
      <c r="AL8" s="37">
        <f>IF(AK8=0,0,(AK8*((LOG(AK8))/LOG(2))))</f>
        <v>-0.27813981497507173</v>
      </c>
      <c r="AN8" s="37">
        <f>N8</f>
        <v>1112</v>
      </c>
      <c r="AO8" s="37">
        <f>COUNTIF(L116:L143,AN8)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COUNTIF(L144:L170,AS8)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397</v>
      </c>
      <c r="C9" s="62">
        <v>12</v>
      </c>
      <c r="D9" s="59">
        <v>416</v>
      </c>
      <c r="E9" s="62">
        <v>24</v>
      </c>
      <c r="F9" s="59">
        <v>424</v>
      </c>
      <c r="G9" s="65">
        <v>23</v>
      </c>
      <c r="H9" s="65">
        <v>435</v>
      </c>
      <c r="I9" s="43"/>
      <c r="J9" s="43"/>
      <c r="K9" s="44">
        <v>0</v>
      </c>
      <c r="L9">
        <v>2122</v>
      </c>
      <c r="N9" s="37">
        <v>1121</v>
      </c>
      <c r="O9" s="37">
        <f>COUNTIF($L$7:$L$500,N9)</f>
        <v>4</v>
      </c>
      <c r="P9" s="37">
        <f>O9/$Q$4</f>
        <v>2.4390243902439025E-2</v>
      </c>
      <c r="Q9" s="37">
        <f>IF(P9=0,0,(P9*((LOG(P9))/LOG(2))))</f>
        <v>-0.13067200011263619</v>
      </c>
      <c r="T9" s="37">
        <f>N9</f>
        <v>1121</v>
      </c>
      <c r="U9" s="37">
        <f>COUNTIF(L7:L33,T9)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COUNTIF(L34:L61,Y9)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COUNTIF(L62:L88,AD9)</f>
        <v>1</v>
      </c>
      <c r="AF9" s="37">
        <f>AE9/(AG4-AE20)</f>
        <v>4.5454545454545456E-2</v>
      </c>
      <c r="AG9" s="37">
        <f>IF(AF9=0,0,(AF9*((LOG(AF9))/LOG(2))))</f>
        <v>-0.20270143721078623</v>
      </c>
      <c r="AI9" s="37">
        <f>N9</f>
        <v>1121</v>
      </c>
      <c r="AJ9" s="37">
        <f>COUNTIF(L89:L115,AI9)</f>
        <v>2</v>
      </c>
      <c r="AK9" s="37">
        <f>AJ9/(AL4-AJ20)</f>
        <v>7.407407407407407E-2</v>
      </c>
      <c r="AL9" s="37">
        <f>IF(AK9=0,0,(AK9*((LOG(AK9))/LOG(2))))</f>
        <v>-0.27813981497507173</v>
      </c>
      <c r="AN9" s="37">
        <f>N9</f>
        <v>1121</v>
      </c>
      <c r="AO9" s="37">
        <f>COUNTIF(L116:L143,AN9)</f>
        <v>1</v>
      </c>
      <c r="AP9" s="37">
        <f>AO9/(AQ4-AO20)</f>
        <v>0.05</v>
      </c>
      <c r="AQ9" s="37">
        <f>IF(AP9=0,0,(AP9*((LOG(AP9))/LOG(2))))</f>
        <v>-0.21609640474436814</v>
      </c>
      <c r="AS9" s="37">
        <f>N9</f>
        <v>1121</v>
      </c>
      <c r="AT9" s="37">
        <f>COUNTIF(L144:L170,AS9)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533</v>
      </c>
      <c r="C10" s="62">
        <v>21</v>
      </c>
      <c r="D10" s="59">
        <v>542</v>
      </c>
      <c r="E10" s="62">
        <v>22</v>
      </c>
      <c r="F10" s="59">
        <v>560</v>
      </c>
      <c r="G10" s="65">
        <v>23</v>
      </c>
      <c r="H10" s="65">
        <v>570</v>
      </c>
      <c r="I10" s="43"/>
      <c r="J10" s="43"/>
      <c r="K10" s="44">
        <v>0</v>
      </c>
      <c r="L10">
        <v>2222</v>
      </c>
      <c r="N10" s="37">
        <v>1122</v>
      </c>
      <c r="O10" s="37">
        <f>COUNTIF($L$7:$L$500,N10)</f>
        <v>3</v>
      </c>
      <c r="P10" s="37">
        <f>O10/$Q$4</f>
        <v>1.8292682926829267E-2</v>
      </c>
      <c r="Q10" s="37">
        <f>IF(P10=0,0,(P10*((LOG(P10))/LOG(2))))</f>
        <v>-0.10559614946152916</v>
      </c>
      <c r="T10" s="37">
        <f>N10</f>
        <v>1122</v>
      </c>
      <c r="U10" s="37">
        <f>COUNTIF(L7:L33,T10)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COUNTIF(L34:L61,Y10)</f>
        <v>1</v>
      </c>
      <c r="AA10" s="37">
        <f>Z10/(AB4-Z20)</f>
        <v>0.04</v>
      </c>
      <c r="AB10" s="37">
        <f>IF(AA10=0,0,(AA10*((LOG(AA10))/LOG(2))))</f>
        <v>-0.18575424759098899</v>
      </c>
      <c r="AD10" s="37">
        <f>N10</f>
        <v>1122</v>
      </c>
      <c r="AE10" s="37">
        <f>COUNTIF(L62:L88,AD10)</f>
        <v>1</v>
      </c>
      <c r="AF10" s="37">
        <f>AE10/(AG4-AE20)</f>
        <v>4.5454545454545456E-2</v>
      </c>
      <c r="AG10" s="37">
        <f>IF(AF10=0,0,(AF10*((LOG(AF10))/LOG(2))))</f>
        <v>-0.20270143721078623</v>
      </c>
      <c r="AI10" s="37">
        <f>N10</f>
        <v>1122</v>
      </c>
      <c r="AJ10" s="37">
        <f>COUNTIF(L89:L115,AI10)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COUNTIF(L116:L143,AN10)</f>
        <v>1</v>
      </c>
      <c r="AP10" s="37">
        <f>AO10/(AQ4-AO20)</f>
        <v>0.05</v>
      </c>
      <c r="AQ10" s="37">
        <f>IF(AP10=0,0,(AP10*((LOG(AP10))/LOG(2))))</f>
        <v>-0.21609640474436814</v>
      </c>
      <c r="AS10" s="37">
        <f>N10</f>
        <v>1122</v>
      </c>
      <c r="AT10" s="37">
        <f>COUNTIF(L144:L170,AS10)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21</v>
      </c>
      <c r="B11" s="59">
        <v>671</v>
      </c>
      <c r="C11" s="62">
        <v>21</v>
      </c>
      <c r="D11" s="59">
        <v>683</v>
      </c>
      <c r="E11" s="62">
        <v>11</v>
      </c>
      <c r="F11" s="59">
        <v>693</v>
      </c>
      <c r="G11" s="65">
        <v>21</v>
      </c>
      <c r="H11" s="65">
        <v>701</v>
      </c>
      <c r="I11" s="43"/>
      <c r="J11" s="43"/>
      <c r="K11" s="44">
        <v>0</v>
      </c>
      <c r="L11">
        <v>2212</v>
      </c>
      <c r="N11" s="37">
        <v>1211</v>
      </c>
      <c r="O11" s="37">
        <f>COUNTIF($L$7:$L$500,N11)</f>
        <v>1</v>
      </c>
      <c r="P11" s="37">
        <f>O11/$Q$4</f>
        <v>6.0975609756097563E-3</v>
      </c>
      <c r="Q11" s="37">
        <f>IF(P11=0,0,(P11*((LOG(P11))/LOG(2))))</f>
        <v>-4.4863121979378563E-2</v>
      </c>
      <c r="T11" s="37">
        <f>N11</f>
        <v>1211</v>
      </c>
      <c r="U11" s="37">
        <f>COUNTIF(L7:L33,T11)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COUNTIF(L34:L61,Y11)</f>
        <v>1</v>
      </c>
      <c r="AA11" s="37">
        <f>Z11/(AB4-Z20)</f>
        <v>0.04</v>
      </c>
      <c r="AB11" s="37">
        <f>IF(AA11=0,0,(AA11*((LOG(AA11))/LOG(2))))</f>
        <v>-0.18575424759098899</v>
      </c>
      <c r="AD11" s="37">
        <f>N11</f>
        <v>1211</v>
      </c>
      <c r="AE11" s="37">
        <f>COUNTIF(L62:L88,AD11)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COUNTIF(L89:L115,AI11)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COUNTIF(L116:L143,AN11)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COUNTIF(L144:L170,AS11)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793</v>
      </c>
      <c r="C12" s="62">
        <v>12</v>
      </c>
      <c r="D12" s="59">
        <v>805</v>
      </c>
      <c r="E12" s="62">
        <v>24</v>
      </c>
      <c r="F12" s="59">
        <v>812</v>
      </c>
      <c r="G12" s="65">
        <v>23</v>
      </c>
      <c r="H12" s="65">
        <v>827</v>
      </c>
      <c r="I12" s="43"/>
      <c r="J12" s="43"/>
      <c r="K12" s="44">
        <v>0</v>
      </c>
      <c r="L12">
        <v>2122</v>
      </c>
      <c r="N12" s="37">
        <v>1212</v>
      </c>
      <c r="O12" s="37">
        <f>COUNTIF($L$7:$L$500,N12)</f>
        <v>12</v>
      </c>
      <c r="P12" s="37">
        <f>O12/$Q$4</f>
        <v>7.3170731707317069E-2</v>
      </c>
      <c r="Q12" s="37">
        <f>IF(P12=0,0,(P12*((LOG(P12))/LOG(2))))</f>
        <v>-0.27604313443148248</v>
      </c>
      <c r="T12" s="37">
        <f>N12</f>
        <v>1212</v>
      </c>
      <c r="U12" s="37">
        <f>COUNTIF(L7:L33,T12)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COUNTIF(L34:L61,Y12)</f>
        <v>2</v>
      </c>
      <c r="AA12" s="37">
        <f>Z12/(AB4-Z20)</f>
        <v>0.08</v>
      </c>
      <c r="AB12" s="37">
        <f>IF(AA12=0,0,(AA12*((LOG(AA12))/LOG(2))))</f>
        <v>-0.29150849518197797</v>
      </c>
      <c r="AD12" s="37">
        <f>N12</f>
        <v>1212</v>
      </c>
      <c r="AE12" s="37">
        <f>COUNTIF(L62:L88,AD12)</f>
        <v>3</v>
      </c>
      <c r="AF12" s="37">
        <f>AE12/(AG4-AE20)</f>
        <v>0.13636363636363635</v>
      </c>
      <c r="AG12" s="37">
        <f>IF(AF12=0,0,(AF12*((LOG(AF12))/LOG(2))))</f>
        <v>-0.39197306153401923</v>
      </c>
      <c r="AI12" s="37">
        <f>N12</f>
        <v>1212</v>
      </c>
      <c r="AJ12" s="37">
        <f>COUNTIF(L89:L115,AI12)</f>
        <v>6</v>
      </c>
      <c r="AK12" s="37">
        <f>AJ12/(AL4-AJ20)</f>
        <v>0.22222222222222221</v>
      </c>
      <c r="AL12" s="37">
        <f>IF(AK12=0,0,(AK12*((LOG(AK12))/LOG(2))))</f>
        <v>-0.48220555587606945</v>
      </c>
      <c r="AN12" s="37">
        <f>N12</f>
        <v>1212</v>
      </c>
      <c r="AO12" s="37">
        <f>COUNTIF(L116:L143,AN12)</f>
        <v>1</v>
      </c>
      <c r="AP12" s="37">
        <f>AO12/(AQ4-AO20)</f>
        <v>0.05</v>
      </c>
      <c r="AQ12" s="37">
        <f>IF(AP12=0,0,(AP12*((LOG(AP12))/LOG(2))))</f>
        <v>-0.21609640474436814</v>
      </c>
      <c r="AS12" s="37">
        <f>N12</f>
        <v>1212</v>
      </c>
      <c r="AT12" s="37">
        <f>COUNTIF(L144:L170,AS12)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21</v>
      </c>
      <c r="B13" s="59">
        <v>925</v>
      </c>
      <c r="C13" s="62">
        <v>21</v>
      </c>
      <c r="D13" s="59">
        <v>956</v>
      </c>
      <c r="E13" s="62">
        <v>11</v>
      </c>
      <c r="F13" s="59">
        <v>971</v>
      </c>
      <c r="G13" s="65">
        <v>21</v>
      </c>
      <c r="H13" s="65">
        <v>979</v>
      </c>
      <c r="I13" s="43"/>
      <c r="J13" s="43"/>
      <c r="K13" s="44">
        <v>0</v>
      </c>
      <c r="L13">
        <v>2212</v>
      </c>
      <c r="N13" s="37">
        <v>1221</v>
      </c>
      <c r="O13" s="37">
        <f>COUNTIF($L$7:$L$500,N13)</f>
        <v>11</v>
      </c>
      <c r="P13" s="37">
        <f>O13/$Q$4</f>
        <v>6.7073170731707321E-2</v>
      </c>
      <c r="Q13" s="37">
        <f>IF(P13=0,0,(P13*((LOG(P13))/LOG(2))))</f>
        <v>-0.26145929418163816</v>
      </c>
      <c r="T13" s="37">
        <f>N13</f>
        <v>1221</v>
      </c>
      <c r="U13" s="37">
        <f>COUNTIF(L7:L33,T13)</f>
        <v>2</v>
      </c>
      <c r="V13" s="37">
        <f>U13/(W4-U20)</f>
        <v>9.5238095238095233E-2</v>
      </c>
      <c r="W13" s="37">
        <f>IF(V13=0,0,(V13*((LOG(V13))/LOG(2))))</f>
        <v>-0.32307784978845333</v>
      </c>
      <c r="Y13" s="37">
        <f>N13</f>
        <v>1221</v>
      </c>
      <c r="Z13" s="37">
        <f>COUNTIF(L34:L61,Y13)</f>
        <v>1</v>
      </c>
      <c r="AA13" s="37">
        <f>Z13/(AB4-Z20)</f>
        <v>0.04</v>
      </c>
      <c r="AB13" s="37">
        <f>IF(AA13=0,0,(AA13*((LOG(AA13))/LOG(2))))</f>
        <v>-0.18575424759098899</v>
      </c>
      <c r="AD13" s="37">
        <f>N13</f>
        <v>1221</v>
      </c>
      <c r="AE13" s="37">
        <f>COUNTIF(L62:L88,AD13)</f>
        <v>4</v>
      </c>
      <c r="AF13" s="37">
        <f>AE13/(AG4-AE20)</f>
        <v>0.18181818181818182</v>
      </c>
      <c r="AG13" s="37">
        <f>IF(AF13=0,0,(AF13*((LOG(AF13))/LOG(2))))</f>
        <v>-0.44716938520678134</v>
      </c>
      <c r="AI13" s="37">
        <f>N13</f>
        <v>1221</v>
      </c>
      <c r="AJ13" s="37">
        <f>COUNTIF(L89:L115,AI13)</f>
        <v>1</v>
      </c>
      <c r="AK13" s="37">
        <f>AJ13/(AL4-AJ20)</f>
        <v>3.7037037037037035E-2</v>
      </c>
      <c r="AL13" s="37">
        <f>IF(AK13=0,0,(AK13*((LOG(AK13))/LOG(2))))</f>
        <v>-0.1761069445245729</v>
      </c>
      <c r="AN13" s="37">
        <f>N13</f>
        <v>1221</v>
      </c>
      <c r="AO13" s="37">
        <f>COUNTIF(L116:L143,AN13)</f>
        <v>1</v>
      </c>
      <c r="AP13" s="37">
        <f>AO13/(AQ4-AO20)</f>
        <v>0.05</v>
      </c>
      <c r="AQ13" s="37">
        <f>IF(AP13=0,0,(AP13*((LOG(AP13))/LOG(2))))</f>
        <v>-0.21609640474436814</v>
      </c>
      <c r="AS13" s="37">
        <f>N13</f>
        <v>1221</v>
      </c>
      <c r="AT13" s="37">
        <f>COUNTIF(L144:L170,AS13)</f>
        <v>2</v>
      </c>
      <c r="AU13" s="37">
        <f>AT13/(AV4-AT20)</f>
        <v>0.10526315789473684</v>
      </c>
      <c r="AV13" s="37">
        <f>IF(AU13=0,0,(AU13*((LOG(AU13))/LOG(2))))</f>
        <v>-0.34188710667827216</v>
      </c>
    </row>
    <row r="14" spans="1:48" x14ac:dyDescent="0.3">
      <c r="A14" s="59">
        <v>21</v>
      </c>
      <c r="B14" s="59">
        <v>1071</v>
      </c>
      <c r="C14" s="62">
        <v>21</v>
      </c>
      <c r="D14" s="59">
        <v>1091</v>
      </c>
      <c r="E14" s="62">
        <v>11</v>
      </c>
      <c r="F14" s="59">
        <v>1099</v>
      </c>
      <c r="G14" s="65">
        <v>21</v>
      </c>
      <c r="H14" s="65">
        <v>1107</v>
      </c>
      <c r="I14" s="43"/>
      <c r="J14" s="43"/>
      <c r="K14" s="44">
        <v>0</v>
      </c>
      <c r="L14">
        <v>2212</v>
      </c>
      <c r="N14" s="37">
        <v>1222</v>
      </c>
      <c r="O14" s="37">
        <f>COUNTIF($L$7:$L$500,N14)</f>
        <v>9</v>
      </c>
      <c r="P14" s="37">
        <f>O14/$Q$4</f>
        <v>5.4878048780487805E-2</v>
      </c>
      <c r="Q14" s="37">
        <f>IF(P14=0,0,(P14*((LOG(P14))/LOG(2))))</f>
        <v>-0.22980879895476791</v>
      </c>
      <c r="T14" s="37">
        <f>N14</f>
        <v>1222</v>
      </c>
      <c r="U14" s="37">
        <f>COUNTIF(L7:L33,T14)</f>
        <v>1</v>
      </c>
      <c r="V14" s="37">
        <f>U14/(W4-U20)</f>
        <v>4.7619047619047616E-2</v>
      </c>
      <c r="W14" s="37">
        <f>IF(V14=0,0,(V14*((LOG(V14))/LOG(2))))</f>
        <v>-0.20915797251327431</v>
      </c>
      <c r="Y14" s="37">
        <f>N14</f>
        <v>1222</v>
      </c>
      <c r="Z14" s="37">
        <f>COUNTIF(L34:L61,Y14)</f>
        <v>3</v>
      </c>
      <c r="AA14" s="37">
        <f>Z14/(AB4-Z20)</f>
        <v>0.12</v>
      </c>
      <c r="AB14" s="37">
        <f>IF(AA14=0,0,(AA14*((LOG(AA14))/LOG(2))))</f>
        <v>-0.36706724268642821</v>
      </c>
      <c r="AD14" s="37">
        <f>N14</f>
        <v>1222</v>
      </c>
      <c r="AE14" s="37">
        <f>COUNTIF(L62:L88,AD14)</f>
        <v>3</v>
      </c>
      <c r="AF14" s="37">
        <f>AE14/(AG4-AE20)</f>
        <v>0.13636363636363635</v>
      </c>
      <c r="AG14" s="37">
        <f>IF(AF14=0,0,(AF14*((LOG(AF14))/LOG(2))))</f>
        <v>-0.39197306153401923</v>
      </c>
      <c r="AI14" s="37">
        <f>N14</f>
        <v>1222</v>
      </c>
      <c r="AJ14" s="37">
        <f>COUNTIF(L89:L115,AI14)</f>
        <v>1</v>
      </c>
      <c r="AK14" s="37">
        <f>AJ14/(AL4-AJ20)</f>
        <v>3.7037037037037035E-2</v>
      </c>
      <c r="AL14" s="37">
        <f>IF(AK14=0,0,(AK14*((LOG(AK14))/LOG(2))))</f>
        <v>-0.1761069445245729</v>
      </c>
      <c r="AN14" s="37">
        <f>N14</f>
        <v>1222</v>
      </c>
      <c r="AO14" s="37">
        <f>COUNTIF(L116:L143,AN14)</f>
        <v>1</v>
      </c>
      <c r="AP14" s="37">
        <f>AO14/(AQ4-AO20)</f>
        <v>0.05</v>
      </c>
      <c r="AQ14" s="37">
        <f>IF(AP14=0,0,(AP14*((LOG(AP14))/LOG(2))))</f>
        <v>-0.21609640474436814</v>
      </c>
      <c r="AS14" s="37">
        <f>N14</f>
        <v>1222</v>
      </c>
      <c r="AT14" s="37">
        <f>COUNTIF(L144:L170,AS14)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21</v>
      </c>
      <c r="B15" s="59">
        <v>1233</v>
      </c>
      <c r="C15" s="62">
        <v>12</v>
      </c>
      <c r="D15" s="59">
        <v>1242</v>
      </c>
      <c r="E15" s="62">
        <v>24</v>
      </c>
      <c r="F15" s="59">
        <v>1250</v>
      </c>
      <c r="G15" s="65">
        <v>23</v>
      </c>
      <c r="H15" s="65">
        <v>1275</v>
      </c>
      <c r="I15" s="43"/>
      <c r="J15" s="43"/>
      <c r="K15" s="44">
        <v>0</v>
      </c>
      <c r="L15">
        <v>2122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COUNTIF(L7:L33,T15)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COUNTIF(L34:L61,Y15)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COUNTIF(L62:L88,AD15)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COUNTIF(L89:L115,AI15)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COUNTIF(L116:L143,AN15)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COUNTIF(L144:L170,AS15)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1374</v>
      </c>
      <c r="C16" s="62">
        <v>12</v>
      </c>
      <c r="D16" s="59">
        <v>1407</v>
      </c>
      <c r="E16" s="62">
        <v>24</v>
      </c>
      <c r="F16" s="59">
        <v>1418</v>
      </c>
      <c r="G16" s="65">
        <v>23</v>
      </c>
      <c r="H16" s="65">
        <v>1428</v>
      </c>
      <c r="I16" s="43"/>
      <c r="J16" s="43"/>
      <c r="K16" s="44">
        <v>0</v>
      </c>
      <c r="L16">
        <v>2122</v>
      </c>
      <c r="N16" s="37">
        <v>2112</v>
      </c>
      <c r="O16" s="37">
        <f>COUNTIF($L$7:$L$500,N16)</f>
        <v>4</v>
      </c>
      <c r="P16" s="37">
        <f>O16/$Q$4</f>
        <v>2.4390243902439025E-2</v>
      </c>
      <c r="Q16" s="37">
        <f>IF(P16=0,0,(P16*((LOG(P16))/LOG(2))))</f>
        <v>-0.13067200011263619</v>
      </c>
      <c r="T16" s="37">
        <f>N16</f>
        <v>2112</v>
      </c>
      <c r="U16" s="37">
        <f>COUNTIF(L7:L33,T16)</f>
        <v>1</v>
      </c>
      <c r="V16" s="37">
        <f>U16/(W4-U20)</f>
        <v>4.7619047619047616E-2</v>
      </c>
      <c r="W16" s="37">
        <f>IF(V16=0,0,(V16*((LOG(V16))/LOG(2))))</f>
        <v>-0.20915797251327431</v>
      </c>
      <c r="Y16" s="37">
        <f>N16</f>
        <v>2112</v>
      </c>
      <c r="Z16" s="37">
        <f>COUNTIF(L34:L61,Y16)</f>
        <v>1</v>
      </c>
      <c r="AA16" s="37">
        <f>Z16/(AB4-Z20)</f>
        <v>0.04</v>
      </c>
      <c r="AB16" s="37">
        <f>IF(AA16=0,0,(AA16*((LOG(AA16))/LOG(2))))</f>
        <v>-0.18575424759098899</v>
      </c>
      <c r="AD16" s="37">
        <f>N16</f>
        <v>2112</v>
      </c>
      <c r="AE16" s="37">
        <f>COUNTIF(L62:L88,AD16)</f>
        <v>1</v>
      </c>
      <c r="AF16" s="37">
        <f>AE16/(AG4-AE20)</f>
        <v>4.5454545454545456E-2</v>
      </c>
      <c r="AG16" s="37">
        <f>IF(AF16=0,0,(AF16*((LOG(AF16))/LOG(2))))</f>
        <v>-0.20270143721078623</v>
      </c>
      <c r="AI16" s="37">
        <f>N16</f>
        <v>2112</v>
      </c>
      <c r="AJ16" s="37">
        <f>COUNTIF(L89:L115,AI16)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COUNTIF(L116:L143,AN16)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COUNTIF(L144:L170,AS16)</f>
        <v>1</v>
      </c>
      <c r="AU16" s="37">
        <f>AT16/(AV4-AT20)</f>
        <v>5.2631578947368418E-2</v>
      </c>
      <c r="AV16" s="37">
        <f>IF(AU16=0,0,(AU16*((LOG(AU16))/LOG(2))))</f>
        <v>-0.22357513228650452</v>
      </c>
    </row>
    <row r="17" spans="1:48" x14ac:dyDescent="0.3">
      <c r="A17" s="59">
        <v>21</v>
      </c>
      <c r="B17" s="59">
        <v>1542</v>
      </c>
      <c r="C17" s="62">
        <v>12</v>
      </c>
      <c r="D17" s="59">
        <v>1551</v>
      </c>
      <c r="E17" s="62">
        <v>24</v>
      </c>
      <c r="F17" s="59">
        <v>1559</v>
      </c>
      <c r="G17" s="65">
        <v>23</v>
      </c>
      <c r="H17" s="65">
        <v>1567</v>
      </c>
      <c r="I17" s="43"/>
      <c r="J17" s="43"/>
      <c r="K17" s="44">
        <v>0</v>
      </c>
      <c r="L17">
        <v>2122</v>
      </c>
      <c r="N17" s="37">
        <v>2121</v>
      </c>
      <c r="O17" s="37">
        <f>COUNTIF($L$7:$L$500,N17)</f>
        <v>28</v>
      </c>
      <c r="P17" s="37">
        <f>O17/$Q$4</f>
        <v>0.17073170731707318</v>
      </c>
      <c r="Q17" s="37">
        <f>IF(P17=0,0,(P17*((LOG(P17))/LOG(2))))</f>
        <v>-0.4353995019005697</v>
      </c>
      <c r="T17" s="37">
        <f>N17</f>
        <v>2121</v>
      </c>
      <c r="U17" s="37">
        <f>COUNTIF(L7:L33,T17)</f>
        <v>1</v>
      </c>
      <c r="V17" s="37">
        <f>U17/(W4-U20)</f>
        <v>4.7619047619047616E-2</v>
      </c>
      <c r="W17" s="37">
        <f>IF(V17=0,0,(V17*((LOG(V17))/LOG(2))))</f>
        <v>-0.20915797251327431</v>
      </c>
      <c r="Y17" s="37">
        <f>N17</f>
        <v>2121</v>
      </c>
      <c r="Z17" s="37">
        <f>COUNTIF(L34:L61,Y17)</f>
        <v>6</v>
      </c>
      <c r="AA17" s="37">
        <f>Z17/(AB4-Z20)</f>
        <v>0.24</v>
      </c>
      <c r="AB17" s="37">
        <f>IF(AA17=0,0,(AA17*((LOG(AA17))/LOG(2))))</f>
        <v>-0.49413448537285637</v>
      </c>
      <c r="AD17" s="37">
        <f>N17</f>
        <v>2121</v>
      </c>
      <c r="AE17" s="37">
        <f>COUNTIF(L62:L88,AD17)</f>
        <v>4</v>
      </c>
      <c r="AF17" s="37">
        <f>AE17/(AG4-AE20)</f>
        <v>0.18181818181818182</v>
      </c>
      <c r="AG17" s="37">
        <f>IF(AF17=0,0,(AF17*((LOG(AF17))/LOG(2))))</f>
        <v>-0.44716938520678134</v>
      </c>
      <c r="AI17" s="37">
        <f>N17</f>
        <v>2121</v>
      </c>
      <c r="AJ17" s="37">
        <f>COUNTIF(L89:L115,AI17)</f>
        <v>7</v>
      </c>
      <c r="AK17" s="37">
        <f>AJ17/(AL4-AJ20)</f>
        <v>0.25925925925925924</v>
      </c>
      <c r="AL17" s="37">
        <f>IF(AK17=0,0,(AK17*((LOG(AK17))/LOG(2))))</f>
        <v>-0.5049158541015204</v>
      </c>
      <c r="AN17" s="37">
        <f>N17</f>
        <v>2121</v>
      </c>
      <c r="AO17" s="37">
        <f>COUNTIF(L116:L143,AN17)</f>
        <v>7</v>
      </c>
      <c r="AP17" s="37">
        <f>AO17/(AQ4-AO20)</f>
        <v>0.35</v>
      </c>
      <c r="AQ17" s="37">
        <f>IF(AP17=0,0,(AP17*((LOG(AP17))/LOG(2))))</f>
        <v>-0.53010061049041535</v>
      </c>
      <c r="AS17" s="37">
        <f>N17</f>
        <v>2121</v>
      </c>
      <c r="AT17" s="37">
        <f>COUNTIF(L144:L170,AS17)</f>
        <v>3</v>
      </c>
      <c r="AU17" s="37">
        <f>AT17/(AV4-AT20)</f>
        <v>0.15789473684210525</v>
      </c>
      <c r="AV17" s="37">
        <f>IF(AU17=0,0,(AU17*((LOG(AU17))/LOG(2))))</f>
        <v>-0.42046815990354147</v>
      </c>
    </row>
    <row r="18" spans="1:48" x14ac:dyDescent="0.3">
      <c r="A18" s="59">
        <v>12</v>
      </c>
      <c r="B18" s="59">
        <v>1683</v>
      </c>
      <c r="C18" s="62">
        <v>23</v>
      </c>
      <c r="D18" s="59">
        <v>1699</v>
      </c>
      <c r="E18" s="62">
        <v>24</v>
      </c>
      <c r="F18" s="59">
        <v>1709</v>
      </c>
      <c r="G18" s="65">
        <v>14</v>
      </c>
      <c r="H18" s="65">
        <v>1721</v>
      </c>
      <c r="I18" s="43"/>
      <c r="J18" s="43"/>
      <c r="K18" s="44">
        <v>0</v>
      </c>
      <c r="L18">
        <v>1221</v>
      </c>
      <c r="N18" s="37">
        <v>2122</v>
      </c>
      <c r="O18" s="37">
        <f>COUNTIF($L$7:$L$500,N18)</f>
        <v>35</v>
      </c>
      <c r="P18" s="37">
        <f>O18/$Q$4</f>
        <v>0.21341463414634146</v>
      </c>
      <c r="Q18" s="37">
        <f>IF(P18=0,0,(P18*((LOG(P18))/LOG(2))))</f>
        <v>-0.475545210783897</v>
      </c>
      <c r="T18" s="37">
        <f>N18</f>
        <v>2122</v>
      </c>
      <c r="U18" s="37">
        <f>COUNTIF(L7:L33,T18)</f>
        <v>10</v>
      </c>
      <c r="V18" s="37">
        <f>U18/(W4-U20)</f>
        <v>0.47619047619047616</v>
      </c>
      <c r="W18" s="37">
        <f>IF(V18=0,0,(V18*((LOG(V18))/LOG(2))))</f>
        <v>-0.50970920375780859</v>
      </c>
      <c r="Y18" s="37">
        <f>N18</f>
        <v>2122</v>
      </c>
      <c r="Z18" s="37">
        <f>COUNTIF(L34:L61,Y18)</f>
        <v>7</v>
      </c>
      <c r="AA18" s="37">
        <f>Z18/(AB4-Z20)</f>
        <v>0.28000000000000003</v>
      </c>
      <c r="AB18" s="37">
        <f>IF(AA18=0,0,(AA18*((LOG(AA18))/LOG(2))))</f>
        <v>-0.51422035496079388</v>
      </c>
      <c r="AD18" s="37">
        <f>N18</f>
        <v>2122</v>
      </c>
      <c r="AE18" s="37">
        <f>COUNTIF(L62:L88,AD18)</f>
        <v>1</v>
      </c>
      <c r="AF18" s="37">
        <f>AE18/(AG4-AE20)</f>
        <v>4.5454545454545456E-2</v>
      </c>
      <c r="AG18" s="37">
        <f>IF(AF18=0,0,(AF18*((LOG(AF18))/LOG(2))))</f>
        <v>-0.20270143721078623</v>
      </c>
      <c r="AI18" s="37">
        <f>N18</f>
        <v>2122</v>
      </c>
      <c r="AJ18" s="37">
        <f>COUNTIF(L89:L115,AI18)</f>
        <v>7</v>
      </c>
      <c r="AK18" s="37">
        <f>AJ18/(AL4-AJ20)</f>
        <v>0.25925925925925924</v>
      </c>
      <c r="AL18" s="37">
        <f>IF(AK18=0,0,(AK18*((LOG(AK18))/LOG(2))))</f>
        <v>-0.5049158541015204</v>
      </c>
      <c r="AN18" s="37">
        <f>N18</f>
        <v>2122</v>
      </c>
      <c r="AO18" s="37">
        <f>COUNTIF(L116:L143,AN18)</f>
        <v>5</v>
      </c>
      <c r="AP18" s="37">
        <f>AO18/(AQ4-AO20)</f>
        <v>0.25</v>
      </c>
      <c r="AQ18" s="37">
        <f>IF(AP18=0,0,(AP18*((LOG(AP18))/LOG(2))))</f>
        <v>-0.5</v>
      </c>
      <c r="AS18" s="37">
        <f>N18</f>
        <v>2122</v>
      </c>
      <c r="AT18" s="37">
        <f>COUNTIF(L144:L170,AS18)</f>
        <v>5</v>
      </c>
      <c r="AU18" s="37">
        <f>AT18/(AV4-AT20)</f>
        <v>0.26315789473684209</v>
      </c>
      <c r="AV18" s="37">
        <f>IF(AU18=0,0,(AU18*((LOG(AU18))/LOG(2))))</f>
        <v>-0.50684195225163764</v>
      </c>
    </row>
    <row r="19" spans="1:48" x14ac:dyDescent="0.3">
      <c r="A19" s="59">
        <v>12</v>
      </c>
      <c r="B19" s="59">
        <v>1831</v>
      </c>
      <c r="C19" s="62">
        <v>23</v>
      </c>
      <c r="D19" s="59">
        <v>1838</v>
      </c>
      <c r="E19" s="62">
        <v>24</v>
      </c>
      <c r="F19" s="59">
        <v>1848</v>
      </c>
      <c r="G19" s="65">
        <v>14</v>
      </c>
      <c r="H19" s="65">
        <v>1860</v>
      </c>
      <c r="I19" s="43"/>
      <c r="J19" s="43"/>
      <c r="K19" s="44">
        <v>0</v>
      </c>
      <c r="L19">
        <v>1221</v>
      </c>
      <c r="N19" s="37">
        <v>2211</v>
      </c>
      <c r="O19" s="37">
        <f>COUNTIF($L$7:$L$500,N19)</f>
        <v>1</v>
      </c>
      <c r="P19" s="37">
        <f>O19/$Q$4</f>
        <v>6.0975609756097563E-3</v>
      </c>
      <c r="Q19" s="37">
        <f>IF(P19=0,0,(P19*((LOG(P19))/LOG(2))))</f>
        <v>-4.4863121979378563E-2</v>
      </c>
      <c r="T19" s="37">
        <f>N19</f>
        <v>2211</v>
      </c>
      <c r="U19" s="37">
        <f>COUNTIF(L7:L33,T19)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COUNTIF(L34:L61,Y19)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COUNTIF(L62:L88,AD19)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COUNTIF(L89:L115,AI19)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COUNTIF(L116:L143,AN19)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COUNTIF(L144:L170,AS19)</f>
        <v>1</v>
      </c>
      <c r="AU19" s="37">
        <f>AT19/(AV4-AT20)</f>
        <v>5.2631578947368418E-2</v>
      </c>
      <c r="AV19" s="37">
        <f>IF(AU19=0,0,(AU19*((LOG(AU19))/LOG(2))))</f>
        <v>-0.22357513228650452</v>
      </c>
    </row>
    <row r="20" spans="1:48" x14ac:dyDescent="0.3">
      <c r="A20" s="59">
        <v>21</v>
      </c>
      <c r="B20" s="59">
        <v>1959</v>
      </c>
      <c r="C20" s="62">
        <v>21</v>
      </c>
      <c r="D20" s="59">
        <v>1974</v>
      </c>
      <c r="E20" s="62">
        <v>22</v>
      </c>
      <c r="F20" s="59">
        <v>1997</v>
      </c>
      <c r="G20" s="65">
        <v>23</v>
      </c>
      <c r="H20" s="65">
        <v>2007</v>
      </c>
      <c r="I20" s="43"/>
      <c r="J20" s="43"/>
      <c r="K20" s="44">
        <v>0</v>
      </c>
      <c r="L20">
        <v>2222</v>
      </c>
      <c r="N20" s="37">
        <v>2212</v>
      </c>
      <c r="O20" s="37">
        <f>COUNTIF($L$7:$L$500,N20)</f>
        <v>30</v>
      </c>
      <c r="P20" s="37">
        <f>O20/$Q$4</f>
        <v>0.18292682926829268</v>
      </c>
      <c r="Q20" s="37">
        <f>IF(P20=0,0,(P20*((LOG(P20))/LOG(2))))</f>
        <v>-0.44829172116028626</v>
      </c>
      <c r="T20" s="37">
        <f>N20</f>
        <v>2212</v>
      </c>
      <c r="U20" s="37">
        <f>COUNTIF(L7:L33,T20)</f>
        <v>6</v>
      </c>
      <c r="V20" s="56"/>
      <c r="W20" s="57"/>
      <c r="Y20" s="37">
        <f>N20</f>
        <v>2212</v>
      </c>
      <c r="Z20" s="37">
        <f>COUNTIF(L34:L61,Y20)</f>
        <v>3</v>
      </c>
      <c r="AA20" s="56"/>
      <c r="AB20" s="57"/>
      <c r="AD20" s="37">
        <f>N20</f>
        <v>2212</v>
      </c>
      <c r="AE20" s="37">
        <f>COUNTIF(L62:L88,AD20)</f>
        <v>5</v>
      </c>
      <c r="AF20" s="56"/>
      <c r="AG20" s="57"/>
      <c r="AI20" s="37">
        <f>N20</f>
        <v>2212</v>
      </c>
      <c r="AJ20" s="37">
        <f>COUNTIF(L89:L115,AI20)</f>
        <v>0</v>
      </c>
      <c r="AK20" s="56"/>
      <c r="AL20" s="57"/>
      <c r="AN20" s="37">
        <f>N20</f>
        <v>2212</v>
      </c>
      <c r="AO20" s="37">
        <f>COUNTIF(L116:L143,AN20)</f>
        <v>8</v>
      </c>
      <c r="AP20" s="56"/>
      <c r="AQ20" s="57"/>
      <c r="AS20" s="37">
        <f>N20</f>
        <v>2212</v>
      </c>
      <c r="AT20" s="37">
        <f>COUNTIF(L144:L170,AS20)</f>
        <v>8</v>
      </c>
      <c r="AU20" s="56"/>
      <c r="AV20" s="57"/>
    </row>
    <row r="21" spans="1:48" x14ac:dyDescent="0.3">
      <c r="A21" s="59">
        <v>21</v>
      </c>
      <c r="B21" s="59">
        <v>2131</v>
      </c>
      <c r="C21" s="62">
        <v>12</v>
      </c>
      <c r="D21" s="59">
        <v>2143</v>
      </c>
      <c r="E21" s="62">
        <v>24</v>
      </c>
      <c r="F21" s="59">
        <v>2151</v>
      </c>
      <c r="G21" s="65">
        <v>23</v>
      </c>
      <c r="H21" s="65">
        <v>2159</v>
      </c>
      <c r="I21" s="43"/>
      <c r="J21" s="43"/>
      <c r="K21" s="44">
        <v>0</v>
      </c>
      <c r="L21">
        <v>2122</v>
      </c>
      <c r="N21" s="37">
        <v>2221</v>
      </c>
      <c r="O21" s="37">
        <f>COUNTIF($L$7:$L$500,N21)</f>
        <v>5</v>
      </c>
      <c r="P21" s="37">
        <f>O21/$Q$4</f>
        <v>3.048780487804878E-2</v>
      </c>
      <c r="Q21" s="37">
        <f>IF(P21=0,0,(P21*((LOG(P21))/LOG(2))))</f>
        <v>-0.15352511919910736</v>
      </c>
      <c r="T21" s="37">
        <f>N21</f>
        <v>2221</v>
      </c>
      <c r="U21" s="37">
        <f>COUNTIF(L7:L33,T21)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COUNTIF(L34:L61,Y21)</f>
        <v>1</v>
      </c>
      <c r="AA21" s="37">
        <f>Z21/(AB4-Z20)</f>
        <v>0.04</v>
      </c>
      <c r="AB21" s="37">
        <f>IF(AA21=0,0,(AA21*((LOG(AA21))/LOG(2))))</f>
        <v>-0.18575424759098899</v>
      </c>
      <c r="AD21" s="37">
        <f>N21</f>
        <v>2221</v>
      </c>
      <c r="AE21" s="37">
        <f>COUNTIF(L62:L88,AD21)</f>
        <v>2</v>
      </c>
      <c r="AF21" s="37">
        <f>AE21/(AG4-AE20)</f>
        <v>9.0909090909090912E-2</v>
      </c>
      <c r="AG21" s="37">
        <f>IF(AF21=0,0,(AF21*((LOG(AF21))/LOG(2))))</f>
        <v>-0.31449378351248153</v>
      </c>
      <c r="AI21" s="37">
        <f>N21</f>
        <v>2221</v>
      </c>
      <c r="AJ21" s="37">
        <f>COUNTIF(L89:L115,AI21)</f>
        <v>0</v>
      </c>
      <c r="AK21" s="37">
        <f>AJ21/(AL4-AJ20)</f>
        <v>0</v>
      </c>
      <c r="AL21" s="37">
        <f>IF(AK21=0,0,(AK21*((LOG(AK21))/LOG(2))))</f>
        <v>0</v>
      </c>
      <c r="AN21" s="37">
        <f>N21</f>
        <v>2221</v>
      </c>
      <c r="AO21" s="37">
        <f>COUNTIF(L116:L143,AN21)</f>
        <v>2</v>
      </c>
      <c r="AP21" s="37">
        <f>AO21/(AQ4-AO20)</f>
        <v>0.1</v>
      </c>
      <c r="AQ21" s="37">
        <f>IF(AP21=0,0,(AP21*((LOG(AP21))/LOG(2))))</f>
        <v>-0.33219280948873625</v>
      </c>
      <c r="AS21" s="37">
        <f>N21</f>
        <v>2221</v>
      </c>
      <c r="AT21" s="37">
        <f>COUNTIF(L144:L170,AS21)</f>
        <v>0</v>
      </c>
      <c r="AU21" s="37">
        <f>AT21/(AV4-AT20)</f>
        <v>0</v>
      </c>
      <c r="AV21" s="37">
        <f>IF(AU21=0,0,(AU21*((LOG(AU21))/LOG(2))))</f>
        <v>0</v>
      </c>
    </row>
    <row r="22" spans="1:48" x14ac:dyDescent="0.3">
      <c r="A22" s="59">
        <v>21</v>
      </c>
      <c r="B22" s="59">
        <v>2265</v>
      </c>
      <c r="C22" s="62">
        <v>12</v>
      </c>
      <c r="D22" s="59">
        <v>2291</v>
      </c>
      <c r="E22" s="62">
        <v>24</v>
      </c>
      <c r="F22" s="59">
        <v>2299</v>
      </c>
      <c r="G22" s="65">
        <v>23</v>
      </c>
      <c r="H22" s="65">
        <v>2308</v>
      </c>
      <c r="I22" s="43"/>
      <c r="J22" s="43"/>
      <c r="K22" s="44">
        <v>0</v>
      </c>
      <c r="L22">
        <v>2122</v>
      </c>
      <c r="N22" s="37">
        <v>2222</v>
      </c>
      <c r="O22" s="37">
        <f>COUNTIF($L$7:$L$500,N22)</f>
        <v>19</v>
      </c>
      <c r="P22" s="37">
        <f>O22/$Q$4</f>
        <v>0.11585365853658537</v>
      </c>
      <c r="Q22" s="37">
        <f>IF(P22=0,0,(P22*((LOG(P22))/LOG(2))))</f>
        <v>-0.36026137397753333</v>
      </c>
      <c r="T22" s="37">
        <f>N22</f>
        <v>2222</v>
      </c>
      <c r="U22" s="37">
        <f>COUNTIF(L7:L33,T22)</f>
        <v>6</v>
      </c>
      <c r="V22" s="37">
        <f>U22/(W4-U20)</f>
        <v>0.2857142857142857</v>
      </c>
      <c r="W22" s="37">
        <f>IF(V22=0,0,(V22*((LOG(V22))/LOG(2))))</f>
        <v>-0.51638712058788683</v>
      </c>
      <c r="Y22" s="37">
        <f>N22</f>
        <v>2222</v>
      </c>
      <c r="Z22" s="37">
        <f>COUNTIF(L34:L61,Y22)</f>
        <v>2</v>
      </c>
      <c r="AA22" s="37">
        <f>Z22/(AB4-Z20)</f>
        <v>0.08</v>
      </c>
      <c r="AB22" s="37">
        <f>IF(AA22=0,0,(AA22*((LOG(AA22))/LOG(2))))</f>
        <v>-0.29150849518197797</v>
      </c>
      <c r="AD22" s="37">
        <f>N22</f>
        <v>2222</v>
      </c>
      <c r="AE22" s="37">
        <f>COUNTIF(L62:L88,AD22)</f>
        <v>2</v>
      </c>
      <c r="AF22" s="37">
        <f>AE22/(AG4-AE20)</f>
        <v>9.0909090909090912E-2</v>
      </c>
      <c r="AG22" s="37">
        <f>IF(AF22=0,0,(AF22*((LOG(AF22))/LOG(2))))</f>
        <v>-0.31449378351248153</v>
      </c>
      <c r="AI22" s="37">
        <f>N22</f>
        <v>2222</v>
      </c>
      <c r="AJ22" s="37">
        <f>COUNTIF(L89:L115,AI22)</f>
        <v>1</v>
      </c>
      <c r="AK22" s="37">
        <f>AJ22/(AL4-AJ20)</f>
        <v>3.7037037037037035E-2</v>
      </c>
      <c r="AL22" s="37">
        <f>IF(AK22=0,0,(AK22*((LOG(AK22))/LOG(2))))</f>
        <v>-0.1761069445245729</v>
      </c>
      <c r="AN22" s="37">
        <f>N22</f>
        <v>2222</v>
      </c>
      <c r="AO22" s="37">
        <f>COUNTIF(L116:L143,AN22)</f>
        <v>1</v>
      </c>
      <c r="AP22" s="37">
        <f>AO22/(AQ4-AO20)</f>
        <v>0.05</v>
      </c>
      <c r="AQ22" s="37">
        <f>IF(AP22=0,0,(AP22*((LOG(AP22))/LOG(2))))</f>
        <v>-0.21609640474436814</v>
      </c>
      <c r="AS22" s="37">
        <f>N22</f>
        <v>2222</v>
      </c>
      <c r="AT22" s="37">
        <f>COUNTIF(L144:L170,AS22)</f>
        <v>7</v>
      </c>
      <c r="AU22" s="37">
        <f>AT22/(AV4-AT20)</f>
        <v>0.36842105263157893</v>
      </c>
      <c r="AV22" s="37">
        <f>IF(AU22=0,0,(AU22*((LOG(AU22))/LOG(2))))</f>
        <v>-0.53073727051062469</v>
      </c>
    </row>
    <row r="23" spans="1:48" x14ac:dyDescent="0.3">
      <c r="A23" s="59">
        <v>21</v>
      </c>
      <c r="B23" s="59">
        <v>2420</v>
      </c>
      <c r="C23" s="62">
        <v>21</v>
      </c>
      <c r="D23" s="59">
        <v>2443</v>
      </c>
      <c r="E23" s="62">
        <v>22</v>
      </c>
      <c r="F23" s="59">
        <v>2451</v>
      </c>
      <c r="G23" s="65">
        <v>23</v>
      </c>
      <c r="H23" s="65">
        <v>2459</v>
      </c>
      <c r="I23" s="43"/>
      <c r="J23" s="43"/>
      <c r="K23" s="44">
        <v>0</v>
      </c>
      <c r="L23">
        <v>2222</v>
      </c>
      <c r="P23" s="28">
        <f>SUM(P7:P22)</f>
        <v>1.0000000000000002</v>
      </c>
      <c r="Q23" s="28">
        <f>-SUM(Q7:Q22)</f>
        <v>3.1745316702423785</v>
      </c>
      <c r="V23" s="28">
        <f>SUM(V7:V22)</f>
        <v>0.99999999999999989</v>
      </c>
      <c r="W23" s="28">
        <f>-SUM(W7:W22)</f>
        <v>1.9766480916739715</v>
      </c>
      <c r="AA23" s="28">
        <f>SUM(AA7:AA22)</f>
        <v>1</v>
      </c>
      <c r="AB23" s="28">
        <f>-SUM(AB7:AB22)</f>
        <v>2.8872103113389791</v>
      </c>
      <c r="AF23" s="28">
        <f>SUM(AF7:AF22)</f>
        <v>1</v>
      </c>
      <c r="AG23" s="28">
        <f>-SUM(AG7:AG22)</f>
        <v>3.1180782093497093</v>
      </c>
      <c r="AK23" s="28">
        <f>SUM(AK7:AK22)</f>
        <v>1</v>
      </c>
      <c r="AL23" s="28">
        <f>-SUM(AL7:AL22)</f>
        <v>2.5766377276029724</v>
      </c>
      <c r="AP23" s="28">
        <f>SUM(AP7:AP22)</f>
        <v>1</v>
      </c>
      <c r="AQ23" s="28">
        <f>-SUM(AQ7:AQ22)</f>
        <v>2.6588718484453602</v>
      </c>
      <c r="AU23" s="28">
        <f>SUM(AU7:AU22)</f>
        <v>1</v>
      </c>
      <c r="AV23" s="28">
        <f>-SUM(AV7:AV22)</f>
        <v>2.2470847539170848</v>
      </c>
    </row>
    <row r="24" spans="1:48" x14ac:dyDescent="0.3">
      <c r="A24" s="59">
        <v>21</v>
      </c>
      <c r="B24" s="59">
        <v>2567</v>
      </c>
      <c r="C24" s="62">
        <v>12</v>
      </c>
      <c r="D24" s="59">
        <v>2583</v>
      </c>
      <c r="E24" s="62">
        <v>24</v>
      </c>
      <c r="F24" s="59">
        <v>2592</v>
      </c>
      <c r="G24" s="65">
        <v>23</v>
      </c>
      <c r="H24" s="65">
        <v>2600</v>
      </c>
      <c r="I24" s="43"/>
      <c r="J24" s="43"/>
      <c r="K24" s="44">
        <v>0</v>
      </c>
      <c r="L24">
        <v>2122</v>
      </c>
      <c r="P24" s="29" t="s">
        <v>87</v>
      </c>
      <c r="Q24" s="29">
        <f>Q23/(LOG(Q4)/LOG(2))</f>
        <v>0.43146574679320426</v>
      </c>
      <c r="V24" s="29" t="s">
        <v>114</v>
      </c>
      <c r="W24" s="29">
        <f>W23/(LOG(W4)/LOG(2))</f>
        <v>0.41570869779245018</v>
      </c>
      <c r="AA24" s="29" t="s">
        <v>117</v>
      </c>
      <c r="AB24" s="29">
        <f>AB23/(LOG(AB4)/LOG(2))</f>
        <v>0.60058189132064743</v>
      </c>
      <c r="AF24" s="29" t="s">
        <v>118</v>
      </c>
      <c r="AG24" s="29">
        <f>AG23/(LOG(AG4)/LOG(2))</f>
        <v>0.65576277208051448</v>
      </c>
      <c r="AK24" s="29" t="s">
        <v>119</v>
      </c>
      <c r="AL24" s="29">
        <f>AL23/(LOG(AL4)/LOG(2))</f>
        <v>0.54189246883982123</v>
      </c>
      <c r="AP24" s="29" t="s">
        <v>120</v>
      </c>
      <c r="AQ24" s="29">
        <f>AQ23/(LOG(AQ4)/LOG(2))</f>
        <v>0.55308415782775866</v>
      </c>
      <c r="AU24" s="29" t="s">
        <v>121</v>
      </c>
      <c r="AV24" s="29">
        <f>AV23/(LOG(AV4)/LOG(2))</f>
        <v>0.47258421001436185</v>
      </c>
    </row>
    <row r="25" spans="1:48" x14ac:dyDescent="0.3">
      <c r="A25" s="59">
        <v>21</v>
      </c>
      <c r="B25" s="59">
        <v>2727</v>
      </c>
      <c r="C25" s="62">
        <v>12</v>
      </c>
      <c r="D25" s="59">
        <v>2735</v>
      </c>
      <c r="E25" s="62">
        <v>24</v>
      </c>
      <c r="F25" s="59">
        <v>2744</v>
      </c>
      <c r="G25" s="65">
        <v>23</v>
      </c>
      <c r="H25" s="65">
        <v>2765</v>
      </c>
      <c r="I25" s="43"/>
      <c r="J25" s="43"/>
      <c r="K25" s="44">
        <v>0</v>
      </c>
      <c r="L25">
        <v>2122</v>
      </c>
    </row>
    <row r="26" spans="1:48" x14ac:dyDescent="0.3">
      <c r="A26" s="59">
        <v>21</v>
      </c>
      <c r="B26" s="59">
        <v>2867</v>
      </c>
      <c r="C26" s="62">
        <v>12</v>
      </c>
      <c r="D26" s="59">
        <v>2875</v>
      </c>
      <c r="E26" s="62">
        <v>24</v>
      </c>
      <c r="F26" s="59">
        <v>2883</v>
      </c>
      <c r="G26" s="65">
        <v>14</v>
      </c>
      <c r="H26" s="65">
        <v>2898</v>
      </c>
      <c r="I26" s="43"/>
      <c r="J26" s="43"/>
      <c r="K26" s="44">
        <v>0</v>
      </c>
      <c r="L26">
        <v>2121</v>
      </c>
    </row>
    <row r="27" spans="1:48" x14ac:dyDescent="0.3">
      <c r="A27" s="59">
        <v>21</v>
      </c>
      <c r="B27" s="59">
        <v>3001</v>
      </c>
      <c r="C27" s="62">
        <v>21</v>
      </c>
      <c r="D27" s="59">
        <v>3022</v>
      </c>
      <c r="E27" s="62">
        <v>11</v>
      </c>
      <c r="F27" s="59">
        <v>3029</v>
      </c>
      <c r="G27" s="65">
        <v>21</v>
      </c>
      <c r="H27" s="65">
        <v>3038</v>
      </c>
      <c r="I27" s="43"/>
      <c r="J27" s="43"/>
      <c r="K27" s="44">
        <v>0</v>
      </c>
      <c r="L27">
        <v>2212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21</v>
      </c>
      <c r="B28" s="59">
        <v>3142</v>
      </c>
      <c r="C28" s="62">
        <v>21</v>
      </c>
      <c r="D28" s="59">
        <v>3161</v>
      </c>
      <c r="E28" s="62">
        <v>22</v>
      </c>
      <c r="F28" s="59">
        <v>3200</v>
      </c>
      <c r="G28" s="65">
        <v>23</v>
      </c>
      <c r="H28" s="65">
        <v>3266</v>
      </c>
      <c r="I28" s="43"/>
      <c r="J28" s="43"/>
      <c r="K28" s="44">
        <v>0</v>
      </c>
      <c r="L28">
        <v>2222</v>
      </c>
      <c r="N28" s="41">
        <f>COUNTIF(L7:L170,G3)</f>
        <v>30</v>
      </c>
      <c r="O28" s="41"/>
      <c r="P28" s="48">
        <v>27</v>
      </c>
      <c r="Q28" s="48">
        <v>28</v>
      </c>
      <c r="R28" s="48">
        <v>27</v>
      </c>
      <c r="S28" s="48">
        <v>27</v>
      </c>
      <c r="T28" s="48">
        <v>28</v>
      </c>
      <c r="U28" s="48">
        <v>27</v>
      </c>
      <c r="V28" s="47"/>
    </row>
    <row r="29" spans="1:48" x14ac:dyDescent="0.3">
      <c r="A29" s="59">
        <v>21</v>
      </c>
      <c r="B29" s="59">
        <v>3363</v>
      </c>
      <c r="C29" s="62">
        <v>21</v>
      </c>
      <c r="D29" s="59">
        <v>3373</v>
      </c>
      <c r="E29" s="62">
        <v>11</v>
      </c>
      <c r="F29" s="59">
        <v>3382</v>
      </c>
      <c r="G29" s="65">
        <v>21</v>
      </c>
      <c r="H29" s="65">
        <v>3391</v>
      </c>
      <c r="I29" s="43"/>
      <c r="J29" s="43"/>
      <c r="K29" s="44">
        <v>0</v>
      </c>
      <c r="L29">
        <v>2212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3508</v>
      </c>
      <c r="C30" s="62">
        <v>21</v>
      </c>
      <c r="D30" s="59">
        <v>3520</v>
      </c>
      <c r="E30" s="62">
        <v>11</v>
      </c>
      <c r="F30" s="59">
        <v>3531</v>
      </c>
      <c r="G30" s="65">
        <v>21</v>
      </c>
      <c r="H30" s="65">
        <v>3540</v>
      </c>
      <c r="I30" s="43"/>
      <c r="J30" s="43"/>
      <c r="K30" s="44">
        <v>0</v>
      </c>
      <c r="L30">
        <v>2212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21</v>
      </c>
      <c r="B31" s="59">
        <v>3652</v>
      </c>
      <c r="C31" s="62">
        <v>21</v>
      </c>
      <c r="D31" s="59">
        <v>3663</v>
      </c>
      <c r="E31" s="62">
        <v>22</v>
      </c>
      <c r="F31" s="59">
        <v>3673</v>
      </c>
      <c r="G31" s="65">
        <v>23</v>
      </c>
      <c r="H31" s="65">
        <v>3694</v>
      </c>
      <c r="I31" s="43"/>
      <c r="J31" s="43"/>
      <c r="K31" s="44">
        <v>0</v>
      </c>
      <c r="L31">
        <v>2222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12</v>
      </c>
      <c r="B32" s="59">
        <v>3806</v>
      </c>
      <c r="C32" s="62">
        <v>23</v>
      </c>
      <c r="D32" s="59">
        <v>3814</v>
      </c>
      <c r="E32" s="62">
        <v>24</v>
      </c>
      <c r="F32" s="59">
        <v>3837</v>
      </c>
      <c r="G32" s="65">
        <v>23</v>
      </c>
      <c r="H32" s="65">
        <v>3879</v>
      </c>
      <c r="I32" s="43"/>
      <c r="J32" s="43"/>
      <c r="K32" s="44">
        <v>0</v>
      </c>
      <c r="L32">
        <v>1222</v>
      </c>
      <c r="O32" s="46" t="s">
        <v>103</v>
      </c>
      <c r="P32" s="48">
        <f>U20</f>
        <v>6</v>
      </c>
      <c r="Q32" s="48">
        <f>Z20</f>
        <v>3</v>
      </c>
      <c r="R32" s="48">
        <f>AE20</f>
        <v>5</v>
      </c>
      <c r="S32" s="48">
        <f>AJ20</f>
        <v>0</v>
      </c>
      <c r="T32" s="48">
        <f>AO20</f>
        <v>8</v>
      </c>
      <c r="U32" s="48">
        <f>AT20</f>
        <v>8</v>
      </c>
      <c r="V32" s="46"/>
    </row>
    <row r="33" spans="1:22" x14ac:dyDescent="0.3">
      <c r="A33" s="59">
        <v>21</v>
      </c>
      <c r="B33" s="59">
        <v>3987</v>
      </c>
      <c r="C33" s="62">
        <v>12</v>
      </c>
      <c r="D33" s="59">
        <v>3995</v>
      </c>
      <c r="E33" s="62">
        <v>24</v>
      </c>
      <c r="F33" s="59">
        <v>4003</v>
      </c>
      <c r="G33" s="65">
        <v>23</v>
      </c>
      <c r="H33" s="65">
        <v>4010</v>
      </c>
      <c r="I33" s="43"/>
      <c r="J33" s="43"/>
      <c r="K33" s="44">
        <v>0</v>
      </c>
      <c r="L33">
        <v>2122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4129</v>
      </c>
      <c r="C34" s="63">
        <v>12</v>
      </c>
      <c r="D34" s="60">
        <v>4139</v>
      </c>
      <c r="E34" s="63">
        <v>24</v>
      </c>
      <c r="F34" s="60">
        <v>4147</v>
      </c>
      <c r="G34" s="66">
        <v>23</v>
      </c>
      <c r="H34" s="66">
        <v>4162</v>
      </c>
      <c r="I34" s="42"/>
      <c r="J34" s="42"/>
      <c r="K34" s="52">
        <v>0</v>
      </c>
      <c r="L34">
        <v>2122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4260</v>
      </c>
      <c r="C35" s="63">
        <v>12</v>
      </c>
      <c r="D35" s="60">
        <v>4271</v>
      </c>
      <c r="E35" s="63">
        <v>24</v>
      </c>
      <c r="F35" s="60">
        <v>4279</v>
      </c>
      <c r="G35" s="66">
        <v>14</v>
      </c>
      <c r="H35" s="66">
        <v>4291</v>
      </c>
      <c r="I35" s="42"/>
      <c r="J35" s="42"/>
      <c r="K35" s="52">
        <v>0</v>
      </c>
      <c r="L35">
        <v>2121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4406</v>
      </c>
      <c r="C36" s="63">
        <v>23</v>
      </c>
      <c r="D36" s="60">
        <v>4414</v>
      </c>
      <c r="E36" s="63">
        <v>13</v>
      </c>
      <c r="F36" s="60">
        <v>4426</v>
      </c>
      <c r="G36" s="66">
        <v>23</v>
      </c>
      <c r="H36" s="66">
        <v>4434</v>
      </c>
      <c r="I36" s="42"/>
      <c r="J36" s="42"/>
      <c r="K36" s="52">
        <v>0</v>
      </c>
      <c r="L36">
        <v>1212</v>
      </c>
      <c r="N36" s="42"/>
      <c r="O36" s="51" t="s">
        <v>107</v>
      </c>
      <c r="P36">
        <f>H33/P28</f>
        <v>148.5185185185185</v>
      </c>
      <c r="Q36">
        <f>(H61-H33)/Q28</f>
        <v>145.14285714285714</v>
      </c>
      <c r="R36">
        <f>(H88-H61)/R28</f>
        <v>148.14814814814815</v>
      </c>
      <c r="S36">
        <f>(H115-H88)/S28</f>
        <v>151.85185185185185</v>
      </c>
      <c r="T36">
        <f>(H143-H115)/T28</f>
        <v>143.78571428571428</v>
      </c>
      <c r="U36">
        <f>(H170-H143)/U28</f>
        <v>139.40740740740742</v>
      </c>
    </row>
    <row r="37" spans="1:22" x14ac:dyDescent="0.3">
      <c r="A37" s="60">
        <v>21</v>
      </c>
      <c r="B37" s="60">
        <v>4541</v>
      </c>
      <c r="C37" s="63">
        <v>12</v>
      </c>
      <c r="D37" s="60">
        <v>4551</v>
      </c>
      <c r="E37" s="63">
        <v>24</v>
      </c>
      <c r="F37" s="60">
        <v>4558</v>
      </c>
      <c r="G37" s="66">
        <v>14</v>
      </c>
      <c r="H37" s="66">
        <v>4573</v>
      </c>
      <c r="I37" s="42"/>
      <c r="J37" s="42"/>
      <c r="K37" s="52">
        <v>0</v>
      </c>
      <c r="L37">
        <v>2121</v>
      </c>
    </row>
    <row r="38" spans="1:22" x14ac:dyDescent="0.3">
      <c r="A38" s="60">
        <v>12</v>
      </c>
      <c r="B38" s="60">
        <v>4687</v>
      </c>
      <c r="C38" s="63">
        <v>23</v>
      </c>
      <c r="D38" s="60">
        <v>4712</v>
      </c>
      <c r="E38" s="63">
        <v>24</v>
      </c>
      <c r="F38" s="60">
        <v>4729</v>
      </c>
      <c r="G38" s="66">
        <v>23</v>
      </c>
      <c r="H38" s="66">
        <v>4743</v>
      </c>
      <c r="I38" s="42"/>
      <c r="J38" s="42"/>
      <c r="K38" s="52">
        <v>0</v>
      </c>
      <c r="L38">
        <v>1222</v>
      </c>
    </row>
    <row r="39" spans="1:22" x14ac:dyDescent="0.3">
      <c r="A39" s="60">
        <v>21</v>
      </c>
      <c r="B39" s="60">
        <v>4844</v>
      </c>
      <c r="C39" s="63">
        <v>12</v>
      </c>
      <c r="D39" s="60">
        <v>4852</v>
      </c>
      <c r="E39" s="63">
        <v>24</v>
      </c>
      <c r="F39" s="60">
        <v>4860</v>
      </c>
      <c r="G39" s="66">
        <v>14</v>
      </c>
      <c r="H39" s="66">
        <v>4873</v>
      </c>
      <c r="I39" s="42"/>
      <c r="J39" s="42"/>
      <c r="K39" s="52">
        <v>0</v>
      </c>
      <c r="L39">
        <v>2121</v>
      </c>
    </row>
    <row r="40" spans="1:22" x14ac:dyDescent="0.3">
      <c r="A40" s="60">
        <v>21</v>
      </c>
      <c r="B40" s="60">
        <v>4979</v>
      </c>
      <c r="C40" s="63">
        <v>12</v>
      </c>
      <c r="D40" s="60">
        <v>4987</v>
      </c>
      <c r="E40" s="63">
        <v>24</v>
      </c>
      <c r="F40" s="60">
        <v>4995</v>
      </c>
      <c r="G40" s="66">
        <v>23</v>
      </c>
      <c r="H40" s="66">
        <v>5004</v>
      </c>
      <c r="I40" s="42"/>
      <c r="J40" s="42"/>
      <c r="K40" s="52">
        <v>0</v>
      </c>
      <c r="L40">
        <v>2122</v>
      </c>
    </row>
    <row r="41" spans="1:22" x14ac:dyDescent="0.3">
      <c r="A41" s="60">
        <v>21</v>
      </c>
      <c r="B41" s="60">
        <v>5103</v>
      </c>
      <c r="C41" s="63">
        <v>12</v>
      </c>
      <c r="D41" s="60">
        <v>5113</v>
      </c>
      <c r="E41" s="63">
        <v>24</v>
      </c>
      <c r="F41" s="60">
        <v>5120</v>
      </c>
      <c r="G41" s="66">
        <v>23</v>
      </c>
      <c r="H41" s="66">
        <v>5133</v>
      </c>
      <c r="I41" s="42"/>
      <c r="J41" s="42"/>
      <c r="K41" s="52">
        <v>0</v>
      </c>
      <c r="L41">
        <v>2122</v>
      </c>
    </row>
    <row r="42" spans="1:22" x14ac:dyDescent="0.3">
      <c r="A42" s="60">
        <v>21</v>
      </c>
      <c r="B42" s="60">
        <v>5232</v>
      </c>
      <c r="C42" s="63">
        <v>21</v>
      </c>
      <c r="D42" s="60">
        <v>5266</v>
      </c>
      <c r="E42" s="63">
        <v>22</v>
      </c>
      <c r="F42" s="60">
        <v>5280</v>
      </c>
      <c r="G42" s="66">
        <v>23</v>
      </c>
      <c r="H42" s="66">
        <v>5289</v>
      </c>
      <c r="I42" s="42"/>
      <c r="J42" s="42"/>
      <c r="K42" s="52">
        <v>0</v>
      </c>
      <c r="L42">
        <v>2222</v>
      </c>
    </row>
    <row r="43" spans="1:22" x14ac:dyDescent="0.3">
      <c r="A43" s="60">
        <v>12</v>
      </c>
      <c r="B43" s="60">
        <v>5400</v>
      </c>
      <c r="C43" s="63">
        <v>23</v>
      </c>
      <c r="D43" s="60">
        <v>5408</v>
      </c>
      <c r="E43" s="63">
        <v>13</v>
      </c>
      <c r="F43" s="60">
        <v>5420</v>
      </c>
      <c r="G43" s="66">
        <v>14</v>
      </c>
      <c r="H43" s="66">
        <v>5449</v>
      </c>
      <c r="I43" s="42"/>
      <c r="J43" s="42"/>
      <c r="K43" s="52">
        <v>0</v>
      </c>
      <c r="L43">
        <v>1211</v>
      </c>
    </row>
    <row r="44" spans="1:22" x14ac:dyDescent="0.3">
      <c r="A44" s="60">
        <v>12</v>
      </c>
      <c r="B44" s="60">
        <v>5565</v>
      </c>
      <c r="C44" s="63">
        <v>23</v>
      </c>
      <c r="D44" s="60">
        <v>5573</v>
      </c>
      <c r="E44" s="63">
        <v>24</v>
      </c>
      <c r="F44" s="60">
        <v>5588</v>
      </c>
      <c r="G44" s="66">
        <v>14</v>
      </c>
      <c r="H44" s="66">
        <v>5601</v>
      </c>
      <c r="I44" s="42"/>
      <c r="J44" s="42"/>
      <c r="K44" s="52">
        <v>0</v>
      </c>
      <c r="L44">
        <v>1221</v>
      </c>
    </row>
    <row r="45" spans="1:22" x14ac:dyDescent="0.3">
      <c r="A45" s="60">
        <v>21</v>
      </c>
      <c r="B45" s="60">
        <v>5707</v>
      </c>
      <c r="C45" s="63">
        <v>12</v>
      </c>
      <c r="D45" s="60">
        <v>5716</v>
      </c>
      <c r="E45" s="63">
        <v>24</v>
      </c>
      <c r="F45" s="60">
        <v>5727</v>
      </c>
      <c r="G45" s="66">
        <v>23</v>
      </c>
      <c r="H45" s="66">
        <v>5750</v>
      </c>
      <c r="I45" s="42"/>
      <c r="J45" s="42"/>
      <c r="K45" s="52">
        <v>0</v>
      </c>
      <c r="L45">
        <v>2122</v>
      </c>
    </row>
    <row r="46" spans="1:22" x14ac:dyDescent="0.3">
      <c r="A46" s="60">
        <v>21</v>
      </c>
      <c r="B46" s="60">
        <v>5863</v>
      </c>
      <c r="C46" s="63">
        <v>12</v>
      </c>
      <c r="D46" s="60">
        <v>5871</v>
      </c>
      <c r="E46" s="63">
        <v>24</v>
      </c>
      <c r="F46" s="60">
        <v>5879</v>
      </c>
      <c r="G46" s="66">
        <v>14</v>
      </c>
      <c r="H46" s="66">
        <v>5893</v>
      </c>
      <c r="I46" s="42"/>
      <c r="J46" s="42"/>
      <c r="K46" s="52">
        <v>0</v>
      </c>
      <c r="L46">
        <v>2121</v>
      </c>
    </row>
    <row r="47" spans="1:22" x14ac:dyDescent="0.3">
      <c r="A47" s="60">
        <v>21</v>
      </c>
      <c r="B47" s="60">
        <v>5996</v>
      </c>
      <c r="C47" s="63">
        <v>12</v>
      </c>
      <c r="D47" s="60">
        <v>6022</v>
      </c>
      <c r="E47" s="63">
        <v>24</v>
      </c>
      <c r="F47" s="60">
        <v>6030</v>
      </c>
      <c r="G47" s="66">
        <v>23</v>
      </c>
      <c r="H47" s="66">
        <v>6051</v>
      </c>
      <c r="I47" s="42"/>
      <c r="J47" s="42"/>
      <c r="K47" s="52">
        <v>0</v>
      </c>
      <c r="L47">
        <v>2122</v>
      </c>
    </row>
    <row r="48" spans="1:22" x14ac:dyDescent="0.3">
      <c r="A48" s="60">
        <v>21</v>
      </c>
      <c r="B48" s="60">
        <v>6150</v>
      </c>
      <c r="C48" s="63">
        <v>21</v>
      </c>
      <c r="D48" s="60">
        <v>6182</v>
      </c>
      <c r="E48" s="63">
        <v>11</v>
      </c>
      <c r="F48" s="60">
        <v>6194</v>
      </c>
      <c r="G48" s="66">
        <v>21</v>
      </c>
      <c r="H48" s="66">
        <v>6201</v>
      </c>
      <c r="I48" s="42"/>
      <c r="J48" s="42"/>
      <c r="K48" s="52">
        <v>0</v>
      </c>
      <c r="L48">
        <v>2212</v>
      </c>
    </row>
    <row r="49" spans="1:12" x14ac:dyDescent="0.3">
      <c r="A49" s="60">
        <v>21</v>
      </c>
      <c r="B49" s="60">
        <v>6294</v>
      </c>
      <c r="C49" s="63">
        <v>21</v>
      </c>
      <c r="D49" s="60">
        <v>6312</v>
      </c>
      <c r="E49" s="63">
        <v>11</v>
      </c>
      <c r="F49" s="60">
        <v>6339</v>
      </c>
      <c r="G49" s="66">
        <v>21</v>
      </c>
      <c r="H49" s="66">
        <v>6347</v>
      </c>
      <c r="I49" s="42"/>
      <c r="J49" s="42"/>
      <c r="K49" s="52">
        <v>0</v>
      </c>
      <c r="L49">
        <v>2212</v>
      </c>
    </row>
    <row r="50" spans="1:12" x14ac:dyDescent="0.3">
      <c r="A50" s="60">
        <v>21</v>
      </c>
      <c r="B50" s="60">
        <v>6438</v>
      </c>
      <c r="C50" s="63">
        <v>12</v>
      </c>
      <c r="D50" s="60">
        <v>6448</v>
      </c>
      <c r="E50" s="63">
        <v>24</v>
      </c>
      <c r="F50" s="60">
        <v>6456</v>
      </c>
      <c r="G50" s="66">
        <v>23</v>
      </c>
      <c r="H50" s="66">
        <v>6470</v>
      </c>
      <c r="I50" s="42"/>
      <c r="J50" s="42"/>
      <c r="K50" s="52">
        <v>0</v>
      </c>
      <c r="L50">
        <v>2122</v>
      </c>
    </row>
    <row r="51" spans="1:12" x14ac:dyDescent="0.3">
      <c r="A51" s="60">
        <v>12</v>
      </c>
      <c r="B51" s="60">
        <v>6583</v>
      </c>
      <c r="C51" s="63">
        <v>23</v>
      </c>
      <c r="D51" s="60">
        <v>6590</v>
      </c>
      <c r="E51" s="63">
        <v>24</v>
      </c>
      <c r="F51" s="60">
        <v>6610</v>
      </c>
      <c r="G51" s="66">
        <v>23</v>
      </c>
      <c r="H51" s="66">
        <v>6621</v>
      </c>
      <c r="I51" s="42"/>
      <c r="J51" s="42"/>
      <c r="K51" s="52">
        <v>0</v>
      </c>
      <c r="L51">
        <v>1222</v>
      </c>
    </row>
    <row r="52" spans="1:12" x14ac:dyDescent="0.3">
      <c r="A52" s="60">
        <v>12</v>
      </c>
      <c r="B52" s="60">
        <v>6748</v>
      </c>
      <c r="C52" s="63">
        <v>23</v>
      </c>
      <c r="D52" s="60">
        <v>6756</v>
      </c>
      <c r="E52" s="63">
        <v>24</v>
      </c>
      <c r="F52" s="60">
        <v>6771</v>
      </c>
      <c r="G52" s="66">
        <v>23</v>
      </c>
      <c r="H52" s="66">
        <v>6780</v>
      </c>
      <c r="I52" s="42"/>
      <c r="J52" s="42"/>
      <c r="K52" s="52">
        <v>0</v>
      </c>
      <c r="L52">
        <v>1222</v>
      </c>
    </row>
    <row r="53" spans="1:12" x14ac:dyDescent="0.3">
      <c r="A53" s="60">
        <v>21</v>
      </c>
      <c r="B53" s="60">
        <v>6879</v>
      </c>
      <c r="C53" s="63">
        <v>21</v>
      </c>
      <c r="D53" s="60">
        <v>6896</v>
      </c>
      <c r="E53" s="63">
        <v>22</v>
      </c>
      <c r="F53" s="60">
        <v>6918</v>
      </c>
      <c r="G53" s="66">
        <v>23</v>
      </c>
      <c r="H53" s="66">
        <v>6931</v>
      </c>
      <c r="I53" s="42"/>
      <c r="J53" s="42"/>
      <c r="K53" s="52">
        <v>0</v>
      </c>
      <c r="L53">
        <v>2222</v>
      </c>
    </row>
    <row r="54" spans="1:12" x14ac:dyDescent="0.3">
      <c r="A54" s="60">
        <v>21</v>
      </c>
      <c r="B54" s="60">
        <v>7038</v>
      </c>
      <c r="C54" s="63">
        <v>21</v>
      </c>
      <c r="D54" s="60">
        <v>7055</v>
      </c>
      <c r="E54" s="63">
        <v>22</v>
      </c>
      <c r="F54" s="60">
        <v>7070</v>
      </c>
      <c r="G54" s="66">
        <v>14</v>
      </c>
      <c r="H54" s="66">
        <v>7082</v>
      </c>
      <c r="I54" s="42"/>
      <c r="J54" s="42"/>
      <c r="K54" s="52">
        <v>0</v>
      </c>
      <c r="L54">
        <v>2221</v>
      </c>
    </row>
    <row r="55" spans="1:12" x14ac:dyDescent="0.3">
      <c r="A55" s="60">
        <v>21</v>
      </c>
      <c r="B55" s="60">
        <v>7186</v>
      </c>
      <c r="C55" s="63">
        <v>21</v>
      </c>
      <c r="D55" s="60">
        <v>7196</v>
      </c>
      <c r="E55" s="63">
        <v>11</v>
      </c>
      <c r="F55" s="60">
        <v>7207</v>
      </c>
      <c r="G55" s="66">
        <v>21</v>
      </c>
      <c r="H55" s="66">
        <v>7215</v>
      </c>
      <c r="I55" s="42"/>
      <c r="J55" s="42"/>
      <c r="K55" s="52">
        <v>0</v>
      </c>
      <c r="L55">
        <v>2212</v>
      </c>
    </row>
    <row r="56" spans="1:12" x14ac:dyDescent="0.3">
      <c r="A56" s="60">
        <v>12</v>
      </c>
      <c r="B56" s="60">
        <v>7322</v>
      </c>
      <c r="C56" s="63">
        <v>14</v>
      </c>
      <c r="D56" s="60">
        <v>7344</v>
      </c>
      <c r="E56" s="63">
        <v>24</v>
      </c>
      <c r="F56" s="60">
        <v>7365</v>
      </c>
      <c r="G56" s="66">
        <v>23</v>
      </c>
      <c r="H56" s="66">
        <v>7372</v>
      </c>
      <c r="I56" s="42"/>
      <c r="J56" s="42"/>
      <c r="K56" s="52">
        <v>0</v>
      </c>
      <c r="L56">
        <v>1122</v>
      </c>
    </row>
    <row r="57" spans="1:12" x14ac:dyDescent="0.3">
      <c r="A57" s="60">
        <v>12</v>
      </c>
      <c r="B57" s="60">
        <v>7484</v>
      </c>
      <c r="C57" s="63">
        <v>23</v>
      </c>
      <c r="D57" s="60">
        <v>7492</v>
      </c>
      <c r="E57" s="63">
        <v>13</v>
      </c>
      <c r="F57" s="60">
        <v>7504</v>
      </c>
      <c r="G57" s="66">
        <v>23</v>
      </c>
      <c r="H57" s="66">
        <v>7512</v>
      </c>
      <c r="I57" s="42"/>
      <c r="J57" s="42"/>
      <c r="K57" s="52">
        <v>0</v>
      </c>
      <c r="L57">
        <v>1212</v>
      </c>
    </row>
    <row r="58" spans="1:12" x14ac:dyDescent="0.3">
      <c r="A58" s="60">
        <v>21</v>
      </c>
      <c r="B58" s="60">
        <v>7613</v>
      </c>
      <c r="C58" s="63">
        <v>12</v>
      </c>
      <c r="D58" s="60">
        <v>7622</v>
      </c>
      <c r="E58" s="63">
        <v>24</v>
      </c>
      <c r="F58" s="60">
        <v>7630</v>
      </c>
      <c r="G58" s="66">
        <v>14</v>
      </c>
      <c r="H58" s="66">
        <v>7645</v>
      </c>
      <c r="I58" s="42"/>
      <c r="J58" s="42"/>
      <c r="K58" s="52">
        <v>0</v>
      </c>
      <c r="L58">
        <v>2121</v>
      </c>
    </row>
    <row r="59" spans="1:12" x14ac:dyDescent="0.3">
      <c r="A59" s="60">
        <v>21</v>
      </c>
      <c r="B59" s="60">
        <v>7747</v>
      </c>
      <c r="C59" s="63">
        <v>12</v>
      </c>
      <c r="D59" s="60">
        <v>7755</v>
      </c>
      <c r="E59" s="63">
        <v>24</v>
      </c>
      <c r="F59" s="60">
        <v>7763</v>
      </c>
      <c r="G59" s="66">
        <v>23</v>
      </c>
      <c r="H59" s="66">
        <v>7779</v>
      </c>
      <c r="I59" s="42"/>
      <c r="J59" s="42"/>
      <c r="K59" s="52">
        <v>0</v>
      </c>
      <c r="L59">
        <v>2122</v>
      </c>
    </row>
    <row r="60" spans="1:12" x14ac:dyDescent="0.3">
      <c r="A60" s="60">
        <v>21</v>
      </c>
      <c r="B60" s="60">
        <v>7879</v>
      </c>
      <c r="C60" s="63">
        <v>12</v>
      </c>
      <c r="D60" s="60">
        <v>7887</v>
      </c>
      <c r="E60" s="63">
        <v>13</v>
      </c>
      <c r="F60" s="60">
        <v>7907</v>
      </c>
      <c r="G60" s="66">
        <v>23</v>
      </c>
      <c r="H60" s="66">
        <v>7917</v>
      </c>
      <c r="I60" s="42"/>
      <c r="J60" s="42"/>
      <c r="K60" s="52">
        <v>0</v>
      </c>
      <c r="L60">
        <v>2112</v>
      </c>
    </row>
    <row r="61" spans="1:12" x14ac:dyDescent="0.3">
      <c r="A61" s="60">
        <v>21</v>
      </c>
      <c r="B61" s="60">
        <v>8038</v>
      </c>
      <c r="C61" s="63">
        <v>12</v>
      </c>
      <c r="D61" s="60">
        <v>8054</v>
      </c>
      <c r="E61" s="63">
        <v>24</v>
      </c>
      <c r="F61" s="60">
        <v>8062</v>
      </c>
      <c r="G61" s="66">
        <v>14</v>
      </c>
      <c r="H61" s="66">
        <v>8074</v>
      </c>
      <c r="I61" s="42"/>
      <c r="J61" s="42"/>
      <c r="K61" s="52">
        <v>0</v>
      </c>
      <c r="L61">
        <v>2121</v>
      </c>
    </row>
    <row r="62" spans="1:12" x14ac:dyDescent="0.3">
      <c r="A62" s="59">
        <v>21</v>
      </c>
      <c r="B62" s="59">
        <v>8173</v>
      </c>
      <c r="C62" s="62">
        <v>12</v>
      </c>
      <c r="D62" s="59">
        <v>8190</v>
      </c>
      <c r="E62" s="62">
        <v>24</v>
      </c>
      <c r="F62" s="59">
        <v>8198</v>
      </c>
      <c r="G62" s="65">
        <v>14</v>
      </c>
      <c r="H62" s="65">
        <v>8223</v>
      </c>
      <c r="I62" s="43"/>
      <c r="J62" s="43"/>
      <c r="K62" s="44">
        <v>0</v>
      </c>
      <c r="L62">
        <v>2121</v>
      </c>
    </row>
    <row r="63" spans="1:12" x14ac:dyDescent="0.3">
      <c r="A63" s="59">
        <v>12</v>
      </c>
      <c r="B63" s="59">
        <v>8340</v>
      </c>
      <c r="C63" s="62">
        <v>23</v>
      </c>
      <c r="D63" s="59">
        <v>8348</v>
      </c>
      <c r="E63" s="62">
        <v>13</v>
      </c>
      <c r="F63" s="59">
        <v>8361</v>
      </c>
      <c r="G63" s="65">
        <v>23</v>
      </c>
      <c r="H63" s="65">
        <v>8375</v>
      </c>
      <c r="I63" s="43"/>
      <c r="J63" s="43"/>
      <c r="K63" s="44">
        <v>0</v>
      </c>
      <c r="L63">
        <v>1212</v>
      </c>
    </row>
    <row r="64" spans="1:12" x14ac:dyDescent="0.3">
      <c r="A64" s="59">
        <v>12</v>
      </c>
      <c r="B64" s="59">
        <v>8489</v>
      </c>
      <c r="C64" s="62">
        <v>23</v>
      </c>
      <c r="D64" s="59">
        <v>8508</v>
      </c>
      <c r="E64" s="62">
        <v>24</v>
      </c>
      <c r="F64" s="59">
        <v>8526</v>
      </c>
      <c r="G64" s="65">
        <v>23</v>
      </c>
      <c r="H64" s="65">
        <v>8550</v>
      </c>
      <c r="I64" s="43"/>
      <c r="J64" s="43"/>
      <c r="K64" s="44">
        <v>0</v>
      </c>
      <c r="L64">
        <v>1222</v>
      </c>
    </row>
    <row r="65" spans="1:12" x14ac:dyDescent="0.3">
      <c r="A65" s="59">
        <v>21</v>
      </c>
      <c r="B65" s="59">
        <v>8655</v>
      </c>
      <c r="C65" s="62">
        <v>21</v>
      </c>
      <c r="D65" s="59">
        <v>8670</v>
      </c>
      <c r="E65" s="62">
        <v>11</v>
      </c>
      <c r="F65" s="59">
        <v>8697</v>
      </c>
      <c r="G65" s="65">
        <v>21</v>
      </c>
      <c r="H65" s="65">
        <v>8705</v>
      </c>
      <c r="I65" s="43"/>
      <c r="J65" s="43"/>
      <c r="K65" s="44">
        <v>0</v>
      </c>
      <c r="L65">
        <v>2212</v>
      </c>
    </row>
    <row r="66" spans="1:12" x14ac:dyDescent="0.3">
      <c r="A66" s="59">
        <v>12</v>
      </c>
      <c r="B66" s="59">
        <v>8810</v>
      </c>
      <c r="C66" s="62">
        <v>23</v>
      </c>
      <c r="D66" s="59">
        <v>8818</v>
      </c>
      <c r="E66" s="62">
        <v>13</v>
      </c>
      <c r="F66" s="59">
        <v>8831</v>
      </c>
      <c r="G66" s="65">
        <v>23</v>
      </c>
      <c r="H66" s="65">
        <v>8840</v>
      </c>
      <c r="I66" s="43"/>
      <c r="J66" s="43"/>
      <c r="K66" s="44">
        <v>0</v>
      </c>
      <c r="L66">
        <v>1212</v>
      </c>
    </row>
    <row r="67" spans="1:12" x14ac:dyDescent="0.3">
      <c r="A67" s="59">
        <v>12</v>
      </c>
      <c r="B67" s="59">
        <v>8949</v>
      </c>
      <c r="C67" s="62">
        <v>23</v>
      </c>
      <c r="D67" s="59">
        <v>8957</v>
      </c>
      <c r="E67" s="62">
        <v>24</v>
      </c>
      <c r="F67" s="59">
        <v>8976</v>
      </c>
      <c r="G67" s="65">
        <v>14</v>
      </c>
      <c r="H67" s="65">
        <v>8987</v>
      </c>
      <c r="I67" s="43"/>
      <c r="J67" s="43"/>
      <c r="K67" s="44">
        <v>0</v>
      </c>
      <c r="L67">
        <v>1221</v>
      </c>
    </row>
    <row r="68" spans="1:12" x14ac:dyDescent="0.3">
      <c r="A68" s="59">
        <v>21</v>
      </c>
      <c r="B68" s="59">
        <v>9089</v>
      </c>
      <c r="C68" s="62">
        <v>12</v>
      </c>
      <c r="D68" s="59">
        <v>9097</v>
      </c>
      <c r="E68" s="62">
        <v>13</v>
      </c>
      <c r="F68" s="59">
        <v>9113</v>
      </c>
      <c r="G68" s="65">
        <v>23</v>
      </c>
      <c r="H68" s="65">
        <v>9121</v>
      </c>
      <c r="I68" s="43"/>
      <c r="J68" s="43"/>
      <c r="K68" s="44">
        <v>0</v>
      </c>
      <c r="L68">
        <v>2112</v>
      </c>
    </row>
    <row r="69" spans="1:12" x14ac:dyDescent="0.3">
      <c r="A69" s="59">
        <v>21</v>
      </c>
      <c r="B69" s="59">
        <v>9220</v>
      </c>
      <c r="C69" s="62">
        <v>12</v>
      </c>
      <c r="D69" s="59">
        <v>9228</v>
      </c>
      <c r="E69" s="62">
        <v>24</v>
      </c>
      <c r="F69" s="59">
        <v>9237</v>
      </c>
      <c r="G69" s="65">
        <v>14</v>
      </c>
      <c r="H69" s="65">
        <v>9248</v>
      </c>
      <c r="I69" s="43"/>
      <c r="J69" s="43"/>
      <c r="K69" s="44">
        <v>0</v>
      </c>
      <c r="L69">
        <v>2121</v>
      </c>
    </row>
    <row r="70" spans="1:12" x14ac:dyDescent="0.3">
      <c r="A70" s="59">
        <v>21</v>
      </c>
      <c r="B70" s="59">
        <v>9353</v>
      </c>
      <c r="C70" s="62">
        <v>21</v>
      </c>
      <c r="D70" s="59">
        <v>9370</v>
      </c>
      <c r="E70" s="62">
        <v>11</v>
      </c>
      <c r="F70" s="59">
        <v>9384</v>
      </c>
      <c r="G70" s="65">
        <v>21</v>
      </c>
      <c r="H70" s="65">
        <v>9391</v>
      </c>
      <c r="I70" s="43"/>
      <c r="J70" s="43"/>
      <c r="K70" s="44">
        <v>0</v>
      </c>
      <c r="L70">
        <v>2212</v>
      </c>
    </row>
    <row r="71" spans="1:12" x14ac:dyDescent="0.3">
      <c r="A71" s="59">
        <v>21</v>
      </c>
      <c r="B71" s="59">
        <v>9507</v>
      </c>
      <c r="C71" s="62">
        <v>12</v>
      </c>
      <c r="D71" s="59">
        <v>9531</v>
      </c>
      <c r="E71" s="62">
        <v>24</v>
      </c>
      <c r="F71" s="59">
        <v>9539</v>
      </c>
      <c r="G71" s="65">
        <v>14</v>
      </c>
      <c r="H71" s="65">
        <v>9554</v>
      </c>
      <c r="I71" s="43"/>
      <c r="J71" s="43"/>
      <c r="K71" s="44">
        <v>0</v>
      </c>
      <c r="L71">
        <v>2121</v>
      </c>
    </row>
    <row r="72" spans="1:12" x14ac:dyDescent="0.3">
      <c r="A72" s="59">
        <v>21</v>
      </c>
      <c r="B72" s="59">
        <v>9651</v>
      </c>
      <c r="C72" s="62">
        <v>21</v>
      </c>
      <c r="D72" s="59">
        <v>9667</v>
      </c>
      <c r="E72" s="62">
        <v>22</v>
      </c>
      <c r="F72" s="59">
        <v>9690</v>
      </c>
      <c r="G72" s="65">
        <v>23</v>
      </c>
      <c r="H72" s="65">
        <v>9714</v>
      </c>
      <c r="I72" s="43"/>
      <c r="J72" s="43"/>
      <c r="K72" s="44">
        <v>0</v>
      </c>
      <c r="L72">
        <v>2222</v>
      </c>
    </row>
    <row r="73" spans="1:12" x14ac:dyDescent="0.3">
      <c r="A73" s="59">
        <v>21</v>
      </c>
      <c r="B73" s="59">
        <v>9818</v>
      </c>
      <c r="C73" s="62">
        <v>21</v>
      </c>
      <c r="D73" s="59">
        <v>9838</v>
      </c>
      <c r="E73" s="62">
        <v>22</v>
      </c>
      <c r="F73" s="59">
        <v>9850</v>
      </c>
      <c r="G73" s="65">
        <v>14</v>
      </c>
      <c r="H73" s="65">
        <v>9861</v>
      </c>
      <c r="I73" s="43"/>
      <c r="J73" s="43"/>
      <c r="K73" s="44">
        <v>0</v>
      </c>
      <c r="L73">
        <v>2221</v>
      </c>
    </row>
    <row r="74" spans="1:12" x14ac:dyDescent="0.3">
      <c r="A74" s="59">
        <v>21</v>
      </c>
      <c r="B74" s="59">
        <v>9960</v>
      </c>
      <c r="C74" s="62">
        <v>21</v>
      </c>
      <c r="D74" s="59">
        <v>9971</v>
      </c>
      <c r="E74" s="62">
        <v>11</v>
      </c>
      <c r="F74" s="59">
        <v>9982</v>
      </c>
      <c r="G74" s="65">
        <v>21</v>
      </c>
      <c r="H74" s="65">
        <v>9991</v>
      </c>
      <c r="I74" s="43"/>
      <c r="J74" s="43"/>
      <c r="K74" s="44">
        <v>0</v>
      </c>
      <c r="L74">
        <v>2212</v>
      </c>
    </row>
    <row r="75" spans="1:12" x14ac:dyDescent="0.3">
      <c r="A75" s="59">
        <v>21</v>
      </c>
      <c r="B75" s="59">
        <v>10110</v>
      </c>
      <c r="C75" s="62">
        <v>21</v>
      </c>
      <c r="D75" s="59">
        <v>10122</v>
      </c>
      <c r="E75" s="62">
        <v>11</v>
      </c>
      <c r="F75" s="59">
        <v>10131</v>
      </c>
      <c r="G75" s="65">
        <v>21</v>
      </c>
      <c r="H75" s="65">
        <v>10141</v>
      </c>
      <c r="I75" s="43"/>
      <c r="J75" s="43"/>
      <c r="K75" s="44">
        <v>0</v>
      </c>
      <c r="L75">
        <v>2212</v>
      </c>
    </row>
    <row r="76" spans="1:12" x14ac:dyDescent="0.3">
      <c r="A76" s="59">
        <v>12</v>
      </c>
      <c r="B76" s="59">
        <v>10255</v>
      </c>
      <c r="C76" s="62">
        <v>23</v>
      </c>
      <c r="D76" s="59">
        <v>10263</v>
      </c>
      <c r="E76" s="62">
        <v>24</v>
      </c>
      <c r="F76" s="59">
        <v>10274</v>
      </c>
      <c r="G76" s="65">
        <v>14</v>
      </c>
      <c r="H76" s="65">
        <v>10284</v>
      </c>
      <c r="I76" s="43"/>
      <c r="J76" s="43"/>
      <c r="K76" s="44">
        <v>0</v>
      </c>
      <c r="L76">
        <v>1221</v>
      </c>
    </row>
    <row r="77" spans="1:12" x14ac:dyDescent="0.3">
      <c r="A77" s="59">
        <v>21</v>
      </c>
      <c r="B77" s="59">
        <v>10383</v>
      </c>
      <c r="C77" s="62">
        <v>21</v>
      </c>
      <c r="D77" s="59">
        <v>10400</v>
      </c>
      <c r="E77" s="62">
        <v>22</v>
      </c>
      <c r="F77" s="59">
        <v>10415</v>
      </c>
      <c r="G77" s="65">
        <v>23</v>
      </c>
      <c r="H77" s="65">
        <v>10426</v>
      </c>
      <c r="I77" s="43"/>
      <c r="J77" s="43"/>
      <c r="K77" s="44">
        <v>0</v>
      </c>
      <c r="L77">
        <v>2222</v>
      </c>
    </row>
    <row r="78" spans="1:12" x14ac:dyDescent="0.3">
      <c r="A78" s="59">
        <v>12</v>
      </c>
      <c r="B78" s="59">
        <v>10533</v>
      </c>
      <c r="C78" s="62">
        <v>23</v>
      </c>
      <c r="D78" s="59">
        <v>10554</v>
      </c>
      <c r="E78" s="62">
        <v>24</v>
      </c>
      <c r="F78" s="59">
        <v>10564</v>
      </c>
      <c r="G78" s="65">
        <v>14</v>
      </c>
      <c r="H78" s="65">
        <v>10574</v>
      </c>
      <c r="I78" s="43"/>
      <c r="J78" s="43"/>
      <c r="K78" s="44">
        <v>0</v>
      </c>
      <c r="L78">
        <v>1221</v>
      </c>
    </row>
    <row r="79" spans="1:12" x14ac:dyDescent="0.3">
      <c r="A79" s="59">
        <v>12</v>
      </c>
      <c r="B79" s="59">
        <v>10694</v>
      </c>
      <c r="C79" s="62">
        <v>14</v>
      </c>
      <c r="D79" s="59">
        <v>10711</v>
      </c>
      <c r="E79" s="62">
        <v>24</v>
      </c>
      <c r="F79" s="59">
        <v>10718</v>
      </c>
      <c r="G79" s="65">
        <v>23</v>
      </c>
      <c r="H79" s="65">
        <v>10734</v>
      </c>
      <c r="I79" s="43"/>
      <c r="J79" s="43"/>
      <c r="K79" s="44">
        <v>0</v>
      </c>
      <c r="L79">
        <v>1122</v>
      </c>
    </row>
    <row r="80" spans="1:12" x14ac:dyDescent="0.3">
      <c r="A80" s="59">
        <v>12</v>
      </c>
      <c r="B80" s="59">
        <v>10843</v>
      </c>
      <c r="C80" s="62">
        <v>23</v>
      </c>
      <c r="D80" s="59">
        <v>10862</v>
      </c>
      <c r="E80" s="62">
        <v>24</v>
      </c>
      <c r="F80" s="59">
        <v>10874</v>
      </c>
      <c r="G80" s="65">
        <v>14</v>
      </c>
      <c r="H80" s="65">
        <v>10887</v>
      </c>
      <c r="I80" s="43"/>
      <c r="J80" s="43"/>
      <c r="K80" s="44">
        <v>0</v>
      </c>
      <c r="L80">
        <v>1221</v>
      </c>
    </row>
    <row r="81" spans="1:12" x14ac:dyDescent="0.3">
      <c r="A81" s="59">
        <v>21</v>
      </c>
      <c r="B81" s="59">
        <v>10988</v>
      </c>
      <c r="C81" s="62">
        <v>21</v>
      </c>
      <c r="D81" s="59">
        <v>11000</v>
      </c>
      <c r="E81" s="62">
        <v>22</v>
      </c>
      <c r="F81" s="59">
        <v>11023</v>
      </c>
      <c r="G81" s="65">
        <v>14</v>
      </c>
      <c r="H81" s="65">
        <v>11045</v>
      </c>
      <c r="I81" s="43"/>
      <c r="J81" s="43"/>
      <c r="K81" s="44">
        <v>0</v>
      </c>
      <c r="L81">
        <v>2221</v>
      </c>
    </row>
    <row r="82" spans="1:12" x14ac:dyDescent="0.3">
      <c r="A82" s="59">
        <v>21</v>
      </c>
      <c r="B82" s="59">
        <v>11160</v>
      </c>
      <c r="C82" s="62">
        <v>12</v>
      </c>
      <c r="D82" s="59">
        <v>11168</v>
      </c>
      <c r="E82" s="62">
        <v>24</v>
      </c>
      <c r="F82" s="59">
        <v>11179</v>
      </c>
      <c r="G82" s="65">
        <v>23</v>
      </c>
      <c r="H82" s="65">
        <v>11197</v>
      </c>
      <c r="I82" s="43"/>
      <c r="J82" s="43"/>
      <c r="K82" s="44">
        <v>0</v>
      </c>
      <c r="L82">
        <v>2122</v>
      </c>
    </row>
    <row r="83" spans="1:12" x14ac:dyDescent="0.3">
      <c r="A83" s="59">
        <v>21</v>
      </c>
      <c r="B83" s="59">
        <v>11294</v>
      </c>
      <c r="C83" s="62">
        <v>12</v>
      </c>
      <c r="D83" s="59">
        <v>11303</v>
      </c>
      <c r="E83" s="62">
        <v>24</v>
      </c>
      <c r="F83" s="59">
        <v>11310</v>
      </c>
      <c r="G83" s="65">
        <v>14</v>
      </c>
      <c r="H83" s="65">
        <v>11319</v>
      </c>
      <c r="I83" s="43"/>
      <c r="J83" s="43"/>
      <c r="K83" s="44">
        <v>0</v>
      </c>
      <c r="L83">
        <v>2121</v>
      </c>
    </row>
    <row r="84" spans="1:12" x14ac:dyDescent="0.3">
      <c r="A84" s="59">
        <v>12</v>
      </c>
      <c r="B84" s="59">
        <v>11425</v>
      </c>
      <c r="C84" s="62">
        <v>23</v>
      </c>
      <c r="D84" s="59">
        <v>11441</v>
      </c>
      <c r="E84" s="62">
        <v>24</v>
      </c>
      <c r="F84" s="59">
        <v>11462</v>
      </c>
      <c r="G84" s="65">
        <v>23</v>
      </c>
      <c r="H84" s="65">
        <v>11472</v>
      </c>
      <c r="I84" s="43"/>
      <c r="J84" s="43"/>
      <c r="K84" s="44">
        <v>0</v>
      </c>
      <c r="L84">
        <v>1222</v>
      </c>
    </row>
    <row r="85" spans="1:12" x14ac:dyDescent="0.3">
      <c r="A85" s="59">
        <v>12</v>
      </c>
      <c r="B85" s="59">
        <v>11592</v>
      </c>
      <c r="C85" s="62">
        <v>23</v>
      </c>
      <c r="D85" s="59">
        <v>11599</v>
      </c>
      <c r="E85" s="62">
        <v>13</v>
      </c>
      <c r="F85" s="59">
        <v>11610</v>
      </c>
      <c r="G85" s="65">
        <v>23</v>
      </c>
      <c r="H85" s="65">
        <v>11631</v>
      </c>
      <c r="I85" s="43"/>
      <c r="J85" s="43"/>
      <c r="K85" s="44">
        <v>0</v>
      </c>
      <c r="L85">
        <v>1212</v>
      </c>
    </row>
    <row r="86" spans="1:12" x14ac:dyDescent="0.3">
      <c r="A86" s="59">
        <v>21</v>
      </c>
      <c r="B86" s="59">
        <v>11756</v>
      </c>
      <c r="C86" s="62">
        <v>21</v>
      </c>
      <c r="D86" s="59">
        <v>11773</v>
      </c>
      <c r="E86" s="62">
        <v>11</v>
      </c>
      <c r="F86" s="59">
        <v>11781</v>
      </c>
      <c r="G86" s="65">
        <v>21</v>
      </c>
      <c r="H86" s="65">
        <v>11791</v>
      </c>
      <c r="I86" s="43"/>
      <c r="J86" s="43"/>
      <c r="K86" s="44">
        <v>0</v>
      </c>
      <c r="L86">
        <v>2212</v>
      </c>
    </row>
    <row r="87" spans="1:12" x14ac:dyDescent="0.3">
      <c r="A87" s="59">
        <v>12</v>
      </c>
      <c r="B87" s="59">
        <v>11898</v>
      </c>
      <c r="C87" s="62">
        <v>14</v>
      </c>
      <c r="D87" s="59">
        <v>11908</v>
      </c>
      <c r="E87" s="62">
        <v>24</v>
      </c>
      <c r="F87" s="59">
        <v>11915</v>
      </c>
      <c r="G87" s="65">
        <v>14</v>
      </c>
      <c r="H87" s="65">
        <v>11927</v>
      </c>
      <c r="I87" s="43"/>
      <c r="J87" s="43"/>
      <c r="K87" s="44">
        <v>0</v>
      </c>
      <c r="L87">
        <v>1121</v>
      </c>
    </row>
    <row r="88" spans="1:12" x14ac:dyDescent="0.3">
      <c r="A88" s="59">
        <v>12</v>
      </c>
      <c r="B88" s="59">
        <v>12035</v>
      </c>
      <c r="C88" s="62">
        <v>23</v>
      </c>
      <c r="D88" s="59">
        <v>12043</v>
      </c>
      <c r="E88" s="62">
        <v>24</v>
      </c>
      <c r="F88" s="59">
        <v>12056</v>
      </c>
      <c r="G88" s="65">
        <v>23</v>
      </c>
      <c r="H88" s="65">
        <v>12074</v>
      </c>
      <c r="I88" s="43"/>
      <c r="J88" s="43"/>
      <c r="K88" s="44">
        <v>0</v>
      </c>
      <c r="L88">
        <v>1222</v>
      </c>
    </row>
    <row r="89" spans="1:12" x14ac:dyDescent="0.3">
      <c r="A89" s="60">
        <v>12</v>
      </c>
      <c r="B89" s="60">
        <v>12185</v>
      </c>
      <c r="C89" s="63">
        <v>14</v>
      </c>
      <c r="D89" s="60">
        <v>12197</v>
      </c>
      <c r="E89" s="63">
        <v>13</v>
      </c>
      <c r="F89" s="60">
        <v>12219</v>
      </c>
      <c r="G89" s="66">
        <v>23</v>
      </c>
      <c r="H89" s="66">
        <v>12226</v>
      </c>
      <c r="I89" s="42"/>
      <c r="J89" s="42"/>
      <c r="K89" s="52">
        <v>0</v>
      </c>
      <c r="L89">
        <v>1112</v>
      </c>
    </row>
    <row r="90" spans="1:12" x14ac:dyDescent="0.3">
      <c r="A90" s="60">
        <v>21</v>
      </c>
      <c r="B90" s="60">
        <v>12329</v>
      </c>
      <c r="C90" s="63">
        <v>12</v>
      </c>
      <c r="D90" s="60">
        <v>12342</v>
      </c>
      <c r="E90" s="63">
        <v>24</v>
      </c>
      <c r="F90" s="60">
        <v>12350</v>
      </c>
      <c r="G90" s="66">
        <v>23</v>
      </c>
      <c r="H90" s="66">
        <v>12361</v>
      </c>
      <c r="I90" s="42"/>
      <c r="J90" s="42"/>
      <c r="K90" s="52">
        <v>0</v>
      </c>
      <c r="L90">
        <v>2122</v>
      </c>
    </row>
    <row r="91" spans="1:12" x14ac:dyDescent="0.3">
      <c r="A91" s="60">
        <v>21</v>
      </c>
      <c r="B91" s="60">
        <v>12461</v>
      </c>
      <c r="C91" s="63">
        <v>12</v>
      </c>
      <c r="D91" s="60">
        <v>12482</v>
      </c>
      <c r="E91" s="63">
        <v>24</v>
      </c>
      <c r="F91" s="60">
        <v>12490</v>
      </c>
      <c r="G91" s="66">
        <v>23</v>
      </c>
      <c r="H91" s="66">
        <v>12518</v>
      </c>
      <c r="I91" s="42"/>
      <c r="J91" s="42"/>
      <c r="K91" s="52">
        <v>0</v>
      </c>
      <c r="L91">
        <v>2122</v>
      </c>
    </row>
    <row r="92" spans="1:12" x14ac:dyDescent="0.3">
      <c r="A92" s="60">
        <v>21</v>
      </c>
      <c r="B92" s="60">
        <v>12623</v>
      </c>
      <c r="C92" s="63">
        <v>12</v>
      </c>
      <c r="D92" s="60">
        <v>12631</v>
      </c>
      <c r="E92" s="63">
        <v>24</v>
      </c>
      <c r="F92" s="60">
        <v>12639</v>
      </c>
      <c r="G92" s="66">
        <v>14</v>
      </c>
      <c r="H92" s="66">
        <v>12651</v>
      </c>
      <c r="I92" s="42"/>
      <c r="J92" s="42"/>
      <c r="K92" s="52">
        <v>0</v>
      </c>
      <c r="L92">
        <v>2121</v>
      </c>
    </row>
    <row r="93" spans="1:12" x14ac:dyDescent="0.3">
      <c r="A93" s="60">
        <v>12</v>
      </c>
      <c r="B93" s="60">
        <v>12773</v>
      </c>
      <c r="C93" s="63">
        <v>23</v>
      </c>
      <c r="D93" s="60">
        <v>12780</v>
      </c>
      <c r="E93" s="63">
        <v>13</v>
      </c>
      <c r="F93" s="60">
        <v>12792</v>
      </c>
      <c r="G93" s="66">
        <v>23</v>
      </c>
      <c r="H93" s="66">
        <v>12799</v>
      </c>
      <c r="I93" s="42"/>
      <c r="J93" s="42"/>
      <c r="K93" s="52">
        <v>0</v>
      </c>
      <c r="L93">
        <v>1212</v>
      </c>
    </row>
    <row r="94" spans="1:12" x14ac:dyDescent="0.3">
      <c r="A94" s="60">
        <v>12</v>
      </c>
      <c r="B94" s="60">
        <v>12906</v>
      </c>
      <c r="C94" s="63">
        <v>23</v>
      </c>
      <c r="D94" s="60">
        <v>12913</v>
      </c>
      <c r="E94" s="63">
        <v>24</v>
      </c>
      <c r="F94" s="60">
        <v>12940</v>
      </c>
      <c r="G94" s="66">
        <v>23</v>
      </c>
      <c r="H94" s="66">
        <v>12960</v>
      </c>
      <c r="I94" s="42"/>
      <c r="J94" s="42"/>
      <c r="K94" s="52">
        <v>0</v>
      </c>
      <c r="L94">
        <v>1222</v>
      </c>
    </row>
    <row r="95" spans="1:12" x14ac:dyDescent="0.3">
      <c r="A95" s="60">
        <v>21</v>
      </c>
      <c r="B95" s="60">
        <v>13056</v>
      </c>
      <c r="C95" s="63">
        <v>12</v>
      </c>
      <c r="D95" s="60">
        <v>13085</v>
      </c>
      <c r="E95" s="63">
        <v>24</v>
      </c>
      <c r="F95" s="60">
        <v>13094</v>
      </c>
      <c r="G95" s="66">
        <v>14</v>
      </c>
      <c r="H95" s="66">
        <v>13110</v>
      </c>
      <c r="I95" s="42"/>
      <c r="J95" s="42"/>
      <c r="K95" s="52">
        <v>0</v>
      </c>
      <c r="L95">
        <v>2121</v>
      </c>
    </row>
    <row r="96" spans="1:12" x14ac:dyDescent="0.3">
      <c r="A96" s="60">
        <v>12</v>
      </c>
      <c r="B96" s="60">
        <v>13216</v>
      </c>
      <c r="C96" s="63">
        <v>14</v>
      </c>
      <c r="D96" s="60">
        <v>13228</v>
      </c>
      <c r="E96" s="63">
        <v>24</v>
      </c>
      <c r="F96" s="60">
        <v>13235</v>
      </c>
      <c r="G96" s="66">
        <v>14</v>
      </c>
      <c r="H96" s="66">
        <v>13247</v>
      </c>
      <c r="I96" s="42"/>
      <c r="J96" s="42"/>
      <c r="K96" s="52">
        <v>0</v>
      </c>
      <c r="L96">
        <v>1121</v>
      </c>
    </row>
    <row r="97" spans="1:12" x14ac:dyDescent="0.3">
      <c r="A97" s="60">
        <v>12</v>
      </c>
      <c r="B97" s="60">
        <v>13376</v>
      </c>
      <c r="C97" s="63">
        <v>23</v>
      </c>
      <c r="D97" s="60">
        <v>13384</v>
      </c>
      <c r="E97" s="63">
        <v>13</v>
      </c>
      <c r="F97" s="60">
        <v>13396</v>
      </c>
      <c r="G97" s="66">
        <v>23</v>
      </c>
      <c r="H97" s="66">
        <v>13403</v>
      </c>
      <c r="I97" s="42"/>
      <c r="J97" s="42"/>
      <c r="K97" s="52">
        <v>0</v>
      </c>
      <c r="L97">
        <v>1212</v>
      </c>
    </row>
    <row r="98" spans="1:12" x14ac:dyDescent="0.3">
      <c r="A98" s="60">
        <v>12</v>
      </c>
      <c r="B98" s="60">
        <v>13515</v>
      </c>
      <c r="C98" s="63">
        <v>23</v>
      </c>
      <c r="D98" s="60">
        <v>13522</v>
      </c>
      <c r="E98" s="63">
        <v>13</v>
      </c>
      <c r="F98" s="60">
        <v>13538</v>
      </c>
      <c r="G98" s="66">
        <v>23</v>
      </c>
      <c r="H98" s="66">
        <v>13557</v>
      </c>
      <c r="I98" s="42"/>
      <c r="J98" s="42"/>
      <c r="K98" s="52">
        <v>0</v>
      </c>
      <c r="L98">
        <v>1212</v>
      </c>
    </row>
    <row r="99" spans="1:12" x14ac:dyDescent="0.3">
      <c r="A99" s="60">
        <v>12</v>
      </c>
      <c r="B99" s="60">
        <v>13690</v>
      </c>
      <c r="C99" s="63">
        <v>23</v>
      </c>
      <c r="D99" s="60">
        <v>13764</v>
      </c>
      <c r="E99" s="63">
        <v>24</v>
      </c>
      <c r="F99" s="60">
        <v>13774</v>
      </c>
      <c r="G99" s="66">
        <v>14</v>
      </c>
      <c r="H99" s="66">
        <v>13784</v>
      </c>
      <c r="I99" s="42"/>
      <c r="J99" s="42"/>
      <c r="K99" s="52">
        <v>0</v>
      </c>
      <c r="L99">
        <v>1221</v>
      </c>
    </row>
    <row r="100" spans="1:12" x14ac:dyDescent="0.3">
      <c r="A100" s="60">
        <v>21</v>
      </c>
      <c r="B100" s="60">
        <v>13883</v>
      </c>
      <c r="C100" s="63">
        <v>12</v>
      </c>
      <c r="D100" s="60">
        <v>13905</v>
      </c>
      <c r="E100" s="63">
        <v>24</v>
      </c>
      <c r="F100" s="60">
        <v>13913</v>
      </c>
      <c r="G100" s="66">
        <v>23</v>
      </c>
      <c r="H100" s="66">
        <v>13926</v>
      </c>
      <c r="I100" s="42"/>
      <c r="J100" s="42"/>
      <c r="K100" s="52">
        <v>0</v>
      </c>
      <c r="L100">
        <v>2122</v>
      </c>
    </row>
    <row r="101" spans="1:12" x14ac:dyDescent="0.3">
      <c r="A101" s="60">
        <v>12</v>
      </c>
      <c r="B101" s="60">
        <v>14040</v>
      </c>
      <c r="C101" s="63">
        <v>14</v>
      </c>
      <c r="D101" s="60">
        <v>14060</v>
      </c>
      <c r="E101" s="63">
        <v>24</v>
      </c>
      <c r="F101" s="60">
        <v>14068</v>
      </c>
      <c r="G101" s="66">
        <v>14</v>
      </c>
      <c r="H101" s="66">
        <v>14082</v>
      </c>
      <c r="I101" s="42"/>
      <c r="J101" s="42"/>
      <c r="K101" s="52">
        <v>0</v>
      </c>
      <c r="L101">
        <v>1121</v>
      </c>
    </row>
    <row r="102" spans="1:12" x14ac:dyDescent="0.3">
      <c r="A102" s="60">
        <v>21</v>
      </c>
      <c r="B102" s="60">
        <v>14181</v>
      </c>
      <c r="C102" s="63">
        <v>12</v>
      </c>
      <c r="D102" s="60">
        <v>14188</v>
      </c>
      <c r="E102" s="63">
        <v>24</v>
      </c>
      <c r="F102" s="60">
        <v>14196</v>
      </c>
      <c r="G102" s="66">
        <v>14</v>
      </c>
      <c r="H102" s="66">
        <v>14207</v>
      </c>
      <c r="I102" s="42"/>
      <c r="J102" s="42"/>
      <c r="K102" s="52">
        <v>0</v>
      </c>
      <c r="L102">
        <v>2121</v>
      </c>
    </row>
    <row r="103" spans="1:12" x14ac:dyDescent="0.3">
      <c r="A103" s="60">
        <v>21</v>
      </c>
      <c r="B103" s="60">
        <v>14322</v>
      </c>
      <c r="C103" s="63">
        <v>12</v>
      </c>
      <c r="D103" s="60">
        <v>14331</v>
      </c>
      <c r="E103" s="63">
        <v>24</v>
      </c>
      <c r="F103" s="60">
        <v>14338</v>
      </c>
      <c r="G103" s="66">
        <v>14</v>
      </c>
      <c r="H103" s="66">
        <v>14353</v>
      </c>
      <c r="I103" s="42"/>
      <c r="J103" s="42"/>
      <c r="K103" s="52">
        <v>0</v>
      </c>
      <c r="L103">
        <v>2121</v>
      </c>
    </row>
    <row r="104" spans="1:12" x14ac:dyDescent="0.3">
      <c r="A104" s="60">
        <v>21</v>
      </c>
      <c r="B104" s="60">
        <v>14462</v>
      </c>
      <c r="C104" s="63">
        <v>12</v>
      </c>
      <c r="D104" s="60">
        <v>14472</v>
      </c>
      <c r="E104" s="63">
        <v>24</v>
      </c>
      <c r="F104" s="60">
        <v>14484</v>
      </c>
      <c r="G104" s="66">
        <v>23</v>
      </c>
      <c r="H104" s="66">
        <v>14496</v>
      </c>
      <c r="I104" s="42"/>
      <c r="J104" s="42"/>
      <c r="K104" s="52">
        <v>0</v>
      </c>
      <c r="L104">
        <v>2122</v>
      </c>
    </row>
    <row r="105" spans="1:12" x14ac:dyDescent="0.3">
      <c r="A105" s="60">
        <v>12</v>
      </c>
      <c r="B105" s="60">
        <v>14604</v>
      </c>
      <c r="C105" s="63">
        <v>14</v>
      </c>
      <c r="D105" s="60">
        <v>14620</v>
      </c>
      <c r="E105" s="63">
        <v>13</v>
      </c>
      <c r="F105" s="60">
        <v>14641</v>
      </c>
      <c r="G105" s="66">
        <v>23</v>
      </c>
      <c r="H105" s="66">
        <v>14666</v>
      </c>
      <c r="I105" s="42"/>
      <c r="J105" s="42"/>
      <c r="K105" s="52">
        <v>0</v>
      </c>
      <c r="L105">
        <v>1112</v>
      </c>
    </row>
    <row r="106" spans="1:12" x14ac:dyDescent="0.3">
      <c r="A106" s="60">
        <v>21</v>
      </c>
      <c r="B106" s="60">
        <v>14772</v>
      </c>
      <c r="C106" s="63">
        <v>12</v>
      </c>
      <c r="D106" s="60">
        <v>14780</v>
      </c>
      <c r="E106" s="63">
        <v>24</v>
      </c>
      <c r="F106" s="60">
        <v>14788</v>
      </c>
      <c r="G106" s="66">
        <v>14</v>
      </c>
      <c r="H106" s="66">
        <v>14800</v>
      </c>
      <c r="I106" s="42"/>
      <c r="J106" s="42"/>
      <c r="K106" s="52">
        <v>0</v>
      </c>
      <c r="L106">
        <v>2121</v>
      </c>
    </row>
    <row r="107" spans="1:12" x14ac:dyDescent="0.3">
      <c r="A107" s="60">
        <v>21</v>
      </c>
      <c r="B107" s="60">
        <v>14900</v>
      </c>
      <c r="C107" s="63">
        <v>12</v>
      </c>
      <c r="D107" s="60">
        <v>14910</v>
      </c>
      <c r="E107" s="63">
        <v>24</v>
      </c>
      <c r="F107" s="60">
        <v>14921</v>
      </c>
      <c r="G107" s="66">
        <v>14</v>
      </c>
      <c r="H107" s="66">
        <v>14931</v>
      </c>
      <c r="I107" s="42"/>
      <c r="J107" s="42"/>
      <c r="K107" s="52">
        <v>0</v>
      </c>
      <c r="L107">
        <v>2121</v>
      </c>
    </row>
    <row r="108" spans="1:12" x14ac:dyDescent="0.3">
      <c r="A108" s="60">
        <v>21</v>
      </c>
      <c r="B108" s="60">
        <v>15051</v>
      </c>
      <c r="C108" s="63">
        <v>21</v>
      </c>
      <c r="D108" s="60">
        <v>15060</v>
      </c>
      <c r="E108" s="63">
        <v>22</v>
      </c>
      <c r="F108" s="60">
        <v>15080</v>
      </c>
      <c r="G108" s="66">
        <v>23</v>
      </c>
      <c r="H108" s="66">
        <v>15090</v>
      </c>
      <c r="I108" s="42"/>
      <c r="J108" s="42"/>
      <c r="K108" s="52">
        <v>0</v>
      </c>
      <c r="L108">
        <v>2222</v>
      </c>
    </row>
    <row r="109" spans="1:12" x14ac:dyDescent="0.3">
      <c r="A109" s="60">
        <v>21</v>
      </c>
      <c r="B109" s="60">
        <v>15188</v>
      </c>
      <c r="C109" s="63">
        <v>12</v>
      </c>
      <c r="D109" s="60">
        <v>15196</v>
      </c>
      <c r="E109" s="63">
        <v>24</v>
      </c>
      <c r="F109" s="60">
        <v>15204</v>
      </c>
      <c r="G109" s="66">
        <v>23</v>
      </c>
      <c r="H109" s="66">
        <v>15224</v>
      </c>
      <c r="I109" s="42"/>
      <c r="J109" s="42"/>
      <c r="K109" s="52">
        <v>0</v>
      </c>
      <c r="L109">
        <v>2122</v>
      </c>
    </row>
    <row r="110" spans="1:12" x14ac:dyDescent="0.3">
      <c r="A110" s="60">
        <v>21</v>
      </c>
      <c r="B110" s="60">
        <v>15328</v>
      </c>
      <c r="C110" s="63">
        <v>12</v>
      </c>
      <c r="D110" s="60">
        <v>15336</v>
      </c>
      <c r="E110" s="63">
        <v>24</v>
      </c>
      <c r="F110" s="60">
        <v>15344</v>
      </c>
      <c r="G110" s="66">
        <v>14</v>
      </c>
      <c r="H110" s="66">
        <v>15356</v>
      </c>
      <c r="I110" s="42"/>
      <c r="J110" s="42"/>
      <c r="K110" s="52">
        <v>0</v>
      </c>
      <c r="L110">
        <v>2121</v>
      </c>
    </row>
    <row r="111" spans="1:12" x14ac:dyDescent="0.3">
      <c r="A111" s="60">
        <v>21</v>
      </c>
      <c r="B111" s="60">
        <v>15455</v>
      </c>
      <c r="C111" s="63">
        <v>12</v>
      </c>
      <c r="D111" s="60">
        <v>15463</v>
      </c>
      <c r="E111" s="63">
        <v>24</v>
      </c>
      <c r="F111" s="60">
        <v>15471</v>
      </c>
      <c r="G111" s="66">
        <v>23</v>
      </c>
      <c r="H111" s="66">
        <v>15498</v>
      </c>
      <c r="I111" s="42"/>
      <c r="J111" s="42"/>
      <c r="K111" s="52">
        <v>0</v>
      </c>
      <c r="L111">
        <v>2122</v>
      </c>
    </row>
    <row r="112" spans="1:12" x14ac:dyDescent="0.3">
      <c r="A112" s="60">
        <v>12</v>
      </c>
      <c r="B112" s="60">
        <v>15607</v>
      </c>
      <c r="C112" s="63">
        <v>23</v>
      </c>
      <c r="D112" s="60">
        <v>15615</v>
      </c>
      <c r="E112" s="63">
        <v>13</v>
      </c>
      <c r="F112" s="60">
        <v>15625</v>
      </c>
      <c r="G112" s="66">
        <v>23</v>
      </c>
      <c r="H112" s="66">
        <v>15633</v>
      </c>
      <c r="I112" s="42"/>
      <c r="J112" s="42"/>
      <c r="K112" s="52">
        <v>0</v>
      </c>
      <c r="L112">
        <v>1212</v>
      </c>
    </row>
    <row r="113" spans="1:12" x14ac:dyDescent="0.3">
      <c r="A113" s="60">
        <v>12</v>
      </c>
      <c r="B113" s="60">
        <v>15741</v>
      </c>
      <c r="C113" s="63">
        <v>23</v>
      </c>
      <c r="D113" s="60">
        <v>15749</v>
      </c>
      <c r="E113" s="63">
        <v>13</v>
      </c>
      <c r="F113" s="60">
        <v>15759</v>
      </c>
      <c r="G113" s="66">
        <v>23</v>
      </c>
      <c r="H113" s="66">
        <v>15766</v>
      </c>
      <c r="I113" s="42"/>
      <c r="J113" s="42"/>
      <c r="K113" s="52">
        <v>0</v>
      </c>
      <c r="L113">
        <v>1212</v>
      </c>
    </row>
    <row r="114" spans="1:12" x14ac:dyDescent="0.3">
      <c r="A114" s="60">
        <v>12</v>
      </c>
      <c r="B114" s="60">
        <v>15888</v>
      </c>
      <c r="C114" s="63">
        <v>23</v>
      </c>
      <c r="D114" s="60">
        <v>15896</v>
      </c>
      <c r="E114" s="63">
        <v>13</v>
      </c>
      <c r="F114" s="60">
        <v>15919</v>
      </c>
      <c r="G114" s="66">
        <v>23</v>
      </c>
      <c r="H114" s="66">
        <v>15950</v>
      </c>
      <c r="I114" s="42"/>
      <c r="J114" s="42"/>
      <c r="K114" s="52">
        <v>0</v>
      </c>
      <c r="L114">
        <v>1212</v>
      </c>
    </row>
    <row r="115" spans="1:12" x14ac:dyDescent="0.3">
      <c r="A115" s="60">
        <v>21</v>
      </c>
      <c r="B115" s="60">
        <v>16132</v>
      </c>
      <c r="C115" s="63">
        <v>12</v>
      </c>
      <c r="D115" s="60">
        <v>16141</v>
      </c>
      <c r="E115" s="63">
        <v>24</v>
      </c>
      <c r="F115" s="60">
        <v>16149</v>
      </c>
      <c r="G115" s="66">
        <v>23</v>
      </c>
      <c r="H115" s="66">
        <v>16174</v>
      </c>
      <c r="I115" s="42"/>
      <c r="J115" s="42"/>
      <c r="K115" s="52">
        <v>0</v>
      </c>
      <c r="L115">
        <v>2122</v>
      </c>
    </row>
    <row r="116" spans="1:12" x14ac:dyDescent="0.3">
      <c r="A116" s="59">
        <v>21</v>
      </c>
      <c r="B116" s="59">
        <v>16273</v>
      </c>
      <c r="C116" s="62">
        <v>12</v>
      </c>
      <c r="D116" s="59">
        <v>16284</v>
      </c>
      <c r="E116" s="62">
        <v>24</v>
      </c>
      <c r="F116" s="59">
        <v>16292</v>
      </c>
      <c r="G116" s="65">
        <v>23</v>
      </c>
      <c r="H116" s="65">
        <v>16305</v>
      </c>
      <c r="I116" s="43"/>
      <c r="J116" s="43"/>
      <c r="K116" s="44">
        <v>0</v>
      </c>
      <c r="L116">
        <v>2122</v>
      </c>
    </row>
    <row r="117" spans="1:12" x14ac:dyDescent="0.3">
      <c r="A117" s="59">
        <v>21</v>
      </c>
      <c r="B117" s="59">
        <v>16412</v>
      </c>
      <c r="C117" s="62">
        <v>12</v>
      </c>
      <c r="D117" s="59">
        <v>16420</v>
      </c>
      <c r="E117" s="62">
        <v>24</v>
      </c>
      <c r="F117" s="59">
        <v>16428</v>
      </c>
      <c r="G117" s="65">
        <v>23</v>
      </c>
      <c r="H117" s="65">
        <v>16445</v>
      </c>
      <c r="I117" s="43"/>
      <c r="J117" s="43"/>
      <c r="K117" s="44">
        <v>0</v>
      </c>
      <c r="L117">
        <v>2122</v>
      </c>
    </row>
    <row r="118" spans="1:12" x14ac:dyDescent="0.3">
      <c r="A118" s="59">
        <v>21</v>
      </c>
      <c r="B118" s="59">
        <v>16567</v>
      </c>
      <c r="C118" s="62">
        <v>12</v>
      </c>
      <c r="D118" s="59">
        <v>16575</v>
      </c>
      <c r="E118" s="62">
        <v>24</v>
      </c>
      <c r="F118" s="59">
        <v>16583</v>
      </c>
      <c r="G118" s="65">
        <v>23</v>
      </c>
      <c r="H118" s="65">
        <v>16599</v>
      </c>
      <c r="I118" s="43"/>
      <c r="J118" s="43"/>
      <c r="K118" s="44">
        <v>0</v>
      </c>
      <c r="L118">
        <v>2122</v>
      </c>
    </row>
    <row r="119" spans="1:12" x14ac:dyDescent="0.3">
      <c r="A119" s="59">
        <v>21</v>
      </c>
      <c r="B119" s="59">
        <v>16707</v>
      </c>
      <c r="C119" s="62">
        <v>21</v>
      </c>
      <c r="D119" s="59">
        <v>16720</v>
      </c>
      <c r="E119" s="62">
        <v>11</v>
      </c>
      <c r="F119" s="59">
        <v>16728</v>
      </c>
      <c r="G119" s="65">
        <v>21</v>
      </c>
      <c r="H119" s="65">
        <v>16736</v>
      </c>
      <c r="I119" s="43"/>
      <c r="J119" s="43"/>
      <c r="K119" s="44">
        <v>0</v>
      </c>
      <c r="L119">
        <v>2212</v>
      </c>
    </row>
    <row r="120" spans="1:12" x14ac:dyDescent="0.3">
      <c r="A120" s="59">
        <v>21</v>
      </c>
      <c r="B120" s="59">
        <v>16873</v>
      </c>
      <c r="C120" s="62">
        <v>12</v>
      </c>
      <c r="D120" s="59">
        <v>16885</v>
      </c>
      <c r="E120" s="62">
        <v>24</v>
      </c>
      <c r="F120" s="59">
        <v>16893</v>
      </c>
      <c r="G120" s="65">
        <v>23</v>
      </c>
      <c r="H120" s="65">
        <v>16911</v>
      </c>
      <c r="I120" s="43"/>
      <c r="J120" s="43"/>
      <c r="K120" s="44">
        <v>0</v>
      </c>
      <c r="L120">
        <v>2122</v>
      </c>
    </row>
    <row r="121" spans="1:12" x14ac:dyDescent="0.3">
      <c r="A121" s="59">
        <v>21</v>
      </c>
      <c r="B121" s="59">
        <v>17022</v>
      </c>
      <c r="C121" s="62">
        <v>12</v>
      </c>
      <c r="D121" s="59">
        <v>17031</v>
      </c>
      <c r="E121" s="62">
        <v>24</v>
      </c>
      <c r="F121" s="59">
        <v>17038</v>
      </c>
      <c r="G121" s="65">
        <v>23</v>
      </c>
      <c r="H121" s="65">
        <v>17056</v>
      </c>
      <c r="I121" s="43"/>
      <c r="J121" s="43"/>
      <c r="K121" s="44">
        <v>0</v>
      </c>
      <c r="L121">
        <v>2122</v>
      </c>
    </row>
    <row r="122" spans="1:12" x14ac:dyDescent="0.3">
      <c r="A122" s="59">
        <v>12</v>
      </c>
      <c r="B122" s="59">
        <v>17164</v>
      </c>
      <c r="C122" s="62">
        <v>14</v>
      </c>
      <c r="D122" s="59">
        <v>17191</v>
      </c>
      <c r="E122" s="62">
        <v>24</v>
      </c>
      <c r="F122" s="59">
        <v>17199</v>
      </c>
      <c r="G122" s="65">
        <v>23</v>
      </c>
      <c r="H122" s="65">
        <v>17225</v>
      </c>
      <c r="I122" s="43"/>
      <c r="J122" s="43"/>
      <c r="K122" s="44">
        <v>0</v>
      </c>
      <c r="L122">
        <v>1122</v>
      </c>
    </row>
    <row r="123" spans="1:12" x14ac:dyDescent="0.3">
      <c r="A123" s="59">
        <v>21</v>
      </c>
      <c r="B123" s="59">
        <v>17324</v>
      </c>
      <c r="C123" s="62">
        <v>12</v>
      </c>
      <c r="D123" s="59">
        <v>17333</v>
      </c>
      <c r="E123" s="62">
        <v>24</v>
      </c>
      <c r="F123" s="59">
        <v>17340</v>
      </c>
      <c r="G123" s="65">
        <v>14</v>
      </c>
      <c r="H123" s="65">
        <v>17360</v>
      </c>
      <c r="I123" s="43"/>
      <c r="J123" s="43"/>
      <c r="K123" s="44">
        <v>0</v>
      </c>
      <c r="L123">
        <v>2121</v>
      </c>
    </row>
    <row r="124" spans="1:12" x14ac:dyDescent="0.3">
      <c r="A124" s="59">
        <v>21</v>
      </c>
      <c r="B124" s="59">
        <v>17475</v>
      </c>
      <c r="C124" s="62">
        <v>12</v>
      </c>
      <c r="D124" s="59">
        <v>17483</v>
      </c>
      <c r="E124" s="62">
        <v>24</v>
      </c>
      <c r="F124" s="59">
        <v>17501</v>
      </c>
      <c r="G124" s="65">
        <v>14</v>
      </c>
      <c r="H124" s="65">
        <v>17513</v>
      </c>
      <c r="I124" s="43"/>
      <c r="J124" s="43"/>
      <c r="K124" s="44">
        <v>0</v>
      </c>
      <c r="L124">
        <v>2121</v>
      </c>
    </row>
    <row r="125" spans="1:12" x14ac:dyDescent="0.3">
      <c r="A125" s="59">
        <v>21</v>
      </c>
      <c r="B125" s="59">
        <v>17612</v>
      </c>
      <c r="C125" s="62">
        <v>12</v>
      </c>
      <c r="D125" s="59">
        <v>17634</v>
      </c>
      <c r="E125" s="62">
        <v>24</v>
      </c>
      <c r="F125" s="59">
        <v>17642</v>
      </c>
      <c r="G125" s="65">
        <v>14</v>
      </c>
      <c r="H125" s="65">
        <v>17653</v>
      </c>
      <c r="I125" s="43"/>
      <c r="J125" s="43"/>
      <c r="K125" s="44">
        <v>0</v>
      </c>
      <c r="L125">
        <v>2121</v>
      </c>
    </row>
    <row r="126" spans="1:12" x14ac:dyDescent="0.3">
      <c r="A126" s="59">
        <v>21</v>
      </c>
      <c r="B126" s="59">
        <v>17750</v>
      </c>
      <c r="C126" s="62">
        <v>21</v>
      </c>
      <c r="D126" s="59">
        <v>17760</v>
      </c>
      <c r="E126" s="62">
        <v>11</v>
      </c>
      <c r="F126" s="59">
        <v>17768</v>
      </c>
      <c r="G126" s="65">
        <v>21</v>
      </c>
      <c r="H126" s="65">
        <v>17775</v>
      </c>
      <c r="I126" s="43"/>
      <c r="J126" s="43"/>
      <c r="K126" s="44">
        <v>0</v>
      </c>
      <c r="L126">
        <v>2212</v>
      </c>
    </row>
    <row r="127" spans="1:12" x14ac:dyDescent="0.3">
      <c r="A127" s="59">
        <v>12</v>
      </c>
      <c r="B127" s="59">
        <v>17894</v>
      </c>
      <c r="C127" s="62">
        <v>23</v>
      </c>
      <c r="D127" s="59">
        <v>17902</v>
      </c>
      <c r="E127" s="62">
        <v>24</v>
      </c>
      <c r="F127" s="59">
        <v>17926</v>
      </c>
      <c r="G127" s="65">
        <v>23</v>
      </c>
      <c r="H127" s="65">
        <v>17940</v>
      </c>
      <c r="I127" s="43"/>
      <c r="J127" s="43"/>
      <c r="K127" s="44">
        <v>0</v>
      </c>
      <c r="L127">
        <v>1222</v>
      </c>
    </row>
    <row r="128" spans="1:12" x14ac:dyDescent="0.3">
      <c r="A128" s="59">
        <v>21</v>
      </c>
      <c r="B128" s="59">
        <v>18046</v>
      </c>
      <c r="C128" s="62">
        <v>21</v>
      </c>
      <c r="D128" s="59">
        <v>18103</v>
      </c>
      <c r="E128" s="62">
        <v>11</v>
      </c>
      <c r="F128" s="59">
        <v>18117</v>
      </c>
      <c r="G128" s="65">
        <v>21</v>
      </c>
      <c r="H128" s="65">
        <v>18125</v>
      </c>
      <c r="I128" s="43"/>
      <c r="J128" s="43"/>
      <c r="K128" s="44">
        <v>0</v>
      </c>
      <c r="L128">
        <v>2212</v>
      </c>
    </row>
    <row r="129" spans="1:12" x14ac:dyDescent="0.3">
      <c r="A129" s="59">
        <v>12</v>
      </c>
      <c r="B129" s="59">
        <v>18231</v>
      </c>
      <c r="C129" s="62">
        <v>14</v>
      </c>
      <c r="D129" s="59">
        <v>18246</v>
      </c>
      <c r="E129" s="62">
        <v>24</v>
      </c>
      <c r="F129" s="59">
        <v>18253</v>
      </c>
      <c r="G129" s="65">
        <v>14</v>
      </c>
      <c r="H129" s="65">
        <v>18266</v>
      </c>
      <c r="I129" s="43"/>
      <c r="J129" s="43"/>
      <c r="K129" s="44">
        <v>0</v>
      </c>
      <c r="L129">
        <v>1121</v>
      </c>
    </row>
    <row r="130" spans="1:12" x14ac:dyDescent="0.3">
      <c r="A130" s="59">
        <v>21</v>
      </c>
      <c r="B130" s="59">
        <v>18364</v>
      </c>
      <c r="C130" s="62">
        <v>21</v>
      </c>
      <c r="D130" s="59">
        <v>18388</v>
      </c>
      <c r="E130" s="62">
        <v>22</v>
      </c>
      <c r="F130" s="59">
        <v>18397</v>
      </c>
      <c r="G130" s="65">
        <v>14</v>
      </c>
      <c r="H130" s="65">
        <v>18406</v>
      </c>
      <c r="I130" s="43"/>
      <c r="J130" s="43"/>
      <c r="K130" s="44">
        <v>0</v>
      </c>
      <c r="L130">
        <v>2221</v>
      </c>
    </row>
    <row r="131" spans="1:12" x14ac:dyDescent="0.3">
      <c r="A131" s="59">
        <v>12</v>
      </c>
      <c r="B131" s="59">
        <v>18528</v>
      </c>
      <c r="C131" s="62">
        <v>23</v>
      </c>
      <c r="D131" s="59">
        <v>18536</v>
      </c>
      <c r="E131" s="62">
        <v>24</v>
      </c>
      <c r="F131" s="59">
        <v>18551</v>
      </c>
      <c r="G131" s="65">
        <v>14</v>
      </c>
      <c r="H131" s="65">
        <v>18566</v>
      </c>
      <c r="I131" s="43"/>
      <c r="J131" s="43"/>
      <c r="K131" s="44">
        <v>0</v>
      </c>
      <c r="L131">
        <v>1221</v>
      </c>
    </row>
    <row r="132" spans="1:12" x14ac:dyDescent="0.3">
      <c r="A132" s="59">
        <v>21</v>
      </c>
      <c r="B132" s="59">
        <v>18679</v>
      </c>
      <c r="C132" s="62">
        <v>12</v>
      </c>
      <c r="D132" s="59">
        <v>18687</v>
      </c>
      <c r="E132" s="62">
        <v>24</v>
      </c>
      <c r="F132" s="59">
        <v>18694</v>
      </c>
      <c r="G132" s="65">
        <v>14</v>
      </c>
      <c r="H132" s="65">
        <v>18706</v>
      </c>
      <c r="I132" s="43"/>
      <c r="J132" s="43"/>
      <c r="K132" s="44">
        <v>0</v>
      </c>
      <c r="L132">
        <v>2121</v>
      </c>
    </row>
    <row r="133" spans="1:12" x14ac:dyDescent="0.3">
      <c r="A133" s="59">
        <v>21</v>
      </c>
      <c r="B133" s="59">
        <v>18810</v>
      </c>
      <c r="C133" s="62">
        <v>12</v>
      </c>
      <c r="D133" s="59">
        <v>18818</v>
      </c>
      <c r="E133" s="62">
        <v>24</v>
      </c>
      <c r="F133" s="59">
        <v>18825</v>
      </c>
      <c r="G133" s="65">
        <v>14</v>
      </c>
      <c r="H133" s="65">
        <v>18838</v>
      </c>
      <c r="I133" s="43"/>
      <c r="J133" s="43"/>
      <c r="K133" s="44">
        <v>0</v>
      </c>
      <c r="L133">
        <v>2121</v>
      </c>
    </row>
    <row r="134" spans="1:12" x14ac:dyDescent="0.3">
      <c r="A134" s="59">
        <v>21</v>
      </c>
      <c r="B134" s="59">
        <v>18948</v>
      </c>
      <c r="C134" s="62">
        <v>12</v>
      </c>
      <c r="D134" s="59">
        <v>18956</v>
      </c>
      <c r="E134" s="62">
        <v>24</v>
      </c>
      <c r="F134" s="59">
        <v>18964</v>
      </c>
      <c r="G134" s="65">
        <v>14</v>
      </c>
      <c r="H134" s="65">
        <v>18976</v>
      </c>
      <c r="I134" s="43"/>
      <c r="J134" s="43"/>
      <c r="K134" s="44">
        <v>0</v>
      </c>
      <c r="L134">
        <v>2121</v>
      </c>
    </row>
    <row r="135" spans="1:12" x14ac:dyDescent="0.3">
      <c r="A135" s="59">
        <v>21</v>
      </c>
      <c r="B135" s="59">
        <v>19075</v>
      </c>
      <c r="C135" s="62">
        <v>21</v>
      </c>
      <c r="D135" s="59">
        <v>19083</v>
      </c>
      <c r="E135" s="62">
        <v>11</v>
      </c>
      <c r="F135" s="59">
        <v>19092</v>
      </c>
      <c r="G135" s="65">
        <v>21</v>
      </c>
      <c r="H135" s="65">
        <v>19114</v>
      </c>
      <c r="I135" s="43"/>
      <c r="J135" s="43"/>
      <c r="K135" s="44">
        <v>0</v>
      </c>
      <c r="L135">
        <v>2212</v>
      </c>
    </row>
    <row r="136" spans="1:12" x14ac:dyDescent="0.3">
      <c r="A136" s="59">
        <v>21</v>
      </c>
      <c r="B136" s="59">
        <v>19223</v>
      </c>
      <c r="C136" s="62">
        <v>21</v>
      </c>
      <c r="D136" s="59">
        <v>19240</v>
      </c>
      <c r="E136" s="62">
        <v>11</v>
      </c>
      <c r="F136" s="59">
        <v>19258</v>
      </c>
      <c r="G136" s="65">
        <v>21</v>
      </c>
      <c r="H136" s="65">
        <v>19265</v>
      </c>
      <c r="I136" s="43"/>
      <c r="J136" s="43"/>
      <c r="K136" s="44">
        <v>0</v>
      </c>
      <c r="L136">
        <v>2212</v>
      </c>
    </row>
    <row r="137" spans="1:12" x14ac:dyDescent="0.3">
      <c r="A137" s="59">
        <v>21</v>
      </c>
      <c r="B137" s="59">
        <v>19359</v>
      </c>
      <c r="C137" s="62">
        <v>12</v>
      </c>
      <c r="D137" s="59">
        <v>19367</v>
      </c>
      <c r="E137" s="62">
        <v>24</v>
      </c>
      <c r="F137" s="59">
        <v>19375</v>
      </c>
      <c r="G137" s="65">
        <v>14</v>
      </c>
      <c r="H137" s="65">
        <v>19398</v>
      </c>
      <c r="I137" s="43"/>
      <c r="J137" s="43"/>
      <c r="K137" s="44">
        <v>0</v>
      </c>
      <c r="L137">
        <v>2121</v>
      </c>
    </row>
    <row r="138" spans="1:12" x14ac:dyDescent="0.3">
      <c r="A138" s="59">
        <v>21</v>
      </c>
      <c r="B138" s="59">
        <v>19519</v>
      </c>
      <c r="C138" s="62">
        <v>21</v>
      </c>
      <c r="D138" s="59">
        <v>19534</v>
      </c>
      <c r="E138" s="62">
        <v>11</v>
      </c>
      <c r="F138" s="59">
        <v>19557</v>
      </c>
      <c r="G138" s="65">
        <v>21</v>
      </c>
      <c r="H138" s="65">
        <v>19564</v>
      </c>
      <c r="I138" s="43"/>
      <c r="J138" s="43"/>
      <c r="K138" s="44">
        <v>0</v>
      </c>
      <c r="L138">
        <v>2212</v>
      </c>
    </row>
    <row r="139" spans="1:12" x14ac:dyDescent="0.3">
      <c r="A139" s="59">
        <v>21</v>
      </c>
      <c r="B139" s="59">
        <v>19656</v>
      </c>
      <c r="C139" s="62">
        <v>21</v>
      </c>
      <c r="D139" s="59">
        <v>19668</v>
      </c>
      <c r="E139" s="62">
        <v>11</v>
      </c>
      <c r="F139" s="59">
        <v>19677</v>
      </c>
      <c r="G139" s="65">
        <v>21</v>
      </c>
      <c r="H139" s="65">
        <v>19686</v>
      </c>
      <c r="I139" s="43"/>
      <c r="J139" s="43"/>
      <c r="K139" s="44">
        <v>0</v>
      </c>
      <c r="L139">
        <v>2212</v>
      </c>
    </row>
    <row r="140" spans="1:12" x14ac:dyDescent="0.3">
      <c r="A140" s="59">
        <v>12</v>
      </c>
      <c r="B140" s="59">
        <v>19802</v>
      </c>
      <c r="C140" s="62">
        <v>23</v>
      </c>
      <c r="D140" s="59">
        <v>19810</v>
      </c>
      <c r="E140" s="62">
        <v>13</v>
      </c>
      <c r="F140" s="59">
        <v>19817</v>
      </c>
      <c r="G140" s="65">
        <v>23</v>
      </c>
      <c r="H140" s="65">
        <v>19826</v>
      </c>
      <c r="I140" s="43"/>
      <c r="J140" s="43"/>
      <c r="K140" s="44">
        <v>0</v>
      </c>
      <c r="L140">
        <v>1212</v>
      </c>
    </row>
    <row r="141" spans="1:12" x14ac:dyDescent="0.3">
      <c r="A141" s="59">
        <v>21</v>
      </c>
      <c r="B141" s="59">
        <v>19923</v>
      </c>
      <c r="C141" s="62">
        <v>21</v>
      </c>
      <c r="D141" s="59">
        <v>19930</v>
      </c>
      <c r="E141" s="62">
        <v>22</v>
      </c>
      <c r="F141" s="59">
        <v>19939</v>
      </c>
      <c r="G141" s="65">
        <v>23</v>
      </c>
      <c r="H141" s="65">
        <v>19950</v>
      </c>
      <c r="I141" s="43"/>
      <c r="J141" s="43"/>
      <c r="K141" s="44">
        <v>0</v>
      </c>
      <c r="L141">
        <v>2222</v>
      </c>
    </row>
    <row r="142" spans="1:12" x14ac:dyDescent="0.3">
      <c r="A142" s="59">
        <v>21</v>
      </c>
      <c r="B142" s="59">
        <v>20048</v>
      </c>
      <c r="C142" s="62">
        <v>21</v>
      </c>
      <c r="D142" s="59">
        <v>20056</v>
      </c>
      <c r="E142" s="62">
        <v>22</v>
      </c>
      <c r="F142" s="59">
        <v>20067</v>
      </c>
      <c r="G142" s="65">
        <v>14</v>
      </c>
      <c r="H142" s="65">
        <v>20079</v>
      </c>
      <c r="I142" s="43"/>
      <c r="J142" s="43"/>
      <c r="K142" s="44">
        <v>0</v>
      </c>
      <c r="L142">
        <v>2221</v>
      </c>
    </row>
    <row r="143" spans="1:12" x14ac:dyDescent="0.3">
      <c r="A143" s="59">
        <v>21</v>
      </c>
      <c r="B143" s="59">
        <v>20176</v>
      </c>
      <c r="C143" s="62">
        <v>21</v>
      </c>
      <c r="D143" s="59">
        <v>20184</v>
      </c>
      <c r="E143" s="62">
        <v>11</v>
      </c>
      <c r="F143" s="59">
        <v>20192</v>
      </c>
      <c r="G143" s="65">
        <v>21</v>
      </c>
      <c r="H143" s="65">
        <v>20200</v>
      </c>
      <c r="I143" s="43"/>
      <c r="J143" s="43"/>
      <c r="K143" s="44">
        <v>0</v>
      </c>
      <c r="L143">
        <v>2212</v>
      </c>
    </row>
    <row r="144" spans="1:12" x14ac:dyDescent="0.3">
      <c r="A144" s="60">
        <v>21</v>
      </c>
      <c r="B144" s="60">
        <v>20291</v>
      </c>
      <c r="C144" s="63">
        <v>21</v>
      </c>
      <c r="D144" s="60">
        <v>20307</v>
      </c>
      <c r="E144" s="63">
        <v>22</v>
      </c>
      <c r="F144" s="60">
        <v>20324</v>
      </c>
      <c r="G144" s="66">
        <v>23</v>
      </c>
      <c r="H144" s="66">
        <v>20339</v>
      </c>
      <c r="I144" s="42"/>
      <c r="J144" s="42"/>
      <c r="K144" s="52">
        <v>0</v>
      </c>
      <c r="L144">
        <v>2222</v>
      </c>
    </row>
    <row r="145" spans="1:12" x14ac:dyDescent="0.3">
      <c r="A145" s="60">
        <v>21</v>
      </c>
      <c r="B145" s="60">
        <v>20436</v>
      </c>
      <c r="C145" s="63">
        <v>12</v>
      </c>
      <c r="D145" s="60">
        <v>20446</v>
      </c>
      <c r="E145" s="63">
        <v>24</v>
      </c>
      <c r="F145" s="60">
        <v>20471</v>
      </c>
      <c r="G145" s="66">
        <v>14</v>
      </c>
      <c r="H145" s="66">
        <v>20478</v>
      </c>
      <c r="I145" s="42"/>
      <c r="J145" s="42"/>
      <c r="K145" s="52">
        <v>0</v>
      </c>
      <c r="L145">
        <v>2121</v>
      </c>
    </row>
    <row r="146" spans="1:12" x14ac:dyDescent="0.3">
      <c r="A146" s="60">
        <v>21</v>
      </c>
      <c r="B146" s="60">
        <v>20578</v>
      </c>
      <c r="C146" s="63">
        <v>21</v>
      </c>
      <c r="D146" s="60">
        <v>20587</v>
      </c>
      <c r="E146" s="63">
        <v>22</v>
      </c>
      <c r="F146" s="60">
        <v>20603</v>
      </c>
      <c r="G146" s="66">
        <v>23</v>
      </c>
      <c r="H146" s="66">
        <v>20614</v>
      </c>
      <c r="I146" s="42"/>
      <c r="J146" s="42"/>
      <c r="K146" s="52">
        <v>0</v>
      </c>
      <c r="L146">
        <v>2222</v>
      </c>
    </row>
    <row r="147" spans="1:12" x14ac:dyDescent="0.3">
      <c r="A147" s="60">
        <v>21</v>
      </c>
      <c r="B147" s="60">
        <v>20745</v>
      </c>
      <c r="C147" s="63">
        <v>12</v>
      </c>
      <c r="D147" s="60">
        <v>20755</v>
      </c>
      <c r="E147" s="63">
        <v>24</v>
      </c>
      <c r="F147" s="60">
        <v>20764</v>
      </c>
      <c r="G147" s="66">
        <v>23</v>
      </c>
      <c r="H147" s="66">
        <v>20775</v>
      </c>
      <c r="I147" s="42"/>
      <c r="J147" s="42"/>
      <c r="K147" s="52">
        <v>0</v>
      </c>
      <c r="L147">
        <v>2122</v>
      </c>
    </row>
    <row r="148" spans="1:12" x14ac:dyDescent="0.3">
      <c r="A148" s="60">
        <v>21</v>
      </c>
      <c r="B148" s="60">
        <v>20875</v>
      </c>
      <c r="C148" s="63">
        <v>12</v>
      </c>
      <c r="D148" s="60">
        <v>20884</v>
      </c>
      <c r="E148" s="63">
        <v>24</v>
      </c>
      <c r="F148" s="60">
        <v>20892</v>
      </c>
      <c r="G148" s="66">
        <v>23</v>
      </c>
      <c r="H148" s="66">
        <v>20903</v>
      </c>
      <c r="I148" s="42"/>
      <c r="J148" s="42"/>
      <c r="K148" s="52">
        <v>0</v>
      </c>
      <c r="L148">
        <v>2122</v>
      </c>
    </row>
    <row r="149" spans="1:12" x14ac:dyDescent="0.3">
      <c r="A149" s="60">
        <v>21</v>
      </c>
      <c r="B149" s="60">
        <v>21003</v>
      </c>
      <c r="C149" s="63">
        <v>21</v>
      </c>
      <c r="D149" s="60">
        <v>21024</v>
      </c>
      <c r="E149" s="63">
        <v>22</v>
      </c>
      <c r="F149" s="60">
        <v>21041</v>
      </c>
      <c r="G149" s="66">
        <v>23</v>
      </c>
      <c r="H149" s="66">
        <v>21070</v>
      </c>
      <c r="I149" s="42"/>
      <c r="J149" s="42"/>
      <c r="K149" s="52">
        <v>0</v>
      </c>
      <c r="L149">
        <v>2222</v>
      </c>
    </row>
    <row r="150" spans="1:12" x14ac:dyDescent="0.3">
      <c r="A150" s="60">
        <v>21</v>
      </c>
      <c r="B150" s="60">
        <v>21167</v>
      </c>
      <c r="C150" s="63">
        <v>12</v>
      </c>
      <c r="D150" s="60">
        <v>21176</v>
      </c>
      <c r="E150" s="63">
        <v>13</v>
      </c>
      <c r="F150" s="60">
        <v>21193</v>
      </c>
      <c r="G150" s="66">
        <v>23</v>
      </c>
      <c r="H150" s="66">
        <v>21201</v>
      </c>
      <c r="I150" s="42"/>
      <c r="J150" s="42"/>
      <c r="K150" s="52">
        <v>0</v>
      </c>
      <c r="L150">
        <v>2112</v>
      </c>
    </row>
    <row r="151" spans="1:12" x14ac:dyDescent="0.3">
      <c r="A151" s="60">
        <v>21</v>
      </c>
      <c r="B151" s="60">
        <v>21316</v>
      </c>
      <c r="C151" s="63">
        <v>12</v>
      </c>
      <c r="D151" s="60">
        <v>21324</v>
      </c>
      <c r="E151" s="63">
        <v>24</v>
      </c>
      <c r="F151" s="60">
        <v>21331</v>
      </c>
      <c r="G151" s="66">
        <v>23</v>
      </c>
      <c r="H151" s="66">
        <v>21348</v>
      </c>
      <c r="I151" s="42"/>
      <c r="J151" s="42"/>
      <c r="K151" s="52">
        <v>0</v>
      </c>
      <c r="L151">
        <v>2122</v>
      </c>
    </row>
    <row r="152" spans="1:12" x14ac:dyDescent="0.3">
      <c r="A152" s="60">
        <v>21</v>
      </c>
      <c r="B152" s="60">
        <v>21446</v>
      </c>
      <c r="C152" s="63">
        <v>21</v>
      </c>
      <c r="D152" s="60">
        <v>21454</v>
      </c>
      <c r="E152" s="63">
        <v>11</v>
      </c>
      <c r="F152" s="60">
        <v>21463</v>
      </c>
      <c r="G152" s="66">
        <v>21</v>
      </c>
      <c r="H152" s="66">
        <v>21471</v>
      </c>
      <c r="I152" s="42"/>
      <c r="J152" s="42"/>
      <c r="K152" s="52">
        <v>0</v>
      </c>
      <c r="L152">
        <v>2212</v>
      </c>
    </row>
    <row r="153" spans="1:12" x14ac:dyDescent="0.3">
      <c r="A153" s="60">
        <v>21</v>
      </c>
      <c r="B153" s="60">
        <v>21562</v>
      </c>
      <c r="C153" s="63">
        <v>21</v>
      </c>
      <c r="D153" s="60">
        <v>21572</v>
      </c>
      <c r="E153" s="63">
        <v>22</v>
      </c>
      <c r="F153" s="60">
        <v>21587</v>
      </c>
      <c r="G153" s="66">
        <v>23</v>
      </c>
      <c r="H153" s="66">
        <v>21600</v>
      </c>
      <c r="I153" s="42"/>
      <c r="J153" s="42"/>
      <c r="K153" s="52">
        <v>0</v>
      </c>
      <c r="L153">
        <v>2222</v>
      </c>
    </row>
    <row r="154" spans="1:12" x14ac:dyDescent="0.3">
      <c r="A154" s="60">
        <v>21</v>
      </c>
      <c r="B154" s="60">
        <v>21698</v>
      </c>
      <c r="C154" s="63">
        <v>21</v>
      </c>
      <c r="D154" s="60">
        <v>21717</v>
      </c>
      <c r="E154" s="63">
        <v>11</v>
      </c>
      <c r="F154" s="60">
        <v>21726</v>
      </c>
      <c r="G154" s="66">
        <v>21</v>
      </c>
      <c r="H154" s="66">
        <v>21734</v>
      </c>
      <c r="I154" s="42"/>
      <c r="J154" s="42"/>
      <c r="K154" s="52">
        <v>0</v>
      </c>
      <c r="L154">
        <v>2212</v>
      </c>
    </row>
    <row r="155" spans="1:12" x14ac:dyDescent="0.3">
      <c r="A155" s="60">
        <v>21</v>
      </c>
      <c r="B155" s="60">
        <v>21834</v>
      </c>
      <c r="C155" s="63">
        <v>21</v>
      </c>
      <c r="D155" s="60">
        <v>21849</v>
      </c>
      <c r="E155" s="63">
        <v>11</v>
      </c>
      <c r="F155" s="60">
        <v>21860</v>
      </c>
      <c r="G155" s="66">
        <v>21</v>
      </c>
      <c r="H155" s="66">
        <v>21868</v>
      </c>
      <c r="I155" s="42"/>
      <c r="J155" s="42"/>
      <c r="K155" s="52">
        <v>0</v>
      </c>
      <c r="L155">
        <v>2212</v>
      </c>
    </row>
    <row r="156" spans="1:12" x14ac:dyDescent="0.3">
      <c r="A156" s="60">
        <v>21</v>
      </c>
      <c r="B156" s="60">
        <v>21960</v>
      </c>
      <c r="C156" s="63">
        <v>12</v>
      </c>
      <c r="D156" s="60">
        <v>21969</v>
      </c>
      <c r="E156" s="63">
        <v>24</v>
      </c>
      <c r="F156" s="60">
        <v>21977</v>
      </c>
      <c r="G156" s="66">
        <v>14</v>
      </c>
      <c r="H156" s="66">
        <v>21988</v>
      </c>
      <c r="I156" s="42"/>
      <c r="J156" s="42"/>
      <c r="K156" s="52">
        <v>0</v>
      </c>
      <c r="L156">
        <v>2121</v>
      </c>
    </row>
    <row r="157" spans="1:12" x14ac:dyDescent="0.3">
      <c r="A157" s="60">
        <v>21</v>
      </c>
      <c r="B157" s="60">
        <v>22098</v>
      </c>
      <c r="C157" s="63">
        <v>12</v>
      </c>
      <c r="D157" s="60">
        <v>22106</v>
      </c>
      <c r="E157" s="63">
        <v>24</v>
      </c>
      <c r="F157" s="60">
        <v>22114</v>
      </c>
      <c r="G157" s="66">
        <v>23</v>
      </c>
      <c r="H157" s="66">
        <v>22125</v>
      </c>
      <c r="I157" s="42"/>
      <c r="J157" s="42"/>
      <c r="K157" s="52">
        <v>0</v>
      </c>
      <c r="L157">
        <v>2122</v>
      </c>
    </row>
    <row r="158" spans="1:12" x14ac:dyDescent="0.3">
      <c r="A158" s="60">
        <v>21</v>
      </c>
      <c r="B158" s="60">
        <v>22223</v>
      </c>
      <c r="C158" s="63">
        <v>21</v>
      </c>
      <c r="D158" s="60">
        <v>22230</v>
      </c>
      <c r="E158" s="63">
        <v>11</v>
      </c>
      <c r="F158" s="60">
        <v>22239</v>
      </c>
      <c r="G158" s="66">
        <v>21</v>
      </c>
      <c r="H158" s="66">
        <v>22246</v>
      </c>
      <c r="I158" s="42"/>
      <c r="J158" s="42"/>
      <c r="K158" s="52">
        <v>0</v>
      </c>
      <c r="L158">
        <v>2212</v>
      </c>
    </row>
    <row r="159" spans="1:12" x14ac:dyDescent="0.3">
      <c r="A159" s="60">
        <v>12</v>
      </c>
      <c r="B159" s="60">
        <v>22373</v>
      </c>
      <c r="C159" s="63">
        <v>23</v>
      </c>
      <c r="D159" s="60">
        <v>22381</v>
      </c>
      <c r="E159" s="63">
        <v>24</v>
      </c>
      <c r="F159" s="60">
        <v>22391</v>
      </c>
      <c r="G159" s="66">
        <v>14</v>
      </c>
      <c r="H159" s="66">
        <v>22402</v>
      </c>
      <c r="I159" s="42"/>
      <c r="J159" s="42"/>
      <c r="K159" s="52">
        <v>0</v>
      </c>
      <c r="L159">
        <v>1221</v>
      </c>
    </row>
    <row r="160" spans="1:12" x14ac:dyDescent="0.3">
      <c r="A160" s="60">
        <v>21</v>
      </c>
      <c r="B160" s="60">
        <v>22504</v>
      </c>
      <c r="C160" s="63">
        <v>21</v>
      </c>
      <c r="D160" s="60">
        <v>22514</v>
      </c>
      <c r="E160" s="63">
        <v>22</v>
      </c>
      <c r="F160" s="60">
        <v>22524</v>
      </c>
      <c r="G160" s="66">
        <v>23</v>
      </c>
      <c r="H160" s="66">
        <v>22540</v>
      </c>
      <c r="I160" s="42"/>
      <c r="J160" s="42"/>
      <c r="K160" s="52">
        <v>0</v>
      </c>
      <c r="L160">
        <v>2222</v>
      </c>
    </row>
    <row r="161" spans="1:12" x14ac:dyDescent="0.3">
      <c r="A161" s="60">
        <v>21</v>
      </c>
      <c r="B161" s="60">
        <v>22638</v>
      </c>
      <c r="C161" s="63">
        <v>21</v>
      </c>
      <c r="D161" s="60">
        <v>22646</v>
      </c>
      <c r="E161" s="63">
        <v>11</v>
      </c>
      <c r="F161" s="60">
        <v>22672</v>
      </c>
      <c r="G161" s="66">
        <v>21</v>
      </c>
      <c r="H161" s="66">
        <v>22680</v>
      </c>
      <c r="I161" s="42"/>
      <c r="J161" s="42"/>
      <c r="K161" s="52">
        <v>0</v>
      </c>
      <c r="L161">
        <v>2212</v>
      </c>
    </row>
    <row r="162" spans="1:12" x14ac:dyDescent="0.3">
      <c r="A162" s="60">
        <v>21</v>
      </c>
      <c r="B162" s="60">
        <v>22773</v>
      </c>
      <c r="C162" s="63">
        <v>12</v>
      </c>
      <c r="D162" s="60">
        <v>22781</v>
      </c>
      <c r="E162" s="63">
        <v>24</v>
      </c>
      <c r="F162" s="60">
        <v>22788</v>
      </c>
      <c r="G162" s="66">
        <v>23</v>
      </c>
      <c r="H162" s="66">
        <v>22814</v>
      </c>
      <c r="I162" s="42"/>
      <c r="J162" s="42"/>
      <c r="K162" s="52">
        <v>0</v>
      </c>
      <c r="L162">
        <v>2122</v>
      </c>
    </row>
    <row r="163" spans="1:12" x14ac:dyDescent="0.3">
      <c r="A163" s="60">
        <v>21</v>
      </c>
      <c r="B163" s="60">
        <v>22911</v>
      </c>
      <c r="C163" s="63">
        <v>21</v>
      </c>
      <c r="D163" s="60">
        <v>22919</v>
      </c>
      <c r="E163" s="63">
        <v>11</v>
      </c>
      <c r="F163" s="60">
        <v>22929</v>
      </c>
      <c r="G163" s="66">
        <v>12</v>
      </c>
      <c r="H163" s="66">
        <v>22965</v>
      </c>
      <c r="I163" s="42"/>
      <c r="J163" s="42"/>
      <c r="K163" s="52">
        <v>0</v>
      </c>
      <c r="L163">
        <v>2211</v>
      </c>
    </row>
    <row r="164" spans="1:12" x14ac:dyDescent="0.3">
      <c r="A164" s="60">
        <v>21</v>
      </c>
      <c r="B164" s="60">
        <v>23062</v>
      </c>
      <c r="C164" s="63">
        <v>21</v>
      </c>
      <c r="D164" s="60">
        <v>23107</v>
      </c>
      <c r="E164" s="63">
        <v>22</v>
      </c>
      <c r="F164" s="60">
        <v>23119</v>
      </c>
      <c r="G164" s="66">
        <v>23</v>
      </c>
      <c r="H164" s="66">
        <v>23158</v>
      </c>
      <c r="I164" s="42"/>
      <c r="J164" s="42"/>
      <c r="K164" s="52">
        <v>0</v>
      </c>
      <c r="L164">
        <v>2222</v>
      </c>
    </row>
    <row r="165" spans="1:12" x14ac:dyDescent="0.3">
      <c r="A165" s="60">
        <v>21</v>
      </c>
      <c r="B165" s="60">
        <v>23255</v>
      </c>
      <c r="C165" s="63">
        <v>21</v>
      </c>
      <c r="D165" s="60">
        <v>23263</v>
      </c>
      <c r="E165" s="63">
        <v>22</v>
      </c>
      <c r="F165" s="60">
        <v>23270</v>
      </c>
      <c r="G165" s="66">
        <v>23</v>
      </c>
      <c r="H165" s="66">
        <v>23281</v>
      </c>
      <c r="I165" s="42"/>
      <c r="J165" s="42"/>
      <c r="K165" s="52">
        <v>0</v>
      </c>
      <c r="L165">
        <v>2222</v>
      </c>
    </row>
    <row r="166" spans="1:12" x14ac:dyDescent="0.3">
      <c r="A166" s="60">
        <v>21</v>
      </c>
      <c r="B166" s="60">
        <v>23385</v>
      </c>
      <c r="C166" s="63">
        <v>21</v>
      </c>
      <c r="D166" s="60">
        <v>23416</v>
      </c>
      <c r="E166" s="63">
        <v>11</v>
      </c>
      <c r="F166" s="60">
        <v>23428</v>
      </c>
      <c r="G166" s="66">
        <v>21</v>
      </c>
      <c r="H166" s="66">
        <v>23436</v>
      </c>
      <c r="I166" s="42"/>
      <c r="J166" s="42"/>
      <c r="K166" s="52">
        <v>0</v>
      </c>
      <c r="L166">
        <v>2212</v>
      </c>
    </row>
    <row r="167" spans="1:12" x14ac:dyDescent="0.3">
      <c r="A167" s="60">
        <v>21</v>
      </c>
      <c r="B167" s="60">
        <v>23530</v>
      </c>
      <c r="C167" s="63">
        <v>21</v>
      </c>
      <c r="D167" s="60">
        <v>23538</v>
      </c>
      <c r="E167" s="63">
        <v>11</v>
      </c>
      <c r="F167" s="60">
        <v>23547</v>
      </c>
      <c r="G167" s="66">
        <v>21</v>
      </c>
      <c r="H167" s="66">
        <v>23555</v>
      </c>
      <c r="I167" s="42"/>
      <c r="J167" s="42"/>
      <c r="K167" s="52">
        <v>0</v>
      </c>
      <c r="L167">
        <v>2212</v>
      </c>
    </row>
    <row r="168" spans="1:12" x14ac:dyDescent="0.3">
      <c r="A168" s="60">
        <v>12</v>
      </c>
      <c r="B168" s="60">
        <v>23658</v>
      </c>
      <c r="C168" s="63">
        <v>23</v>
      </c>
      <c r="D168" s="60">
        <v>23666</v>
      </c>
      <c r="E168" s="63">
        <v>24</v>
      </c>
      <c r="F168" s="60">
        <v>23695</v>
      </c>
      <c r="G168" s="66">
        <v>14</v>
      </c>
      <c r="H168" s="66">
        <v>23706</v>
      </c>
      <c r="I168" s="42"/>
      <c r="J168" s="42"/>
      <c r="K168" s="52">
        <v>0</v>
      </c>
      <c r="L168">
        <v>1221</v>
      </c>
    </row>
    <row r="169" spans="1:12" x14ac:dyDescent="0.3">
      <c r="A169" s="60">
        <v>21</v>
      </c>
      <c r="B169" s="60">
        <v>23805</v>
      </c>
      <c r="C169" s="63">
        <v>21</v>
      </c>
      <c r="D169" s="60">
        <v>23819</v>
      </c>
      <c r="E169" s="63">
        <v>11</v>
      </c>
      <c r="F169" s="60">
        <v>23828</v>
      </c>
      <c r="G169" s="66">
        <v>21</v>
      </c>
      <c r="H169" s="66">
        <v>23835</v>
      </c>
      <c r="I169" s="42"/>
      <c r="J169" s="42"/>
      <c r="K169" s="52">
        <v>0</v>
      </c>
      <c r="L169">
        <v>2212</v>
      </c>
    </row>
    <row r="170" spans="1:12" x14ac:dyDescent="0.3">
      <c r="A170" s="60">
        <v>21</v>
      </c>
      <c r="B170" s="60">
        <v>23932</v>
      </c>
      <c r="C170" s="63">
        <v>12</v>
      </c>
      <c r="D170" s="60">
        <v>23940</v>
      </c>
      <c r="E170" s="63">
        <v>24</v>
      </c>
      <c r="F170" s="60">
        <v>23950</v>
      </c>
      <c r="G170" s="66">
        <v>14</v>
      </c>
      <c r="H170" s="66">
        <v>23964</v>
      </c>
      <c r="I170" s="42"/>
      <c r="J170" s="42"/>
      <c r="K170" s="52"/>
      <c r="L170">
        <v>2121</v>
      </c>
    </row>
    <row r="171" spans="1:12" x14ac:dyDescent="0.3">
      <c r="A171" s="17"/>
      <c r="B171" s="17"/>
      <c r="C171" s="17"/>
      <c r="D171" s="17"/>
      <c r="E171" s="17"/>
      <c r="F171" s="17"/>
      <c r="G171" s="17"/>
      <c r="H17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0</v>
      </c>
      <c r="B2" s="35">
        <v>40740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145</v>
      </c>
      <c r="V3" s="26" t="s">
        <v>115</v>
      </c>
      <c r="W3">
        <f>COUNTA(L7:L30)</f>
        <v>24</v>
      </c>
      <c r="AA3" s="26" t="s">
        <v>115</v>
      </c>
      <c r="AB3">
        <f>COUNTA(L31:L54)</f>
        <v>24</v>
      </c>
      <c r="AF3" s="26" t="s">
        <v>115</v>
      </c>
      <c r="AG3">
        <f>COUNTA(L55:L79)</f>
        <v>25</v>
      </c>
      <c r="AK3" s="26" t="s">
        <v>115</v>
      </c>
      <c r="AL3">
        <f>COUNTA(L80:L103)</f>
        <v>24</v>
      </c>
      <c r="AP3" s="26" t="s">
        <v>115</v>
      </c>
      <c r="AQ3">
        <f>COUNTA(L104:L127)</f>
        <v>24</v>
      </c>
      <c r="AU3" s="26" t="s">
        <v>115</v>
      </c>
      <c r="AV3">
        <f>COUNTA(L128:L151)</f>
        <v>24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145</v>
      </c>
      <c r="V4" s="26" t="s">
        <v>116</v>
      </c>
      <c r="W4">
        <f>SUM(U7:U22)</f>
        <v>24</v>
      </c>
      <c r="AA4" s="26" t="s">
        <v>116</v>
      </c>
      <c r="AB4">
        <f>SUM(Z7:Z22)</f>
        <v>24</v>
      </c>
      <c r="AF4" s="26" t="s">
        <v>116</v>
      </c>
      <c r="AG4">
        <f>SUM(AE7:AE22)</f>
        <v>25</v>
      </c>
      <c r="AK4" s="26" t="s">
        <v>116</v>
      </c>
      <c r="AL4">
        <f>SUM(AJ7:AJ22)</f>
        <v>24</v>
      </c>
      <c r="AP4" s="26" t="s">
        <v>116</v>
      </c>
      <c r="AQ4">
        <f>SUM(AO7:AO22)</f>
        <v>24</v>
      </c>
      <c r="AU4" s="26" t="s">
        <v>116</v>
      </c>
      <c r="AV4">
        <f>SUM(AT7:AT22)</f>
        <v>24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24</v>
      </c>
      <c r="C7" s="61">
        <v>23</v>
      </c>
      <c r="D7" s="58">
        <v>46</v>
      </c>
      <c r="E7" s="61">
        <v>24</v>
      </c>
      <c r="F7" s="58">
        <v>64</v>
      </c>
      <c r="G7" s="64">
        <v>14</v>
      </c>
      <c r="H7" s="64">
        <v>80</v>
      </c>
      <c r="I7" s="43"/>
      <c r="J7" s="43"/>
      <c r="K7" s="44">
        <v>0</v>
      </c>
      <c r="L7">
        <v>1221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COUNTIF(L7:L30,T7)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COUNTIF(L31:L54,Y7)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COUNTIF(L55:L79,AD7)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COUNTIF(L80:L103,AI7)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COUNTIF(L104:L127,AN7)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COUNTIF(L128:L151,AS7)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179</v>
      </c>
      <c r="C8" s="62">
        <v>12</v>
      </c>
      <c r="D8" s="59">
        <v>191</v>
      </c>
      <c r="E8" s="62">
        <v>24</v>
      </c>
      <c r="F8" s="59">
        <v>198</v>
      </c>
      <c r="G8" s="65">
        <v>23</v>
      </c>
      <c r="H8" s="65">
        <v>220</v>
      </c>
      <c r="I8" s="43"/>
      <c r="J8" s="43"/>
      <c r="K8" s="44">
        <v>0</v>
      </c>
      <c r="L8">
        <v>2122</v>
      </c>
      <c r="N8" s="37">
        <v>1112</v>
      </c>
      <c r="O8" s="37">
        <f>COUNTIF($L$7:$L$500,N8)</f>
        <v>2</v>
      </c>
      <c r="P8" s="37">
        <f>O8/$Q$4</f>
        <v>1.3793103448275862E-2</v>
      </c>
      <c r="Q8" s="37">
        <f>IF(P8=0,0,(P8*((LOG(P8))/LOG(2))))</f>
        <v>-8.5240125379516335E-2</v>
      </c>
      <c r="T8" s="37">
        <f>N8</f>
        <v>1112</v>
      </c>
      <c r="U8" s="37">
        <f>COUNTIF(L7:L30,T8)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COUNTIF(L31:L54,Y8)</f>
        <v>2</v>
      </c>
      <c r="AA8" s="37">
        <f>Z8/(AB4-Z20)</f>
        <v>0.1</v>
      </c>
      <c r="AB8" s="37">
        <f>IF(AA8=0,0,(AA8*((LOG(AA8))/LOG(2))))</f>
        <v>-0.33219280948873625</v>
      </c>
      <c r="AD8" s="37">
        <f>N8</f>
        <v>1112</v>
      </c>
      <c r="AE8" s="37">
        <f>COUNTIF(L55:L79,AD8)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COUNTIF(L80:L103,AI8)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COUNTIF(L104:L127,AN8)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COUNTIF(L128:L151,AS8)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328</v>
      </c>
      <c r="C9" s="62">
        <v>21</v>
      </c>
      <c r="D9" s="59">
        <v>348</v>
      </c>
      <c r="E9" s="62">
        <v>11</v>
      </c>
      <c r="F9" s="59">
        <v>360</v>
      </c>
      <c r="G9" s="65">
        <v>21</v>
      </c>
      <c r="H9" s="65">
        <v>371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2</v>
      </c>
      <c r="P9" s="37">
        <f>O9/$Q$4</f>
        <v>1.3793103448275862E-2</v>
      </c>
      <c r="Q9" s="37">
        <f>IF(P9=0,0,(P9*((LOG(P9))/LOG(2))))</f>
        <v>-8.5240125379516335E-2</v>
      </c>
      <c r="T9" s="37">
        <f>N9</f>
        <v>1121</v>
      </c>
      <c r="U9" s="37">
        <f>COUNTIF(L7:L30,T9)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COUNTIF(L31:L54,Y9)</f>
        <v>1</v>
      </c>
      <c r="AA9" s="37">
        <f>Z9/(AB4-Z20)</f>
        <v>0.05</v>
      </c>
      <c r="AB9" s="37">
        <f>IF(AA9=0,0,(AA9*((LOG(AA9))/LOG(2))))</f>
        <v>-0.21609640474436814</v>
      </c>
      <c r="AD9" s="37">
        <f>N9</f>
        <v>1121</v>
      </c>
      <c r="AE9" s="37">
        <f>COUNTIF(L55:L79,AD9)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COUNTIF(L80:L103,AI9)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COUNTIF(L104:L127,AN9)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COUNTIF(L128:L151,AS9)</f>
        <v>1</v>
      </c>
      <c r="AU9" s="37">
        <f>AT9/(AV4-AT20)</f>
        <v>6.25E-2</v>
      </c>
      <c r="AV9" s="37">
        <f>IF(AU9=0,0,(AU9*((LOG(AU9))/LOG(2))))</f>
        <v>-0.25</v>
      </c>
    </row>
    <row r="10" spans="1:48" x14ac:dyDescent="0.3">
      <c r="A10" s="59">
        <v>21</v>
      </c>
      <c r="B10" s="59">
        <v>468</v>
      </c>
      <c r="C10" s="62">
        <v>12</v>
      </c>
      <c r="D10" s="59">
        <v>477</v>
      </c>
      <c r="E10" s="62">
        <v>24</v>
      </c>
      <c r="F10" s="59">
        <v>486</v>
      </c>
      <c r="G10" s="65">
        <v>14</v>
      </c>
      <c r="H10" s="65">
        <v>499</v>
      </c>
      <c r="I10" s="43"/>
      <c r="J10" s="43"/>
      <c r="K10" s="44">
        <v>0</v>
      </c>
      <c r="L10">
        <v>2121</v>
      </c>
      <c r="N10" s="37">
        <v>1122</v>
      </c>
      <c r="O10" s="37">
        <f>COUNTIF($L$7:$L$500,N10)</f>
        <v>2</v>
      </c>
      <c r="P10" s="37">
        <f>O10/$Q$4</f>
        <v>1.3793103448275862E-2</v>
      </c>
      <c r="Q10" s="37">
        <f>IF(P10=0,0,(P10*((LOG(P10))/LOG(2))))</f>
        <v>-8.5240125379516335E-2</v>
      </c>
      <c r="T10" s="37">
        <f>N10</f>
        <v>1122</v>
      </c>
      <c r="U10" s="37">
        <f>COUNTIF(L7:L30,T10)</f>
        <v>1</v>
      </c>
      <c r="V10" s="37">
        <f>U10/(W4-U20)</f>
        <v>4.3478260869565216E-2</v>
      </c>
      <c r="W10" s="37">
        <f>IF(V10=0,0,(V10*((LOG(V10))/LOG(2))))</f>
        <v>-0.19667660678508753</v>
      </c>
      <c r="Y10" s="37">
        <f>N10</f>
        <v>1122</v>
      </c>
      <c r="Z10" s="37">
        <f>COUNTIF(L31:L54,Y10)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COUNTIF(L55:L79,AD10)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COUNTIF(L80:L103,AI10)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COUNTIF(L104:L127,AN10)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COUNTIF(L128:L151,AS10)</f>
        <v>1</v>
      </c>
      <c r="AU10" s="37">
        <f>AT10/(AV4-AT20)</f>
        <v>6.25E-2</v>
      </c>
      <c r="AV10" s="37">
        <f>IF(AU10=0,0,(AU10*((LOG(AU10))/LOG(2))))</f>
        <v>-0.25</v>
      </c>
    </row>
    <row r="11" spans="1:48" x14ac:dyDescent="0.3">
      <c r="A11" s="59">
        <v>21</v>
      </c>
      <c r="B11" s="59">
        <v>600</v>
      </c>
      <c r="C11" s="62">
        <v>12</v>
      </c>
      <c r="D11" s="59">
        <v>615</v>
      </c>
      <c r="E11" s="62">
        <v>24</v>
      </c>
      <c r="F11" s="59">
        <v>624</v>
      </c>
      <c r="G11" s="65">
        <v>23</v>
      </c>
      <c r="H11" s="65">
        <v>661</v>
      </c>
      <c r="I11" s="43"/>
      <c r="J11" s="43"/>
      <c r="K11" s="44">
        <v>0</v>
      </c>
      <c r="L11">
        <v>2122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COUNTIF(L7:L30,T11)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COUNTIF(L31:L54,Y11)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COUNTIF(L55:L79,AD11)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COUNTIF(L80:L103,AI11)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COUNTIF(L104:L127,AN11)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COUNTIF(L128:L151,AS11)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761</v>
      </c>
      <c r="C12" s="62">
        <v>12</v>
      </c>
      <c r="D12" s="59">
        <v>774</v>
      </c>
      <c r="E12" s="62">
        <v>24</v>
      </c>
      <c r="F12" s="59">
        <v>782</v>
      </c>
      <c r="G12" s="65">
        <v>14</v>
      </c>
      <c r="H12" s="65">
        <v>802</v>
      </c>
      <c r="I12" s="43"/>
      <c r="J12" s="43"/>
      <c r="K12" s="44">
        <v>0</v>
      </c>
      <c r="L12">
        <v>2121</v>
      </c>
      <c r="N12" s="37">
        <v>1212</v>
      </c>
      <c r="O12" s="37">
        <f>COUNTIF($L$7:$L$500,N12)</f>
        <v>11</v>
      </c>
      <c r="P12" s="37">
        <f>O12/$Q$4</f>
        <v>7.586206896551724E-2</v>
      </c>
      <c r="Q12" s="37">
        <f>IF(P12=0,0,(P12*((LOG(P12))/LOG(2))))</f>
        <v>-0.28224311851830353</v>
      </c>
      <c r="T12" s="37">
        <f>N12</f>
        <v>1212</v>
      </c>
      <c r="U12" s="37">
        <f>COUNTIF(L7:L30,T12)</f>
        <v>5</v>
      </c>
      <c r="V12" s="37">
        <f>U12/(W4-U20)</f>
        <v>0.21739130434782608</v>
      </c>
      <c r="W12" s="37">
        <f>IF(V12=0,0,(V12*((LOG(V12))/LOG(2))))</f>
        <v>-0.47861605677601093</v>
      </c>
      <c r="Y12" s="37">
        <f>N12</f>
        <v>1212</v>
      </c>
      <c r="Z12" s="37">
        <f>COUNTIF(L31:L54,Y12)</f>
        <v>2</v>
      </c>
      <c r="AA12" s="37">
        <f>Z12/(AB4-Z20)</f>
        <v>0.1</v>
      </c>
      <c r="AB12" s="37">
        <f>IF(AA12=0,0,(AA12*((LOG(AA12))/LOG(2))))</f>
        <v>-0.33219280948873625</v>
      </c>
      <c r="AD12" s="37">
        <f>N12</f>
        <v>1212</v>
      </c>
      <c r="AE12" s="37">
        <f>COUNTIF(L55:L79,AD12)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COUNTIF(L80:L103,AI12)</f>
        <v>1</v>
      </c>
      <c r="AK12" s="37">
        <f>AJ12/(AL4-AJ20)</f>
        <v>7.6923076923076927E-2</v>
      </c>
      <c r="AL12" s="37">
        <f>IF(AK12=0,0,(AK12*((LOG(AK12))/LOG(2))))</f>
        <v>-0.28464920908777636</v>
      </c>
      <c r="AN12" s="37">
        <f>N12</f>
        <v>1212</v>
      </c>
      <c r="AO12" s="37">
        <f>COUNTIF(L104:L127,AN12)</f>
        <v>1</v>
      </c>
      <c r="AP12" s="37">
        <f>AO12/(AQ4-AO20)</f>
        <v>6.25E-2</v>
      </c>
      <c r="AQ12" s="37">
        <f>IF(AP12=0,0,(AP12*((LOG(AP12))/LOG(2))))</f>
        <v>-0.25</v>
      </c>
      <c r="AS12" s="37">
        <f>N12</f>
        <v>1212</v>
      </c>
      <c r="AT12" s="37">
        <f>COUNTIF(L128:L151,AS12)</f>
        <v>2</v>
      </c>
      <c r="AU12" s="37">
        <f>AT12/(AV4-AT20)</f>
        <v>0.125</v>
      </c>
      <c r="AV12" s="37">
        <f>IF(AU12=0,0,(AU12*((LOG(AU12))/LOG(2))))</f>
        <v>-0.375</v>
      </c>
    </row>
    <row r="13" spans="1:48" x14ac:dyDescent="0.3">
      <c r="A13" s="59">
        <v>21</v>
      </c>
      <c r="B13" s="59">
        <v>901</v>
      </c>
      <c r="C13" s="62">
        <v>12</v>
      </c>
      <c r="D13" s="59">
        <v>913</v>
      </c>
      <c r="E13" s="62">
        <v>24</v>
      </c>
      <c r="F13" s="59">
        <v>921</v>
      </c>
      <c r="G13" s="65">
        <v>14</v>
      </c>
      <c r="H13" s="65">
        <v>939</v>
      </c>
      <c r="I13" s="43"/>
      <c r="J13" s="43"/>
      <c r="K13" s="44">
        <v>0</v>
      </c>
      <c r="L13">
        <v>2121</v>
      </c>
      <c r="N13" s="37">
        <v>1221</v>
      </c>
      <c r="O13" s="37">
        <f>COUNTIF($L$7:$L$500,N13)</f>
        <v>7</v>
      </c>
      <c r="P13" s="37">
        <f>O13/$Q$4</f>
        <v>4.8275862068965517E-2</v>
      </c>
      <c r="Q13" s="37">
        <f>IF(P13=0,0,(P13*((LOG(P13))/LOG(2))))</f>
        <v>-0.21108882190138839</v>
      </c>
      <c r="T13" s="37">
        <f>N13</f>
        <v>1221</v>
      </c>
      <c r="U13" s="37">
        <f>COUNTIF(L7:L30,T13)</f>
        <v>1</v>
      </c>
      <c r="V13" s="37">
        <f>U13/(W4-U20)</f>
        <v>4.3478260869565216E-2</v>
      </c>
      <c r="W13" s="37">
        <f>IF(V13=0,0,(V13*((LOG(V13))/LOG(2))))</f>
        <v>-0.19667660678508753</v>
      </c>
      <c r="Y13" s="37">
        <f>N13</f>
        <v>1221</v>
      </c>
      <c r="Z13" s="37">
        <f>COUNTIF(L31:L54,Y13)</f>
        <v>2</v>
      </c>
      <c r="AA13" s="37">
        <f>Z13/(AB4-Z20)</f>
        <v>0.1</v>
      </c>
      <c r="AB13" s="37">
        <f>IF(AA13=0,0,(AA13*((LOG(AA13))/LOG(2))))</f>
        <v>-0.33219280948873625</v>
      </c>
      <c r="AD13" s="37">
        <f>N13</f>
        <v>1221</v>
      </c>
      <c r="AE13" s="37">
        <f>COUNTIF(L55:L79,AD13)</f>
        <v>1</v>
      </c>
      <c r="AF13" s="37">
        <f>AE13/(AG4-AE20)</f>
        <v>5.8823529411764705E-2</v>
      </c>
      <c r="AG13" s="37">
        <f>IF(AF13=0,0,(AF13*((LOG(AF13))/LOG(2))))</f>
        <v>-0.24043899066178465</v>
      </c>
      <c r="AI13" s="37">
        <f>N13</f>
        <v>1221</v>
      </c>
      <c r="AJ13" s="37">
        <f>COUNTIF(L80:L103,AI13)</f>
        <v>1</v>
      </c>
      <c r="AK13" s="37">
        <f>AJ13/(AL4-AJ20)</f>
        <v>7.6923076923076927E-2</v>
      </c>
      <c r="AL13" s="37">
        <f>IF(AK13=0,0,(AK13*((LOG(AK13))/LOG(2))))</f>
        <v>-0.28464920908777636</v>
      </c>
      <c r="AN13" s="37">
        <f>N13</f>
        <v>1221</v>
      </c>
      <c r="AO13" s="37">
        <f>COUNTIF(L104:L127,AN13)</f>
        <v>2</v>
      </c>
      <c r="AP13" s="37">
        <f>AO13/(AQ4-AO20)</f>
        <v>0.125</v>
      </c>
      <c r="AQ13" s="37">
        <f>IF(AP13=0,0,(AP13*((LOG(AP13))/LOG(2))))</f>
        <v>-0.375</v>
      </c>
      <c r="AS13" s="37">
        <f>N13</f>
        <v>1221</v>
      </c>
      <c r="AT13" s="37">
        <f>COUNTIF(L128:L151,AS13)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12</v>
      </c>
      <c r="B14" s="59">
        <v>1050</v>
      </c>
      <c r="C14" s="62">
        <v>23</v>
      </c>
      <c r="D14" s="59">
        <v>1059</v>
      </c>
      <c r="E14" s="62">
        <v>13</v>
      </c>
      <c r="F14" s="59">
        <v>1076</v>
      </c>
      <c r="G14" s="65">
        <v>23</v>
      </c>
      <c r="H14" s="65">
        <v>1087</v>
      </c>
      <c r="I14" s="43"/>
      <c r="J14" s="43"/>
      <c r="K14" s="44">
        <v>0</v>
      </c>
      <c r="L14">
        <v>1212</v>
      </c>
      <c r="N14" s="37">
        <v>1222</v>
      </c>
      <c r="O14" s="37">
        <f>COUNTIF($L$7:$L$500,N14)</f>
        <v>2</v>
      </c>
      <c r="P14" s="37">
        <f>O14/$Q$4</f>
        <v>1.3793103448275862E-2</v>
      </c>
      <c r="Q14" s="37">
        <f>IF(P14=0,0,(P14*((LOG(P14))/LOG(2))))</f>
        <v>-8.5240125379516335E-2</v>
      </c>
      <c r="T14" s="37">
        <f>N14</f>
        <v>1222</v>
      </c>
      <c r="U14" s="37">
        <f>COUNTIF(L7:L30,T14)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COUNTIF(L31:L54,Y14)</f>
        <v>0</v>
      </c>
      <c r="AA14" s="37">
        <f>Z14/(AB4-Z20)</f>
        <v>0</v>
      </c>
      <c r="AB14" s="37">
        <f>IF(AA14=0,0,(AA14*((LOG(AA14))/LOG(2))))</f>
        <v>0</v>
      </c>
      <c r="AD14" s="37">
        <f>N14</f>
        <v>1222</v>
      </c>
      <c r="AE14" s="37">
        <f>COUNTIF(L55:L79,AD14)</f>
        <v>1</v>
      </c>
      <c r="AF14" s="37">
        <f>AE14/(AG4-AE20)</f>
        <v>5.8823529411764705E-2</v>
      </c>
      <c r="AG14" s="37">
        <f>IF(AF14=0,0,(AF14*((LOG(AF14))/LOG(2))))</f>
        <v>-0.24043899066178465</v>
      </c>
      <c r="AI14" s="37">
        <f>N14</f>
        <v>1222</v>
      </c>
      <c r="AJ14" s="37">
        <f>COUNTIF(L80:L103,AI14)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COUNTIF(L104:L127,AN14)</f>
        <v>1</v>
      </c>
      <c r="AP14" s="37">
        <f>AO14/(AQ4-AO20)</f>
        <v>6.25E-2</v>
      </c>
      <c r="AQ14" s="37">
        <f>IF(AP14=0,0,(AP14*((LOG(AP14))/LOG(2))))</f>
        <v>-0.25</v>
      </c>
      <c r="AS14" s="37">
        <f>N14</f>
        <v>1222</v>
      </c>
      <c r="AT14" s="37">
        <f>COUNTIF(L128:L151,AS14)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21</v>
      </c>
      <c r="B15" s="59">
        <v>1184</v>
      </c>
      <c r="C15" s="62">
        <v>12</v>
      </c>
      <c r="D15" s="59">
        <v>1197</v>
      </c>
      <c r="E15" s="62">
        <v>24</v>
      </c>
      <c r="F15" s="59">
        <v>1205</v>
      </c>
      <c r="G15" s="65">
        <v>23</v>
      </c>
      <c r="H15" s="65">
        <v>1230</v>
      </c>
      <c r="I15" s="43"/>
      <c r="J15" s="43"/>
      <c r="K15" s="44">
        <v>0</v>
      </c>
      <c r="L15">
        <v>2122</v>
      </c>
      <c r="N15" s="37">
        <v>2111</v>
      </c>
      <c r="O15" s="37">
        <f>COUNTIF($L$7:$L$500,N15)</f>
        <v>1</v>
      </c>
      <c r="P15" s="37">
        <f>O15/$Q$4</f>
        <v>6.8965517241379309E-3</v>
      </c>
      <c r="Q15" s="37">
        <f>IF(P15=0,0,(P15*((LOG(P15))/LOG(2))))</f>
        <v>-4.9516614413896098E-2</v>
      </c>
      <c r="T15" s="37">
        <f>N15</f>
        <v>2111</v>
      </c>
      <c r="U15" s="37">
        <f>COUNTIF(L7:L30,T15)</f>
        <v>1</v>
      </c>
      <c r="V15" s="37">
        <f>U15/(W4-U20)</f>
        <v>4.3478260869565216E-2</v>
      </c>
      <c r="W15" s="37">
        <f>IF(V15=0,0,(V15*((LOG(V15))/LOG(2))))</f>
        <v>-0.19667660678508753</v>
      </c>
      <c r="Y15" s="37">
        <f>N15</f>
        <v>2111</v>
      </c>
      <c r="Z15" s="37">
        <f>COUNTIF(L31:L54,Y15)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COUNTIF(L55:L79,AD15)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COUNTIF(L80:L103,AI15)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COUNTIF(L104:L127,AN15)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COUNTIF(L128:L151,AS15)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12</v>
      </c>
      <c r="B16" s="59">
        <v>1346</v>
      </c>
      <c r="C16" s="62">
        <v>23</v>
      </c>
      <c r="D16" s="59">
        <v>1354</v>
      </c>
      <c r="E16" s="62">
        <v>13</v>
      </c>
      <c r="F16" s="59">
        <v>1372</v>
      </c>
      <c r="G16" s="65">
        <v>23</v>
      </c>
      <c r="H16" s="65">
        <v>1380</v>
      </c>
      <c r="I16" s="43"/>
      <c r="J16" s="43"/>
      <c r="K16" s="44">
        <v>0</v>
      </c>
      <c r="L16">
        <v>1212</v>
      </c>
      <c r="N16" s="37">
        <v>2112</v>
      </c>
      <c r="O16" s="37">
        <f>COUNTIF($L$7:$L$500,N16)</f>
        <v>3</v>
      </c>
      <c r="P16" s="37">
        <f>O16/$Q$4</f>
        <v>2.0689655172413793E-2</v>
      </c>
      <c r="Q16" s="37">
        <f>IF(P16=0,0,(P16*((LOG(P16))/LOG(2))))</f>
        <v>-0.11575751564056093</v>
      </c>
      <c r="T16" s="37">
        <f>N16</f>
        <v>2112</v>
      </c>
      <c r="U16" s="37">
        <f>COUNTIF(L7:L30,T16)</f>
        <v>1</v>
      </c>
      <c r="V16" s="37">
        <f>U16/(W4-U20)</f>
        <v>4.3478260869565216E-2</v>
      </c>
      <c r="W16" s="37">
        <f>IF(V16=0,0,(V16*((LOG(V16))/LOG(2))))</f>
        <v>-0.19667660678508753</v>
      </c>
      <c r="Y16" s="37">
        <f>N16</f>
        <v>2112</v>
      </c>
      <c r="Z16" s="37">
        <f>COUNTIF(L31:L54,Y16)</f>
        <v>1</v>
      </c>
      <c r="AA16" s="37">
        <f>Z16/(AB4-Z20)</f>
        <v>0.05</v>
      </c>
      <c r="AB16" s="37">
        <f>IF(AA16=0,0,(AA16*((LOG(AA16))/LOG(2))))</f>
        <v>-0.21609640474436814</v>
      </c>
      <c r="AD16" s="37">
        <f>N16</f>
        <v>2112</v>
      </c>
      <c r="AE16" s="37">
        <f>COUNTIF(L55:L79,AD16)</f>
        <v>1</v>
      </c>
      <c r="AF16" s="37">
        <f>AE16/(AG4-AE20)</f>
        <v>5.8823529411764705E-2</v>
      </c>
      <c r="AG16" s="37">
        <f>IF(AF16=0,0,(AF16*((LOG(AF16))/LOG(2))))</f>
        <v>-0.24043899066178465</v>
      </c>
      <c r="AI16" s="37">
        <f>N16</f>
        <v>2112</v>
      </c>
      <c r="AJ16" s="37">
        <f>COUNTIF(L80:L103,AI16)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COUNTIF(L104:L127,AN16)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COUNTIF(L128:L151,AS16)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1482</v>
      </c>
      <c r="C17" s="62">
        <v>12</v>
      </c>
      <c r="D17" s="59">
        <v>1501</v>
      </c>
      <c r="E17" s="62">
        <v>24</v>
      </c>
      <c r="F17" s="59">
        <v>1511</v>
      </c>
      <c r="G17" s="65">
        <v>23</v>
      </c>
      <c r="H17" s="65">
        <v>1535</v>
      </c>
      <c r="I17" s="43"/>
      <c r="J17" s="43"/>
      <c r="K17" s="44">
        <v>0</v>
      </c>
      <c r="L17">
        <v>2122</v>
      </c>
      <c r="N17" s="37">
        <v>2121</v>
      </c>
      <c r="O17" s="37">
        <f>COUNTIF($L$7:$L$500,N17)</f>
        <v>16</v>
      </c>
      <c r="P17" s="37">
        <f>O17/$Q$4</f>
        <v>0.1103448275862069</v>
      </c>
      <c r="Q17" s="37">
        <f>IF(P17=0,0,(P17*((LOG(P17))/LOG(2))))</f>
        <v>-0.35088652027750999</v>
      </c>
      <c r="T17" s="37">
        <f>N17</f>
        <v>2121</v>
      </c>
      <c r="U17" s="37">
        <f>COUNTIF(L7:L30,T17)</f>
        <v>6</v>
      </c>
      <c r="V17" s="37">
        <f>U17/(W4-U20)</f>
        <v>0.2608695652173913</v>
      </c>
      <c r="W17" s="37">
        <f>IF(V17=0,0,(V17*((LOG(V17))/LOG(2))))</f>
        <v>-0.50572159704413644</v>
      </c>
      <c r="Y17" s="37">
        <f>N17</f>
        <v>2121</v>
      </c>
      <c r="Z17" s="37">
        <f>COUNTIF(L31:L54,Y17)</f>
        <v>6</v>
      </c>
      <c r="AA17" s="37">
        <f>Z17/(AB4-Z20)</f>
        <v>0.3</v>
      </c>
      <c r="AB17" s="37">
        <f>IF(AA17=0,0,(AA17*((LOG(AA17))/LOG(2))))</f>
        <v>-0.52108967824986185</v>
      </c>
      <c r="AD17" s="37">
        <f>N17</f>
        <v>2121</v>
      </c>
      <c r="AE17" s="37">
        <f>COUNTIF(L55:L79,AD17)</f>
        <v>1</v>
      </c>
      <c r="AF17" s="37">
        <f>AE17/(AG4-AE20)</f>
        <v>5.8823529411764705E-2</v>
      </c>
      <c r="AG17" s="37">
        <f>IF(AF17=0,0,(AF17*((LOG(AF17))/LOG(2))))</f>
        <v>-0.24043899066178465</v>
      </c>
      <c r="AI17" s="37">
        <f>N17</f>
        <v>2121</v>
      </c>
      <c r="AJ17" s="37">
        <f>COUNTIF(L80:L103,AI17)</f>
        <v>0</v>
      </c>
      <c r="AK17" s="37">
        <f>AJ17/(AL4-AJ20)</f>
        <v>0</v>
      </c>
      <c r="AL17" s="37">
        <f>IF(AK17=0,0,(AK17*((LOG(AK17))/LOG(2))))</f>
        <v>0</v>
      </c>
      <c r="AN17" s="37">
        <f>N17</f>
        <v>2121</v>
      </c>
      <c r="AO17" s="37">
        <f>COUNTIF(L104:L127,AN17)</f>
        <v>1</v>
      </c>
      <c r="AP17" s="37">
        <f>AO17/(AQ4-AO20)</f>
        <v>6.25E-2</v>
      </c>
      <c r="AQ17" s="37">
        <f>IF(AP17=0,0,(AP17*((LOG(AP17))/LOG(2))))</f>
        <v>-0.25</v>
      </c>
      <c r="AS17" s="37">
        <f>N17</f>
        <v>2121</v>
      </c>
      <c r="AT17" s="37">
        <f>COUNTIF(L128:L151,AS17)</f>
        <v>2</v>
      </c>
      <c r="AU17" s="37">
        <f>AT17/(AV4-AT20)</f>
        <v>0.125</v>
      </c>
      <c r="AV17" s="37">
        <f>IF(AU17=0,0,(AU17*((LOG(AU17))/LOG(2))))</f>
        <v>-0.375</v>
      </c>
    </row>
    <row r="18" spans="1:48" x14ac:dyDescent="0.3">
      <c r="A18" s="59">
        <v>21</v>
      </c>
      <c r="B18" s="59">
        <v>1633</v>
      </c>
      <c r="C18" s="62">
        <v>12</v>
      </c>
      <c r="D18" s="59">
        <v>1663</v>
      </c>
      <c r="E18" s="62">
        <v>24</v>
      </c>
      <c r="F18" s="59">
        <v>1673</v>
      </c>
      <c r="G18" s="65">
        <v>23</v>
      </c>
      <c r="H18" s="65">
        <v>1693</v>
      </c>
      <c r="I18" s="43"/>
      <c r="J18" s="43"/>
      <c r="K18" s="44">
        <v>0</v>
      </c>
      <c r="L18">
        <v>2122</v>
      </c>
      <c r="N18" s="37">
        <v>2122</v>
      </c>
      <c r="O18" s="37">
        <f>COUNTIF($L$7:$L$500,N18)</f>
        <v>39</v>
      </c>
      <c r="P18" s="37">
        <f>O18/$Q$4</f>
        <v>0.26896551724137929</v>
      </c>
      <c r="Q18" s="37">
        <f>IF(P18=0,0,(P18*((LOG(P18))/LOG(2))))</f>
        <v>-0.50955702051692942</v>
      </c>
      <c r="T18" s="37">
        <f>N18</f>
        <v>2122</v>
      </c>
      <c r="U18" s="37">
        <f>COUNTIF(L7:L30,T18)</f>
        <v>8</v>
      </c>
      <c r="V18" s="37">
        <f>U18/(W4-U20)</f>
        <v>0.34782608695652173</v>
      </c>
      <c r="W18" s="37">
        <f>IF(V18=0,0,(V18*((LOG(V18))/LOG(2))))</f>
        <v>-0.52993459341113491</v>
      </c>
      <c r="Y18" s="37">
        <f>N18</f>
        <v>2122</v>
      </c>
      <c r="Z18" s="37">
        <f>COUNTIF(L31:L54,Y18)</f>
        <v>6</v>
      </c>
      <c r="AA18" s="37">
        <f>Z18/(AB4-Z20)</f>
        <v>0.3</v>
      </c>
      <c r="AB18" s="37">
        <f>IF(AA18=0,0,(AA18*((LOG(AA18))/LOG(2))))</f>
        <v>-0.52108967824986185</v>
      </c>
      <c r="AD18" s="37">
        <f>N18</f>
        <v>2122</v>
      </c>
      <c r="AE18" s="37">
        <f>COUNTIF(L55:L79,AD18)</f>
        <v>8</v>
      </c>
      <c r="AF18" s="37">
        <f>AE18/(AG4-AE20)</f>
        <v>0.47058823529411764</v>
      </c>
      <c r="AG18" s="37">
        <f>IF(AF18=0,0,(AF18*((LOG(AF18))/LOG(2))))</f>
        <v>-0.51174721941192436</v>
      </c>
      <c r="AI18" s="37">
        <f>N18</f>
        <v>2122</v>
      </c>
      <c r="AJ18" s="37">
        <f>COUNTIF(L80:L103,AI18)</f>
        <v>2</v>
      </c>
      <c r="AK18" s="37">
        <f>AJ18/(AL4-AJ20)</f>
        <v>0.15384615384615385</v>
      </c>
      <c r="AL18" s="37">
        <f>IF(AK18=0,0,(AK18*((LOG(AK18))/LOG(2))))</f>
        <v>-0.4154522643293988</v>
      </c>
      <c r="AN18" s="37">
        <f>N18</f>
        <v>2122</v>
      </c>
      <c r="AO18" s="37">
        <f>COUNTIF(L104:L127,AN18)</f>
        <v>8</v>
      </c>
      <c r="AP18" s="37">
        <f>AO18/(AQ4-AO20)</f>
        <v>0.5</v>
      </c>
      <c r="AQ18" s="37">
        <f>IF(AP18=0,0,(AP18*((LOG(AP18))/LOG(2))))</f>
        <v>-0.5</v>
      </c>
      <c r="AS18" s="37">
        <f>N18</f>
        <v>2122</v>
      </c>
      <c r="AT18" s="37">
        <f>COUNTIF(L128:L151,AS18)</f>
        <v>7</v>
      </c>
      <c r="AU18" s="37">
        <f>AT18/(AV4-AT20)</f>
        <v>0.4375</v>
      </c>
      <c r="AV18" s="37">
        <f>IF(AU18=0,0,(AU18*((LOG(AU18))/LOG(2))))</f>
        <v>-0.52178222159979815</v>
      </c>
    </row>
    <row r="19" spans="1:48" x14ac:dyDescent="0.3">
      <c r="A19" s="59">
        <v>12</v>
      </c>
      <c r="B19" s="59">
        <v>1802</v>
      </c>
      <c r="C19" s="62">
        <v>14</v>
      </c>
      <c r="D19" s="59">
        <v>1806</v>
      </c>
      <c r="E19" s="62">
        <v>24</v>
      </c>
      <c r="F19" s="59">
        <v>1814</v>
      </c>
      <c r="G19" s="65">
        <v>23</v>
      </c>
      <c r="H19" s="65">
        <v>1824</v>
      </c>
      <c r="I19" s="43"/>
      <c r="J19" s="43"/>
      <c r="K19" s="44">
        <v>0</v>
      </c>
      <c r="L19">
        <v>1122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COUNTIF(L7:L30,T19)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COUNTIF(L31:L54,Y19)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COUNTIF(L55:L79,AD19)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COUNTIF(L80:L103,AI19)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COUNTIF(L104:L127,AN19)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COUNTIF(L128:L151,AS19)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1925</v>
      </c>
      <c r="C20" s="62">
        <v>12</v>
      </c>
      <c r="D20" s="59">
        <v>1943</v>
      </c>
      <c r="E20" s="62">
        <v>24</v>
      </c>
      <c r="F20" s="59">
        <v>1952</v>
      </c>
      <c r="G20" s="65">
        <v>23</v>
      </c>
      <c r="H20" s="65">
        <v>1970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40</v>
      </c>
      <c r="P20" s="37">
        <f>O20/$Q$4</f>
        <v>0.27586206896551724</v>
      </c>
      <c r="Q20" s="37">
        <f>IF(P20=0,0,(P20*((LOG(P20))/LOG(2))))</f>
        <v>-0.51254648141450265</v>
      </c>
      <c r="T20" s="37">
        <f>N20</f>
        <v>2212</v>
      </c>
      <c r="U20" s="37">
        <f>COUNTIF(L7:L30,T20)</f>
        <v>1</v>
      </c>
      <c r="V20" s="56"/>
      <c r="W20" s="57"/>
      <c r="Y20" s="37">
        <f>N20</f>
        <v>2212</v>
      </c>
      <c r="Z20" s="37">
        <f>COUNTIF(L31:L54,Y20)</f>
        <v>4</v>
      </c>
      <c r="AA20" s="56"/>
      <c r="AB20" s="57"/>
      <c r="AD20" s="37">
        <f>N20</f>
        <v>2212</v>
      </c>
      <c r="AE20" s="37">
        <f>COUNTIF(L55:L79,AD20)</f>
        <v>8</v>
      </c>
      <c r="AF20" s="56"/>
      <c r="AG20" s="57"/>
      <c r="AI20" s="37">
        <f>N20</f>
        <v>2212</v>
      </c>
      <c r="AJ20" s="37">
        <f>COUNTIF(L80:L103,AI20)</f>
        <v>11</v>
      </c>
      <c r="AK20" s="56"/>
      <c r="AL20" s="57"/>
      <c r="AN20" s="37">
        <f>N20</f>
        <v>2212</v>
      </c>
      <c r="AO20" s="37">
        <f>COUNTIF(L104:L127,AN20)</f>
        <v>8</v>
      </c>
      <c r="AP20" s="56"/>
      <c r="AQ20" s="57"/>
      <c r="AS20" s="37">
        <f>N20</f>
        <v>2212</v>
      </c>
      <c r="AT20" s="37">
        <f>COUNTIF(L128:L151,AS20)</f>
        <v>8</v>
      </c>
      <c r="AU20" s="56"/>
      <c r="AV20" s="57"/>
    </row>
    <row r="21" spans="1:48" x14ac:dyDescent="0.3">
      <c r="A21" s="59">
        <v>12</v>
      </c>
      <c r="B21" s="59">
        <v>2085</v>
      </c>
      <c r="C21" s="62">
        <v>23</v>
      </c>
      <c r="D21" s="59">
        <v>2093</v>
      </c>
      <c r="E21" s="62">
        <v>13</v>
      </c>
      <c r="F21" s="59">
        <v>2108</v>
      </c>
      <c r="G21" s="65">
        <v>23</v>
      </c>
      <c r="H21" s="65">
        <v>2117</v>
      </c>
      <c r="I21" s="43"/>
      <c r="J21" s="43"/>
      <c r="K21" s="44">
        <v>0</v>
      </c>
      <c r="L21">
        <v>1212</v>
      </c>
      <c r="N21" s="37">
        <v>2221</v>
      </c>
      <c r="O21" s="37">
        <f>COUNTIF($L$7:$L$500,N21)</f>
        <v>10</v>
      </c>
      <c r="P21" s="37">
        <f>O21/$Q$4</f>
        <v>6.8965517241379309E-2</v>
      </c>
      <c r="Q21" s="37">
        <f>IF(P21=0,0,(P21*((LOG(P21))/LOG(2))))</f>
        <v>-0.26606765483638428</v>
      </c>
      <c r="T21" s="37">
        <f>N21</f>
        <v>2221</v>
      </c>
      <c r="U21" s="37">
        <f>COUNTIF(L7:L30,T21)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COUNTIF(L31:L54,Y21)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COUNTIF(L55:L79,AD21)</f>
        <v>3</v>
      </c>
      <c r="AF21" s="37">
        <f>AE21/(AG4-AE20)</f>
        <v>0.17647058823529413</v>
      </c>
      <c r="AG21" s="37">
        <f>IF(AF21=0,0,(AF21*((LOG(AF21))/LOG(2))))</f>
        <v>-0.44161770715220888</v>
      </c>
      <c r="AI21" s="37">
        <f>N21</f>
        <v>2221</v>
      </c>
      <c r="AJ21" s="37">
        <f>COUNTIF(L80:L103,AI21)</f>
        <v>3</v>
      </c>
      <c r="AK21" s="37">
        <f>AJ21/(AL4-AJ20)</f>
        <v>0.23076923076923078</v>
      </c>
      <c r="AL21" s="37">
        <f>IF(AK21=0,0,(AK21*((LOG(AK21))/LOG(2))))</f>
        <v>-0.48818705017383146</v>
      </c>
      <c r="AN21" s="37">
        <f>N21</f>
        <v>2221</v>
      </c>
      <c r="AO21" s="37">
        <f>COUNTIF(L104:L127,AN21)</f>
        <v>2</v>
      </c>
      <c r="AP21" s="37">
        <f>AO21/(AQ4-AO20)</f>
        <v>0.125</v>
      </c>
      <c r="AQ21" s="37">
        <f>IF(AP21=0,0,(AP21*((LOG(AP21))/LOG(2))))</f>
        <v>-0.375</v>
      </c>
      <c r="AS21" s="37">
        <f>N21</f>
        <v>2221</v>
      </c>
      <c r="AT21" s="37">
        <f>COUNTIF(L128:L151,AS21)</f>
        <v>2</v>
      </c>
      <c r="AU21" s="37">
        <f>AT21/(AV4-AT20)</f>
        <v>0.125</v>
      </c>
      <c r="AV21" s="37">
        <f>IF(AU21=0,0,(AU21*((LOG(AU21))/LOG(2))))</f>
        <v>-0.375</v>
      </c>
    </row>
    <row r="22" spans="1:48" x14ac:dyDescent="0.3">
      <c r="A22" s="59">
        <v>21</v>
      </c>
      <c r="B22" s="59">
        <v>2216</v>
      </c>
      <c r="C22" s="62">
        <v>12</v>
      </c>
      <c r="D22" s="59">
        <v>2226</v>
      </c>
      <c r="E22" s="62">
        <v>24</v>
      </c>
      <c r="F22" s="59">
        <v>2235</v>
      </c>
      <c r="G22" s="65">
        <v>14</v>
      </c>
      <c r="H22" s="65">
        <v>2248</v>
      </c>
      <c r="I22" s="43"/>
      <c r="J22" s="43"/>
      <c r="K22" s="44">
        <v>0</v>
      </c>
      <c r="L22">
        <v>2121</v>
      </c>
      <c r="N22" s="37">
        <v>2222</v>
      </c>
      <c r="O22" s="37">
        <f>COUNTIF($L$7:$L$500,N22)</f>
        <v>10</v>
      </c>
      <c r="P22" s="37">
        <f>O22/$Q$4</f>
        <v>6.8965517241379309E-2</v>
      </c>
      <c r="Q22" s="37">
        <f>IF(P22=0,0,(P22*((LOG(P22))/LOG(2))))</f>
        <v>-0.26606765483638428</v>
      </c>
      <c r="T22" s="37">
        <f>N22</f>
        <v>2222</v>
      </c>
      <c r="U22" s="37">
        <f>COUNTIF(L7:L30,T22)</f>
        <v>0</v>
      </c>
      <c r="V22" s="37">
        <f>U22/(W4-U20)</f>
        <v>0</v>
      </c>
      <c r="W22" s="37">
        <f>IF(V22=0,0,(V22*((LOG(V22))/LOG(2))))</f>
        <v>0</v>
      </c>
      <c r="Y22" s="37">
        <f>N22</f>
        <v>2222</v>
      </c>
      <c r="Z22" s="37">
        <f>COUNTIF(L31:L54,Y22)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COUNTIF(L55:L79,AD22)</f>
        <v>2</v>
      </c>
      <c r="AF22" s="37">
        <f>AE22/(AG4-AE20)</f>
        <v>0.11764705882352941</v>
      </c>
      <c r="AG22" s="37">
        <f>IF(AF22=0,0,(AF22*((LOG(AF22))/LOG(2))))</f>
        <v>-0.36323092250003997</v>
      </c>
      <c r="AI22" s="37">
        <f>N22</f>
        <v>2222</v>
      </c>
      <c r="AJ22" s="37">
        <f>COUNTIF(L80:L103,AI22)</f>
        <v>6</v>
      </c>
      <c r="AK22" s="37">
        <f>AJ22/(AL4-AJ20)</f>
        <v>0.46153846153846156</v>
      </c>
      <c r="AL22" s="37">
        <f>IF(AK22=0,0,(AK22*((LOG(AK22))/LOG(2))))</f>
        <v>-0.51483563880920125</v>
      </c>
      <c r="AN22" s="37">
        <f>N22</f>
        <v>2222</v>
      </c>
      <c r="AO22" s="37">
        <f>COUNTIF(L104:L127,AN22)</f>
        <v>1</v>
      </c>
      <c r="AP22" s="37">
        <f>AO22/(AQ4-AO20)</f>
        <v>6.25E-2</v>
      </c>
      <c r="AQ22" s="37">
        <f>IF(AP22=0,0,(AP22*((LOG(AP22))/LOG(2))))</f>
        <v>-0.25</v>
      </c>
      <c r="AS22" s="37">
        <f>N22</f>
        <v>2222</v>
      </c>
      <c r="AT22" s="37">
        <f>COUNTIF(L128:L151,AS22)</f>
        <v>1</v>
      </c>
      <c r="AU22" s="37">
        <f>AT22/(AV4-AT20)</f>
        <v>6.25E-2</v>
      </c>
      <c r="AV22" s="37">
        <f>IF(AU22=0,0,(AU22*((LOG(AU22))/LOG(2))))</f>
        <v>-0.25</v>
      </c>
    </row>
    <row r="23" spans="1:48" x14ac:dyDescent="0.3">
      <c r="A23" s="59">
        <v>21</v>
      </c>
      <c r="B23" s="59">
        <v>2362</v>
      </c>
      <c r="C23" s="62">
        <v>12</v>
      </c>
      <c r="D23" s="59">
        <v>2371</v>
      </c>
      <c r="E23" s="62">
        <v>24</v>
      </c>
      <c r="F23" s="59">
        <v>2379</v>
      </c>
      <c r="G23" s="65">
        <v>23</v>
      </c>
      <c r="H23" s="65">
        <v>2392</v>
      </c>
      <c r="I23" s="43"/>
      <c r="J23" s="43"/>
      <c r="K23" s="44">
        <v>0</v>
      </c>
      <c r="L23">
        <v>2122</v>
      </c>
      <c r="P23" s="28">
        <f>SUM(P7:P22)</f>
        <v>1</v>
      </c>
      <c r="Q23" s="28">
        <f>-SUM(Q7:Q22)</f>
        <v>2.9046919038739247</v>
      </c>
      <c r="V23" s="28">
        <f>SUM(V7:V22)</f>
        <v>1</v>
      </c>
      <c r="W23" s="28">
        <f>-SUM(W7:W22)</f>
        <v>2.3009786743716325</v>
      </c>
      <c r="AA23" s="28">
        <f>SUM(AA7:AA22)</f>
        <v>1</v>
      </c>
      <c r="AB23" s="28">
        <f>-SUM(AB7:AB22)</f>
        <v>2.4709505944546688</v>
      </c>
      <c r="AF23" s="28">
        <f>SUM(AF7:AF22)</f>
        <v>1</v>
      </c>
      <c r="AG23" s="28">
        <f>-SUM(AG7:AG22)</f>
        <v>2.2783518117113117</v>
      </c>
      <c r="AK23" s="28">
        <f>SUM(AK7:AK22)</f>
        <v>1</v>
      </c>
      <c r="AL23" s="28">
        <f>-SUM(AL7:AL22)</f>
        <v>1.9877733714879842</v>
      </c>
      <c r="AP23" s="28">
        <f>SUM(AP7:AP22)</f>
        <v>1</v>
      </c>
      <c r="AQ23" s="28">
        <f>-SUM(AQ7:AQ22)</f>
        <v>2.25</v>
      </c>
      <c r="AU23" s="28">
        <f>SUM(AU7:AU22)</f>
        <v>1</v>
      </c>
      <c r="AV23" s="28">
        <f>-SUM(AV7:AV22)</f>
        <v>2.396782221599798</v>
      </c>
    </row>
    <row r="24" spans="1:48" x14ac:dyDescent="0.3">
      <c r="A24" s="59">
        <v>21</v>
      </c>
      <c r="B24" s="59">
        <v>2490</v>
      </c>
      <c r="C24" s="62">
        <v>12</v>
      </c>
      <c r="D24" s="59">
        <v>2520</v>
      </c>
      <c r="E24" s="62">
        <v>24</v>
      </c>
      <c r="F24" s="59">
        <v>2528</v>
      </c>
      <c r="G24" s="65">
        <v>23</v>
      </c>
      <c r="H24" s="65">
        <v>2545</v>
      </c>
      <c r="I24" s="43"/>
      <c r="J24" s="43"/>
      <c r="K24" s="44">
        <v>0</v>
      </c>
      <c r="L24">
        <v>2122</v>
      </c>
      <c r="P24" s="29" t="s">
        <v>87</v>
      </c>
      <c r="Q24" s="29">
        <f>Q23/(LOG(Q4)/LOG(2))</f>
        <v>0.40455831229304368</v>
      </c>
      <c r="V24" s="29" t="s">
        <v>114</v>
      </c>
      <c r="W24" s="29">
        <f>W23/(LOG(W4)/LOG(2))</f>
        <v>0.50185332464763188</v>
      </c>
      <c r="AA24" s="29" t="s">
        <v>117</v>
      </c>
      <c r="AB24" s="29">
        <f>AB23/(LOG(AB4)/LOG(2))</f>
        <v>0.53892492993476393</v>
      </c>
      <c r="AF24" s="29" t="s">
        <v>118</v>
      </c>
      <c r="AG24" s="29">
        <f>AG23/(LOG(AG4)/LOG(2))</f>
        <v>0.49061635817405347</v>
      </c>
      <c r="AK24" s="29" t="s">
        <v>119</v>
      </c>
      <c r="AL24" s="29">
        <f>AL23/(LOG(AL4)/LOG(2))</f>
        <v>0.43354190381607982</v>
      </c>
      <c r="AP24" s="29" t="s">
        <v>120</v>
      </c>
      <c r="AQ24" s="29">
        <f>AQ23/(LOG(AQ4)/LOG(2))</f>
        <v>0.490734656967446</v>
      </c>
      <c r="AU24" s="29" t="s">
        <v>121</v>
      </c>
      <c r="AV24" s="29">
        <f>AV23/(LOG(AV4)/LOG(2))</f>
        <v>0.52274848948553332</v>
      </c>
    </row>
    <row r="25" spans="1:48" x14ac:dyDescent="0.3">
      <c r="A25" s="59">
        <v>21</v>
      </c>
      <c r="B25" s="59">
        <v>2646</v>
      </c>
      <c r="C25" s="62">
        <v>12</v>
      </c>
      <c r="D25" s="59">
        <v>2655</v>
      </c>
      <c r="E25" s="62">
        <v>24</v>
      </c>
      <c r="F25" s="59">
        <v>2663</v>
      </c>
      <c r="G25" s="65">
        <v>14</v>
      </c>
      <c r="H25" s="65">
        <v>2684</v>
      </c>
      <c r="I25" s="43"/>
      <c r="J25" s="43"/>
      <c r="K25" s="44">
        <v>0</v>
      </c>
      <c r="L25">
        <v>2121</v>
      </c>
    </row>
    <row r="26" spans="1:48" x14ac:dyDescent="0.3">
      <c r="A26" s="59">
        <v>12</v>
      </c>
      <c r="B26" s="59">
        <v>2807</v>
      </c>
      <c r="C26" s="62">
        <v>23</v>
      </c>
      <c r="D26" s="59">
        <v>2815</v>
      </c>
      <c r="E26" s="62">
        <v>13</v>
      </c>
      <c r="F26" s="59">
        <v>2828</v>
      </c>
      <c r="G26" s="65">
        <v>23</v>
      </c>
      <c r="H26" s="65">
        <v>2839</v>
      </c>
      <c r="I26" s="43"/>
      <c r="J26" s="43"/>
      <c r="K26" s="44">
        <v>0</v>
      </c>
      <c r="L26">
        <v>1212</v>
      </c>
    </row>
    <row r="27" spans="1:48" x14ac:dyDescent="0.3">
      <c r="A27" s="59">
        <v>21</v>
      </c>
      <c r="B27" s="59">
        <v>2937</v>
      </c>
      <c r="C27" s="62">
        <v>12</v>
      </c>
      <c r="D27" s="59">
        <v>2946</v>
      </c>
      <c r="E27" s="62">
        <v>13</v>
      </c>
      <c r="F27" s="59">
        <v>2957</v>
      </c>
      <c r="G27" s="65">
        <v>23</v>
      </c>
      <c r="H27" s="65">
        <v>2965</v>
      </c>
      <c r="I27" s="43"/>
      <c r="J27" s="43"/>
      <c r="K27" s="44">
        <v>0</v>
      </c>
      <c r="L27">
        <v>2112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3083</v>
      </c>
      <c r="C28" s="62">
        <v>23</v>
      </c>
      <c r="D28" s="59">
        <v>3112</v>
      </c>
      <c r="E28" s="62">
        <v>13</v>
      </c>
      <c r="F28" s="59">
        <v>3129</v>
      </c>
      <c r="G28" s="65">
        <v>23</v>
      </c>
      <c r="H28" s="65">
        <v>3137</v>
      </c>
      <c r="I28" s="43"/>
      <c r="J28" s="43"/>
      <c r="K28" s="44">
        <v>0</v>
      </c>
      <c r="L28">
        <v>1212</v>
      </c>
      <c r="N28" s="41">
        <f>COUNTIF(L7:L151,G3)</f>
        <v>40</v>
      </c>
      <c r="O28" s="41"/>
      <c r="P28" s="48">
        <v>24</v>
      </c>
      <c r="Q28" s="48">
        <v>24</v>
      </c>
      <c r="R28" s="48">
        <v>25</v>
      </c>
      <c r="S28" s="48">
        <v>24</v>
      </c>
      <c r="T28" s="48">
        <v>24</v>
      </c>
      <c r="U28" s="48">
        <v>24</v>
      </c>
      <c r="V28" s="47"/>
    </row>
    <row r="29" spans="1:48" x14ac:dyDescent="0.3">
      <c r="A29" s="59">
        <v>21</v>
      </c>
      <c r="B29" s="59">
        <v>3255</v>
      </c>
      <c r="C29" s="62">
        <v>12</v>
      </c>
      <c r="D29" s="59">
        <v>3264</v>
      </c>
      <c r="E29" s="62">
        <v>13</v>
      </c>
      <c r="F29" s="59">
        <v>3284</v>
      </c>
      <c r="G29" s="65">
        <v>14</v>
      </c>
      <c r="H29" s="65">
        <v>3313</v>
      </c>
      <c r="I29" s="43"/>
      <c r="J29" s="43"/>
      <c r="K29" s="44">
        <v>0</v>
      </c>
      <c r="L29">
        <v>2111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3423</v>
      </c>
      <c r="C30" s="62">
        <v>12</v>
      </c>
      <c r="D30" s="59">
        <v>3431</v>
      </c>
      <c r="E30" s="62">
        <v>24</v>
      </c>
      <c r="F30" s="59">
        <v>3439</v>
      </c>
      <c r="G30" s="65">
        <v>14</v>
      </c>
      <c r="H30" s="65">
        <v>3464</v>
      </c>
      <c r="I30" s="43"/>
      <c r="J30" s="43"/>
      <c r="K30" s="44">
        <v>0</v>
      </c>
      <c r="L30">
        <v>2121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12</v>
      </c>
      <c r="B31" s="60">
        <v>3573</v>
      </c>
      <c r="C31" s="63">
        <v>14</v>
      </c>
      <c r="D31" s="60">
        <v>3582</v>
      </c>
      <c r="E31" s="63">
        <v>13</v>
      </c>
      <c r="F31" s="60">
        <v>3606</v>
      </c>
      <c r="G31" s="66">
        <v>23</v>
      </c>
      <c r="H31" s="66">
        <v>3614</v>
      </c>
      <c r="I31" s="42"/>
      <c r="J31" s="42"/>
      <c r="K31" s="52">
        <v>0</v>
      </c>
      <c r="L31">
        <v>1112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3712</v>
      </c>
      <c r="C32" s="63">
        <v>21</v>
      </c>
      <c r="D32" s="60">
        <v>3722</v>
      </c>
      <c r="E32" s="63">
        <v>11</v>
      </c>
      <c r="F32" s="60">
        <v>3734</v>
      </c>
      <c r="G32" s="66">
        <v>21</v>
      </c>
      <c r="H32" s="66">
        <v>3742</v>
      </c>
      <c r="I32" s="42"/>
      <c r="J32" s="42"/>
      <c r="K32" s="52">
        <v>0</v>
      </c>
      <c r="L32">
        <v>2212</v>
      </c>
      <c r="O32" s="46" t="s">
        <v>103</v>
      </c>
      <c r="P32" s="48">
        <f>U20</f>
        <v>1</v>
      </c>
      <c r="Q32" s="48">
        <f>Z20</f>
        <v>4</v>
      </c>
      <c r="R32" s="48">
        <f>AE20</f>
        <v>8</v>
      </c>
      <c r="S32" s="48">
        <f>AJ20</f>
        <v>11</v>
      </c>
      <c r="T32" s="48">
        <f>AO20</f>
        <v>8</v>
      </c>
      <c r="U32" s="48">
        <f>AT20</f>
        <v>8</v>
      </c>
      <c r="V32" s="46"/>
    </row>
    <row r="33" spans="1:22" x14ac:dyDescent="0.3">
      <c r="A33" s="60">
        <v>21</v>
      </c>
      <c r="B33" s="60">
        <v>3843</v>
      </c>
      <c r="C33" s="63">
        <v>12</v>
      </c>
      <c r="D33" s="60">
        <v>3860</v>
      </c>
      <c r="E33" s="63">
        <v>24</v>
      </c>
      <c r="F33" s="60">
        <v>3870</v>
      </c>
      <c r="G33" s="66">
        <v>23</v>
      </c>
      <c r="H33" s="66">
        <v>3879</v>
      </c>
      <c r="I33" s="42"/>
      <c r="J33" s="42"/>
      <c r="K33" s="52">
        <v>0</v>
      </c>
      <c r="L33">
        <v>2122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3979</v>
      </c>
      <c r="C34" s="63">
        <v>12</v>
      </c>
      <c r="D34" s="60">
        <v>3987</v>
      </c>
      <c r="E34" s="63">
        <v>24</v>
      </c>
      <c r="F34" s="60">
        <v>3996</v>
      </c>
      <c r="G34" s="66">
        <v>14</v>
      </c>
      <c r="H34" s="66">
        <v>4014</v>
      </c>
      <c r="I34" s="42"/>
      <c r="J34" s="42"/>
      <c r="K34" s="52">
        <v>0</v>
      </c>
      <c r="L34">
        <v>2121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4129</v>
      </c>
      <c r="C35" s="63">
        <v>23</v>
      </c>
      <c r="D35" s="60">
        <v>4138</v>
      </c>
      <c r="E35" s="63">
        <v>24</v>
      </c>
      <c r="F35" s="60">
        <v>4151</v>
      </c>
      <c r="G35" s="66">
        <v>14</v>
      </c>
      <c r="H35" s="66">
        <v>4167</v>
      </c>
      <c r="I35" s="42"/>
      <c r="J35" s="42"/>
      <c r="K35" s="52">
        <v>0</v>
      </c>
      <c r="L35">
        <v>1221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4269</v>
      </c>
      <c r="C36" s="63">
        <v>12</v>
      </c>
      <c r="D36" s="60">
        <v>4282</v>
      </c>
      <c r="E36" s="63">
        <v>24</v>
      </c>
      <c r="F36" s="60">
        <v>4291</v>
      </c>
      <c r="G36" s="66">
        <v>23</v>
      </c>
      <c r="H36" s="66">
        <v>4320</v>
      </c>
      <c r="I36" s="42"/>
      <c r="J36" s="42"/>
      <c r="K36" s="52">
        <v>0</v>
      </c>
      <c r="L36">
        <v>2122</v>
      </c>
      <c r="N36" s="42"/>
      <c r="O36" s="51" t="s">
        <v>107</v>
      </c>
      <c r="P36">
        <f>H30/P28</f>
        <v>144.33333333333334</v>
      </c>
      <c r="Q36">
        <f>(H54-H30)/Q28</f>
        <v>150.125</v>
      </c>
      <c r="R36">
        <f>(H79-H54)/R28</f>
        <v>143</v>
      </c>
      <c r="S36">
        <f>(H103-H79)/S28</f>
        <v>134.875</v>
      </c>
      <c r="T36">
        <f>(H127-H103)/T28</f>
        <v>135.125</v>
      </c>
      <c r="U36">
        <f>(H151-H127)/U28</f>
        <v>141.5</v>
      </c>
    </row>
    <row r="37" spans="1:22" x14ac:dyDescent="0.3">
      <c r="A37" s="60">
        <v>12</v>
      </c>
      <c r="B37" s="60">
        <v>4437</v>
      </c>
      <c r="C37" s="63">
        <v>14</v>
      </c>
      <c r="D37" s="60">
        <v>4465</v>
      </c>
      <c r="E37" s="63">
        <v>13</v>
      </c>
      <c r="F37" s="60">
        <v>4485</v>
      </c>
      <c r="G37" s="66">
        <v>23</v>
      </c>
      <c r="H37" s="66">
        <v>4493</v>
      </c>
      <c r="I37" s="42"/>
      <c r="J37" s="42"/>
      <c r="K37" s="52">
        <v>0</v>
      </c>
      <c r="L37">
        <v>1112</v>
      </c>
    </row>
    <row r="38" spans="1:22" x14ac:dyDescent="0.3">
      <c r="A38" s="60">
        <v>21</v>
      </c>
      <c r="B38" s="60">
        <v>4592</v>
      </c>
      <c r="C38" s="63">
        <v>12</v>
      </c>
      <c r="D38" s="60">
        <v>4604</v>
      </c>
      <c r="E38" s="63">
        <v>24</v>
      </c>
      <c r="F38" s="60">
        <v>4613</v>
      </c>
      <c r="G38" s="66">
        <v>14</v>
      </c>
      <c r="H38" s="66">
        <v>4629</v>
      </c>
      <c r="I38" s="42"/>
      <c r="J38" s="42"/>
      <c r="K38" s="52">
        <v>0</v>
      </c>
      <c r="L38">
        <v>2121</v>
      </c>
    </row>
    <row r="39" spans="1:22" x14ac:dyDescent="0.3">
      <c r="A39" s="60">
        <v>21</v>
      </c>
      <c r="B39" s="60">
        <v>4730</v>
      </c>
      <c r="C39" s="63">
        <v>12</v>
      </c>
      <c r="D39" s="60">
        <v>4762</v>
      </c>
      <c r="E39" s="63">
        <v>24</v>
      </c>
      <c r="F39" s="60">
        <v>4769</v>
      </c>
      <c r="G39" s="66">
        <v>23</v>
      </c>
      <c r="H39" s="66">
        <v>4777</v>
      </c>
      <c r="I39" s="42"/>
      <c r="J39" s="42"/>
      <c r="K39" s="52">
        <v>0</v>
      </c>
      <c r="L39">
        <v>2122</v>
      </c>
    </row>
    <row r="40" spans="1:22" x14ac:dyDescent="0.3">
      <c r="A40" s="60">
        <v>21</v>
      </c>
      <c r="B40" s="60">
        <v>4889</v>
      </c>
      <c r="C40" s="63">
        <v>12</v>
      </c>
      <c r="D40" s="60">
        <v>4902</v>
      </c>
      <c r="E40" s="63">
        <v>24</v>
      </c>
      <c r="F40" s="60">
        <v>4910</v>
      </c>
      <c r="G40" s="66">
        <v>14</v>
      </c>
      <c r="H40" s="66">
        <v>4923</v>
      </c>
      <c r="I40" s="42"/>
      <c r="J40" s="42"/>
      <c r="K40" s="52">
        <v>0</v>
      </c>
      <c r="L40">
        <v>2121</v>
      </c>
    </row>
    <row r="41" spans="1:22" x14ac:dyDescent="0.3">
      <c r="A41" s="60">
        <v>21</v>
      </c>
      <c r="B41" s="60">
        <v>5022</v>
      </c>
      <c r="C41" s="63">
        <v>12</v>
      </c>
      <c r="D41" s="60">
        <v>5035</v>
      </c>
      <c r="E41" s="63">
        <v>24</v>
      </c>
      <c r="F41" s="60">
        <v>5043</v>
      </c>
      <c r="G41" s="66">
        <v>14</v>
      </c>
      <c r="H41" s="66">
        <v>5059</v>
      </c>
      <c r="I41" s="42"/>
      <c r="J41" s="42"/>
      <c r="K41" s="52">
        <v>0</v>
      </c>
      <c r="L41">
        <v>2121</v>
      </c>
    </row>
    <row r="42" spans="1:22" x14ac:dyDescent="0.3">
      <c r="A42" s="60">
        <v>12</v>
      </c>
      <c r="B42" s="60">
        <v>5171</v>
      </c>
      <c r="C42" s="63">
        <v>23</v>
      </c>
      <c r="D42" s="60">
        <v>5179</v>
      </c>
      <c r="E42" s="63">
        <v>13</v>
      </c>
      <c r="F42" s="60">
        <v>5191</v>
      </c>
      <c r="G42" s="66">
        <v>23</v>
      </c>
      <c r="H42" s="66">
        <v>5200</v>
      </c>
      <c r="I42" s="42"/>
      <c r="J42" s="42"/>
      <c r="K42" s="52">
        <v>0</v>
      </c>
      <c r="L42">
        <v>1212</v>
      </c>
    </row>
    <row r="43" spans="1:22" x14ac:dyDescent="0.3">
      <c r="A43" s="60">
        <v>21</v>
      </c>
      <c r="B43" s="60">
        <v>5312</v>
      </c>
      <c r="C43" s="63">
        <v>12</v>
      </c>
      <c r="D43" s="60">
        <v>5320</v>
      </c>
      <c r="E43" s="63">
        <v>13</v>
      </c>
      <c r="F43" s="60">
        <v>5352</v>
      </c>
      <c r="G43" s="66">
        <v>23</v>
      </c>
      <c r="H43" s="66">
        <v>5361</v>
      </c>
      <c r="I43" s="42"/>
      <c r="J43" s="42"/>
      <c r="K43" s="52">
        <v>0</v>
      </c>
      <c r="L43">
        <v>2112</v>
      </c>
    </row>
    <row r="44" spans="1:22" x14ac:dyDescent="0.3">
      <c r="A44" s="60">
        <v>12</v>
      </c>
      <c r="B44" s="60">
        <v>5475</v>
      </c>
      <c r="C44" s="63">
        <v>14</v>
      </c>
      <c r="D44" s="60">
        <v>5499</v>
      </c>
      <c r="E44" s="63">
        <v>24</v>
      </c>
      <c r="F44" s="60">
        <v>5508</v>
      </c>
      <c r="G44" s="66">
        <v>14</v>
      </c>
      <c r="H44" s="66">
        <v>5530</v>
      </c>
      <c r="I44" s="42"/>
      <c r="J44" s="42"/>
      <c r="K44" s="52">
        <v>0</v>
      </c>
      <c r="L44">
        <v>1121</v>
      </c>
    </row>
    <row r="45" spans="1:22" x14ac:dyDescent="0.3">
      <c r="A45" s="60">
        <v>21</v>
      </c>
      <c r="B45" s="60">
        <v>5639</v>
      </c>
      <c r="C45" s="63">
        <v>12</v>
      </c>
      <c r="D45" s="60">
        <v>5647</v>
      </c>
      <c r="E45" s="63">
        <v>24</v>
      </c>
      <c r="F45" s="60">
        <v>5655</v>
      </c>
      <c r="G45" s="66">
        <v>14</v>
      </c>
      <c r="H45" s="66">
        <v>5672</v>
      </c>
      <c r="I45" s="42"/>
      <c r="J45" s="42"/>
      <c r="K45" s="52">
        <v>0</v>
      </c>
      <c r="L45">
        <v>2121</v>
      </c>
    </row>
    <row r="46" spans="1:22" x14ac:dyDescent="0.3">
      <c r="A46" s="60">
        <v>21</v>
      </c>
      <c r="B46" s="60">
        <v>5775</v>
      </c>
      <c r="C46" s="63">
        <v>12</v>
      </c>
      <c r="D46" s="60">
        <v>5783</v>
      </c>
      <c r="E46" s="63">
        <v>24</v>
      </c>
      <c r="F46" s="60">
        <v>5792</v>
      </c>
      <c r="G46" s="66">
        <v>14</v>
      </c>
      <c r="H46" s="66">
        <v>5804</v>
      </c>
      <c r="I46" s="42"/>
      <c r="J46" s="42"/>
      <c r="K46" s="52">
        <v>0</v>
      </c>
      <c r="L46">
        <v>2121</v>
      </c>
    </row>
    <row r="47" spans="1:22" x14ac:dyDescent="0.3">
      <c r="A47" s="60">
        <v>12</v>
      </c>
      <c r="B47" s="60">
        <v>5930</v>
      </c>
      <c r="C47" s="63">
        <v>23</v>
      </c>
      <c r="D47" s="60">
        <v>5951</v>
      </c>
      <c r="E47" s="63">
        <v>13</v>
      </c>
      <c r="F47" s="60">
        <v>5964</v>
      </c>
      <c r="G47" s="66">
        <v>23</v>
      </c>
      <c r="H47" s="66">
        <v>5982</v>
      </c>
      <c r="I47" s="42"/>
      <c r="J47" s="42"/>
      <c r="K47" s="52">
        <v>0</v>
      </c>
      <c r="L47">
        <v>1212</v>
      </c>
    </row>
    <row r="48" spans="1:22" x14ac:dyDescent="0.3">
      <c r="A48" s="60">
        <v>21</v>
      </c>
      <c r="B48" s="60">
        <v>6082</v>
      </c>
      <c r="C48" s="63">
        <v>21</v>
      </c>
      <c r="D48" s="60">
        <v>6093</v>
      </c>
      <c r="E48" s="63">
        <v>11</v>
      </c>
      <c r="F48" s="60">
        <v>6102</v>
      </c>
      <c r="G48" s="66">
        <v>21</v>
      </c>
      <c r="H48" s="66">
        <v>6124</v>
      </c>
      <c r="I48" s="42"/>
      <c r="J48" s="42"/>
      <c r="K48" s="52">
        <v>0</v>
      </c>
      <c r="L48">
        <v>2212</v>
      </c>
    </row>
    <row r="49" spans="1:12" x14ac:dyDescent="0.3">
      <c r="A49" s="60">
        <v>12</v>
      </c>
      <c r="B49" s="60">
        <v>6237</v>
      </c>
      <c r="C49" s="63">
        <v>23</v>
      </c>
      <c r="D49" s="60">
        <v>6245</v>
      </c>
      <c r="E49" s="63">
        <v>24</v>
      </c>
      <c r="F49" s="60">
        <v>6261</v>
      </c>
      <c r="G49" s="66">
        <v>14</v>
      </c>
      <c r="H49" s="66">
        <v>6273</v>
      </c>
      <c r="I49" s="42"/>
      <c r="J49" s="42"/>
      <c r="K49" s="52">
        <v>0</v>
      </c>
      <c r="L49">
        <v>1221</v>
      </c>
    </row>
    <row r="50" spans="1:12" x14ac:dyDescent="0.3">
      <c r="A50" s="60">
        <v>21</v>
      </c>
      <c r="B50" s="60">
        <v>6372</v>
      </c>
      <c r="C50" s="63">
        <v>21</v>
      </c>
      <c r="D50" s="60">
        <v>6383</v>
      </c>
      <c r="E50" s="63">
        <v>11</v>
      </c>
      <c r="F50" s="60">
        <v>6392</v>
      </c>
      <c r="G50" s="66">
        <v>21</v>
      </c>
      <c r="H50" s="66">
        <v>6400</v>
      </c>
      <c r="I50" s="42"/>
      <c r="J50" s="42"/>
      <c r="K50" s="52">
        <v>0</v>
      </c>
      <c r="L50">
        <v>2212</v>
      </c>
    </row>
    <row r="51" spans="1:12" x14ac:dyDescent="0.3">
      <c r="A51" s="60">
        <v>21</v>
      </c>
      <c r="B51" s="60">
        <v>6514</v>
      </c>
      <c r="C51" s="63">
        <v>12</v>
      </c>
      <c r="D51" s="60">
        <v>6533</v>
      </c>
      <c r="E51" s="63">
        <v>24</v>
      </c>
      <c r="F51" s="60">
        <v>6554</v>
      </c>
      <c r="G51" s="66">
        <v>23</v>
      </c>
      <c r="H51" s="66">
        <v>6622</v>
      </c>
      <c r="I51" s="42"/>
      <c r="J51" s="42"/>
      <c r="K51" s="52">
        <v>0</v>
      </c>
      <c r="L51">
        <v>2122</v>
      </c>
    </row>
    <row r="52" spans="1:12" x14ac:dyDescent="0.3">
      <c r="A52" s="60">
        <v>21</v>
      </c>
      <c r="B52" s="60">
        <v>6727</v>
      </c>
      <c r="C52" s="63">
        <v>12</v>
      </c>
      <c r="D52" s="60">
        <v>6748</v>
      </c>
      <c r="E52" s="63">
        <v>24</v>
      </c>
      <c r="F52" s="60">
        <v>6756</v>
      </c>
      <c r="G52" s="66">
        <v>23</v>
      </c>
      <c r="H52" s="66">
        <v>6771</v>
      </c>
      <c r="I52" s="42"/>
      <c r="J52" s="42"/>
      <c r="K52" s="52">
        <v>0</v>
      </c>
      <c r="L52">
        <v>2122</v>
      </c>
    </row>
    <row r="53" spans="1:12" x14ac:dyDescent="0.3">
      <c r="A53" s="60">
        <v>21</v>
      </c>
      <c r="B53" s="60">
        <v>6869</v>
      </c>
      <c r="C53" s="63">
        <v>21</v>
      </c>
      <c r="D53" s="60">
        <v>6901</v>
      </c>
      <c r="E53" s="63">
        <v>11</v>
      </c>
      <c r="F53" s="60">
        <v>6917</v>
      </c>
      <c r="G53" s="66">
        <v>21</v>
      </c>
      <c r="H53" s="66">
        <v>6925</v>
      </c>
      <c r="I53" s="42"/>
      <c r="J53" s="42"/>
      <c r="K53" s="52">
        <v>0</v>
      </c>
      <c r="L53">
        <v>2212</v>
      </c>
    </row>
    <row r="54" spans="1:12" x14ac:dyDescent="0.3">
      <c r="A54" s="60">
        <v>21</v>
      </c>
      <c r="B54" s="60">
        <v>7019</v>
      </c>
      <c r="C54" s="63">
        <v>12</v>
      </c>
      <c r="D54" s="60">
        <v>7042</v>
      </c>
      <c r="E54" s="63">
        <v>24</v>
      </c>
      <c r="F54" s="60">
        <v>7050</v>
      </c>
      <c r="G54" s="66">
        <v>23</v>
      </c>
      <c r="H54" s="66">
        <v>7067</v>
      </c>
      <c r="I54" s="42"/>
      <c r="J54" s="42"/>
      <c r="K54" s="52">
        <v>0</v>
      </c>
      <c r="L54">
        <v>2122</v>
      </c>
    </row>
    <row r="55" spans="1:12" x14ac:dyDescent="0.3">
      <c r="A55" s="59">
        <v>21</v>
      </c>
      <c r="B55" s="59">
        <v>7182</v>
      </c>
      <c r="C55" s="62">
        <v>12</v>
      </c>
      <c r="D55" s="59">
        <v>7198</v>
      </c>
      <c r="E55" s="62">
        <v>24</v>
      </c>
      <c r="F55" s="59">
        <v>7207</v>
      </c>
      <c r="G55" s="65">
        <v>23</v>
      </c>
      <c r="H55" s="65">
        <v>7224</v>
      </c>
      <c r="I55" s="43"/>
      <c r="J55" s="43"/>
      <c r="K55" s="44">
        <v>0</v>
      </c>
      <c r="L55">
        <v>2122</v>
      </c>
    </row>
    <row r="56" spans="1:12" x14ac:dyDescent="0.3">
      <c r="A56" s="59">
        <v>12</v>
      </c>
      <c r="B56" s="59">
        <v>7339</v>
      </c>
      <c r="C56" s="62">
        <v>23</v>
      </c>
      <c r="D56" s="59">
        <v>7349</v>
      </c>
      <c r="E56" s="62">
        <v>24</v>
      </c>
      <c r="F56" s="59">
        <v>7361</v>
      </c>
      <c r="G56" s="65">
        <v>14</v>
      </c>
      <c r="H56" s="65">
        <v>7371</v>
      </c>
      <c r="I56" s="43"/>
      <c r="J56" s="43"/>
      <c r="K56" s="44">
        <v>0</v>
      </c>
      <c r="L56">
        <v>1221</v>
      </c>
    </row>
    <row r="57" spans="1:12" x14ac:dyDescent="0.3">
      <c r="A57" s="59">
        <v>21</v>
      </c>
      <c r="B57" s="59">
        <v>7494</v>
      </c>
      <c r="C57" s="62">
        <v>12</v>
      </c>
      <c r="D57" s="59">
        <v>7506</v>
      </c>
      <c r="E57" s="62">
        <v>24</v>
      </c>
      <c r="F57" s="59">
        <v>7526</v>
      </c>
      <c r="G57" s="65">
        <v>23</v>
      </c>
      <c r="H57" s="65">
        <v>7537</v>
      </c>
      <c r="I57" s="43"/>
      <c r="J57" s="43"/>
      <c r="K57" s="44">
        <v>0</v>
      </c>
      <c r="L57">
        <v>2122</v>
      </c>
    </row>
    <row r="58" spans="1:12" x14ac:dyDescent="0.3">
      <c r="A58" s="59">
        <v>21</v>
      </c>
      <c r="B58" s="59">
        <v>7636</v>
      </c>
      <c r="C58" s="62">
        <v>21</v>
      </c>
      <c r="D58" s="59">
        <v>7648</v>
      </c>
      <c r="E58" s="62">
        <v>11</v>
      </c>
      <c r="F58" s="59">
        <v>7657</v>
      </c>
      <c r="G58" s="65">
        <v>21</v>
      </c>
      <c r="H58" s="65">
        <v>7674</v>
      </c>
      <c r="I58" s="43"/>
      <c r="J58" s="43"/>
      <c r="K58" s="44">
        <v>0</v>
      </c>
      <c r="L58">
        <v>2212</v>
      </c>
    </row>
    <row r="59" spans="1:12" x14ac:dyDescent="0.3">
      <c r="A59" s="59">
        <v>21</v>
      </c>
      <c r="B59" s="59">
        <v>7769</v>
      </c>
      <c r="C59" s="62">
        <v>12</v>
      </c>
      <c r="D59" s="59">
        <v>7786</v>
      </c>
      <c r="E59" s="62">
        <v>24</v>
      </c>
      <c r="F59" s="59">
        <v>7806</v>
      </c>
      <c r="G59" s="65">
        <v>23</v>
      </c>
      <c r="H59" s="65">
        <v>7837</v>
      </c>
      <c r="I59" s="43"/>
      <c r="J59" s="43"/>
      <c r="K59" s="44">
        <v>0</v>
      </c>
      <c r="L59">
        <v>2122</v>
      </c>
    </row>
    <row r="60" spans="1:12" x14ac:dyDescent="0.3">
      <c r="A60" s="59">
        <v>21</v>
      </c>
      <c r="B60" s="59">
        <v>7942</v>
      </c>
      <c r="C60" s="62">
        <v>21</v>
      </c>
      <c r="D60" s="59">
        <v>7958</v>
      </c>
      <c r="E60" s="62">
        <v>11</v>
      </c>
      <c r="F60" s="59">
        <v>7967</v>
      </c>
      <c r="G60" s="65">
        <v>21</v>
      </c>
      <c r="H60" s="65">
        <v>7976</v>
      </c>
      <c r="I60" s="43"/>
      <c r="J60" s="43"/>
      <c r="K60" s="44">
        <v>0</v>
      </c>
      <c r="L60">
        <v>2212</v>
      </c>
    </row>
    <row r="61" spans="1:12" x14ac:dyDescent="0.3">
      <c r="A61" s="59">
        <v>21</v>
      </c>
      <c r="B61" s="59">
        <v>8072</v>
      </c>
      <c r="C61" s="62">
        <v>12</v>
      </c>
      <c r="D61" s="59">
        <v>8085</v>
      </c>
      <c r="E61" s="62">
        <v>24</v>
      </c>
      <c r="F61" s="59">
        <v>8095</v>
      </c>
      <c r="G61" s="65">
        <v>23</v>
      </c>
      <c r="H61" s="65">
        <v>8110</v>
      </c>
      <c r="I61" s="43"/>
      <c r="J61" s="43"/>
      <c r="K61" s="44">
        <v>0</v>
      </c>
      <c r="L61">
        <v>2122</v>
      </c>
    </row>
    <row r="62" spans="1:12" x14ac:dyDescent="0.3">
      <c r="A62" s="59">
        <v>21</v>
      </c>
      <c r="B62" s="59">
        <v>8208</v>
      </c>
      <c r="C62" s="62">
        <v>21</v>
      </c>
      <c r="D62" s="59">
        <v>8216</v>
      </c>
      <c r="E62" s="62">
        <v>11</v>
      </c>
      <c r="F62" s="59">
        <v>8224</v>
      </c>
      <c r="G62" s="65">
        <v>21</v>
      </c>
      <c r="H62" s="65">
        <v>8234</v>
      </c>
      <c r="I62" s="43"/>
      <c r="J62" s="43"/>
      <c r="K62" s="44">
        <v>0</v>
      </c>
      <c r="L62">
        <v>2212</v>
      </c>
    </row>
    <row r="63" spans="1:12" x14ac:dyDescent="0.3">
      <c r="A63" s="59">
        <v>21</v>
      </c>
      <c r="B63" s="59">
        <v>8341</v>
      </c>
      <c r="C63" s="62">
        <v>21</v>
      </c>
      <c r="D63" s="59">
        <v>8354</v>
      </c>
      <c r="E63" s="62">
        <v>22</v>
      </c>
      <c r="F63" s="59">
        <v>8364</v>
      </c>
      <c r="G63" s="65">
        <v>14</v>
      </c>
      <c r="H63" s="65">
        <v>8392</v>
      </c>
      <c r="I63" s="43"/>
      <c r="J63" s="43"/>
      <c r="K63" s="44">
        <v>0</v>
      </c>
      <c r="L63">
        <v>2221</v>
      </c>
    </row>
    <row r="64" spans="1:12" x14ac:dyDescent="0.3">
      <c r="A64" s="59">
        <v>21</v>
      </c>
      <c r="B64" s="59">
        <v>8489</v>
      </c>
      <c r="C64" s="62">
        <v>21</v>
      </c>
      <c r="D64" s="59">
        <v>8507</v>
      </c>
      <c r="E64" s="62">
        <v>22</v>
      </c>
      <c r="F64" s="59">
        <v>8518</v>
      </c>
      <c r="G64" s="65">
        <v>14</v>
      </c>
      <c r="H64" s="65">
        <v>8530</v>
      </c>
      <c r="I64" s="43"/>
      <c r="J64" s="43"/>
      <c r="K64" s="44">
        <v>0</v>
      </c>
      <c r="L64">
        <v>2221</v>
      </c>
    </row>
    <row r="65" spans="1:12" x14ac:dyDescent="0.3">
      <c r="A65" s="59">
        <v>21</v>
      </c>
      <c r="B65" s="59">
        <v>8627</v>
      </c>
      <c r="C65" s="62">
        <v>21</v>
      </c>
      <c r="D65" s="59">
        <v>8636</v>
      </c>
      <c r="E65" s="62">
        <v>11</v>
      </c>
      <c r="F65" s="59">
        <v>8645</v>
      </c>
      <c r="G65" s="65">
        <v>21</v>
      </c>
      <c r="H65" s="65">
        <v>8664</v>
      </c>
      <c r="I65" s="43"/>
      <c r="J65" s="43"/>
      <c r="K65" s="44">
        <v>0</v>
      </c>
      <c r="L65">
        <v>2212</v>
      </c>
    </row>
    <row r="66" spans="1:12" x14ac:dyDescent="0.3">
      <c r="A66" s="59">
        <v>21</v>
      </c>
      <c r="B66" s="59">
        <v>8772</v>
      </c>
      <c r="C66" s="62">
        <v>12</v>
      </c>
      <c r="D66" s="59">
        <v>8781</v>
      </c>
      <c r="E66" s="62">
        <v>13</v>
      </c>
      <c r="F66" s="59">
        <v>8810</v>
      </c>
      <c r="G66" s="65">
        <v>23</v>
      </c>
      <c r="H66" s="65">
        <v>8818</v>
      </c>
      <c r="I66" s="43"/>
      <c r="J66" s="43"/>
      <c r="K66" s="44">
        <v>0</v>
      </c>
      <c r="L66">
        <v>2112</v>
      </c>
    </row>
    <row r="67" spans="1:12" x14ac:dyDescent="0.3">
      <c r="A67" s="59">
        <v>21</v>
      </c>
      <c r="B67" s="59">
        <v>8922</v>
      </c>
      <c r="C67" s="62">
        <v>12</v>
      </c>
      <c r="D67" s="59">
        <v>8930</v>
      </c>
      <c r="E67" s="62">
        <v>24</v>
      </c>
      <c r="F67" s="59">
        <v>8939</v>
      </c>
      <c r="G67" s="65">
        <v>14</v>
      </c>
      <c r="H67" s="65">
        <v>8964</v>
      </c>
      <c r="I67" s="43"/>
      <c r="J67" s="43"/>
      <c r="K67" s="44">
        <v>0</v>
      </c>
      <c r="L67">
        <v>2121</v>
      </c>
    </row>
    <row r="68" spans="1:12" x14ac:dyDescent="0.3">
      <c r="A68" s="59">
        <v>21</v>
      </c>
      <c r="B68" s="59">
        <v>9102</v>
      </c>
      <c r="C68" s="62">
        <v>21</v>
      </c>
      <c r="D68" s="59">
        <v>9112</v>
      </c>
      <c r="E68" s="62">
        <v>11</v>
      </c>
      <c r="F68" s="59">
        <v>9121</v>
      </c>
      <c r="G68" s="65">
        <v>21</v>
      </c>
      <c r="H68" s="65">
        <v>9143</v>
      </c>
      <c r="I68" s="43"/>
      <c r="J68" s="43"/>
      <c r="K68" s="44">
        <v>0</v>
      </c>
      <c r="L68">
        <v>2212</v>
      </c>
    </row>
    <row r="69" spans="1:12" x14ac:dyDescent="0.3">
      <c r="A69" s="59">
        <v>21</v>
      </c>
      <c r="B69" s="59">
        <v>9251</v>
      </c>
      <c r="C69" s="62">
        <v>12</v>
      </c>
      <c r="D69" s="59">
        <v>9260</v>
      </c>
      <c r="E69" s="62">
        <v>24</v>
      </c>
      <c r="F69" s="59">
        <v>9270</v>
      </c>
      <c r="G69" s="65">
        <v>23</v>
      </c>
      <c r="H69" s="65">
        <v>9280</v>
      </c>
      <c r="I69" s="43"/>
      <c r="J69" s="43"/>
      <c r="K69" s="44">
        <v>0</v>
      </c>
      <c r="L69">
        <v>2122</v>
      </c>
    </row>
    <row r="70" spans="1:12" x14ac:dyDescent="0.3">
      <c r="A70" s="59">
        <v>21</v>
      </c>
      <c r="B70" s="59">
        <v>9377</v>
      </c>
      <c r="C70" s="62">
        <v>21</v>
      </c>
      <c r="D70" s="59">
        <v>9385</v>
      </c>
      <c r="E70" s="62">
        <v>11</v>
      </c>
      <c r="F70" s="59">
        <v>9395</v>
      </c>
      <c r="G70" s="65">
        <v>21</v>
      </c>
      <c r="H70" s="65">
        <v>9404</v>
      </c>
      <c r="I70" s="43"/>
      <c r="J70" s="43"/>
      <c r="K70" s="44">
        <v>0</v>
      </c>
      <c r="L70">
        <v>2212</v>
      </c>
    </row>
    <row r="71" spans="1:12" x14ac:dyDescent="0.3">
      <c r="A71" s="59">
        <v>21</v>
      </c>
      <c r="B71" s="59">
        <v>9495</v>
      </c>
      <c r="C71" s="62">
        <v>21</v>
      </c>
      <c r="D71" s="59">
        <v>9503</v>
      </c>
      <c r="E71" s="62">
        <v>22</v>
      </c>
      <c r="F71" s="59">
        <v>9521</v>
      </c>
      <c r="G71" s="65">
        <v>23</v>
      </c>
      <c r="H71" s="65">
        <v>9530</v>
      </c>
      <c r="I71" s="43"/>
      <c r="J71" s="43"/>
      <c r="K71" s="44">
        <v>0</v>
      </c>
      <c r="L71">
        <v>2222</v>
      </c>
    </row>
    <row r="72" spans="1:12" x14ac:dyDescent="0.3">
      <c r="A72" s="59">
        <v>21</v>
      </c>
      <c r="B72" s="59">
        <v>9636</v>
      </c>
      <c r="C72" s="62">
        <v>21</v>
      </c>
      <c r="D72" s="59">
        <v>9646</v>
      </c>
      <c r="E72" s="62">
        <v>22</v>
      </c>
      <c r="F72" s="59">
        <v>9660</v>
      </c>
      <c r="G72" s="65">
        <v>14</v>
      </c>
      <c r="H72" s="65">
        <v>9671</v>
      </c>
      <c r="I72" s="43"/>
      <c r="J72" s="43"/>
      <c r="K72" s="44">
        <v>0</v>
      </c>
      <c r="L72">
        <v>2221</v>
      </c>
    </row>
    <row r="73" spans="1:12" x14ac:dyDescent="0.3">
      <c r="A73" s="59">
        <v>21</v>
      </c>
      <c r="B73" s="59">
        <v>9769</v>
      </c>
      <c r="C73" s="62">
        <v>21</v>
      </c>
      <c r="D73" s="59">
        <v>9779</v>
      </c>
      <c r="E73" s="62">
        <v>11</v>
      </c>
      <c r="F73" s="59">
        <v>9789</v>
      </c>
      <c r="G73" s="65">
        <v>21</v>
      </c>
      <c r="H73" s="65">
        <v>9808</v>
      </c>
      <c r="I73" s="43"/>
      <c r="J73" s="43"/>
      <c r="K73" s="44">
        <v>0</v>
      </c>
      <c r="L73">
        <v>2212</v>
      </c>
    </row>
    <row r="74" spans="1:12" x14ac:dyDescent="0.3">
      <c r="A74" s="59">
        <v>21</v>
      </c>
      <c r="B74" s="59">
        <v>9916</v>
      </c>
      <c r="C74" s="62">
        <v>12</v>
      </c>
      <c r="D74" s="59">
        <v>9925</v>
      </c>
      <c r="E74" s="62">
        <v>24</v>
      </c>
      <c r="F74" s="59">
        <v>9941</v>
      </c>
      <c r="G74" s="65">
        <v>23</v>
      </c>
      <c r="H74" s="65">
        <v>9950</v>
      </c>
      <c r="I74" s="43"/>
      <c r="J74" s="43"/>
      <c r="K74" s="44">
        <v>0</v>
      </c>
      <c r="L74">
        <v>2122</v>
      </c>
    </row>
    <row r="75" spans="1:12" x14ac:dyDescent="0.3">
      <c r="A75" s="59">
        <v>21</v>
      </c>
      <c r="B75" s="59">
        <v>10047</v>
      </c>
      <c r="C75" s="62">
        <v>12</v>
      </c>
      <c r="D75" s="59">
        <v>10071</v>
      </c>
      <c r="E75" s="62">
        <v>24</v>
      </c>
      <c r="F75" s="59">
        <v>10081</v>
      </c>
      <c r="G75" s="65">
        <v>23</v>
      </c>
      <c r="H75" s="65">
        <v>10090</v>
      </c>
      <c r="I75" s="43"/>
      <c r="J75" s="43"/>
      <c r="K75" s="44">
        <v>0</v>
      </c>
      <c r="L75">
        <v>2122</v>
      </c>
    </row>
    <row r="76" spans="1:12" x14ac:dyDescent="0.3">
      <c r="A76" s="59">
        <v>21</v>
      </c>
      <c r="B76" s="59">
        <v>10191</v>
      </c>
      <c r="C76" s="62">
        <v>21</v>
      </c>
      <c r="D76" s="59">
        <v>10200</v>
      </c>
      <c r="E76" s="62">
        <v>11</v>
      </c>
      <c r="F76" s="59">
        <v>10209</v>
      </c>
      <c r="G76" s="65">
        <v>21</v>
      </c>
      <c r="H76" s="65">
        <v>10226</v>
      </c>
      <c r="I76" s="43"/>
      <c r="J76" s="43"/>
      <c r="K76" s="44">
        <v>0</v>
      </c>
      <c r="L76">
        <v>2212</v>
      </c>
    </row>
    <row r="77" spans="1:12" x14ac:dyDescent="0.3">
      <c r="A77" s="59">
        <v>21</v>
      </c>
      <c r="B77" s="59">
        <v>10329</v>
      </c>
      <c r="C77" s="62">
        <v>12</v>
      </c>
      <c r="D77" s="59">
        <v>10339</v>
      </c>
      <c r="E77" s="62">
        <v>24</v>
      </c>
      <c r="F77" s="59">
        <v>10348</v>
      </c>
      <c r="G77" s="65">
        <v>23</v>
      </c>
      <c r="H77" s="65">
        <v>10358</v>
      </c>
      <c r="I77" s="43"/>
      <c r="J77" s="43"/>
      <c r="K77" s="44">
        <v>0</v>
      </c>
      <c r="L77">
        <v>2122</v>
      </c>
    </row>
    <row r="78" spans="1:12" x14ac:dyDescent="0.3">
      <c r="A78" s="59">
        <v>12</v>
      </c>
      <c r="B78" s="59">
        <v>10473</v>
      </c>
      <c r="C78" s="62">
        <v>23</v>
      </c>
      <c r="D78" s="59">
        <v>10482</v>
      </c>
      <c r="E78" s="62">
        <v>24</v>
      </c>
      <c r="F78" s="59">
        <v>10492</v>
      </c>
      <c r="G78" s="65">
        <v>23</v>
      </c>
      <c r="H78" s="65">
        <v>10513</v>
      </c>
      <c r="I78" s="43"/>
      <c r="J78" s="43"/>
      <c r="K78" s="44">
        <v>0</v>
      </c>
      <c r="L78">
        <v>1222</v>
      </c>
    </row>
    <row r="79" spans="1:12" x14ac:dyDescent="0.3">
      <c r="A79" s="59">
        <v>21</v>
      </c>
      <c r="B79" s="59">
        <v>10612</v>
      </c>
      <c r="C79" s="62">
        <v>21</v>
      </c>
      <c r="D79" s="59">
        <v>10620</v>
      </c>
      <c r="E79" s="62">
        <v>22</v>
      </c>
      <c r="F79" s="59">
        <v>10634</v>
      </c>
      <c r="G79" s="65">
        <v>23</v>
      </c>
      <c r="H79" s="65">
        <v>10642</v>
      </c>
      <c r="I79" s="43"/>
      <c r="J79" s="43"/>
      <c r="K79" s="44">
        <v>0</v>
      </c>
      <c r="L79">
        <v>2222</v>
      </c>
    </row>
    <row r="80" spans="1:12" x14ac:dyDescent="0.3">
      <c r="A80" s="60">
        <v>21</v>
      </c>
      <c r="B80" s="60">
        <v>10744</v>
      </c>
      <c r="C80" s="63">
        <v>21</v>
      </c>
      <c r="D80" s="60">
        <v>10754</v>
      </c>
      <c r="E80" s="63">
        <v>11</v>
      </c>
      <c r="F80" s="60">
        <v>10765</v>
      </c>
      <c r="G80" s="66">
        <v>21</v>
      </c>
      <c r="H80" s="66">
        <v>10791</v>
      </c>
      <c r="I80" s="42"/>
      <c r="J80" s="42"/>
      <c r="K80" s="52">
        <v>0</v>
      </c>
      <c r="L80">
        <v>2212</v>
      </c>
    </row>
    <row r="81" spans="1:12" x14ac:dyDescent="0.3">
      <c r="A81" s="60">
        <v>21</v>
      </c>
      <c r="B81" s="60">
        <v>10881</v>
      </c>
      <c r="C81" s="63">
        <v>21</v>
      </c>
      <c r="D81" s="60">
        <v>10890</v>
      </c>
      <c r="E81" s="63">
        <v>11</v>
      </c>
      <c r="F81" s="60">
        <v>10898</v>
      </c>
      <c r="G81" s="66">
        <v>21</v>
      </c>
      <c r="H81" s="66">
        <v>10915</v>
      </c>
      <c r="I81" s="42"/>
      <c r="J81" s="42"/>
      <c r="K81" s="52">
        <v>0</v>
      </c>
      <c r="L81">
        <v>2212</v>
      </c>
    </row>
    <row r="82" spans="1:12" x14ac:dyDescent="0.3">
      <c r="A82" s="60">
        <v>21</v>
      </c>
      <c r="B82" s="60">
        <v>11005</v>
      </c>
      <c r="C82" s="63">
        <v>21</v>
      </c>
      <c r="D82" s="60">
        <v>11013</v>
      </c>
      <c r="E82" s="63">
        <v>11</v>
      </c>
      <c r="F82" s="60">
        <v>11022</v>
      </c>
      <c r="G82" s="66">
        <v>21</v>
      </c>
      <c r="H82" s="66">
        <v>11031</v>
      </c>
      <c r="I82" s="42"/>
      <c r="J82" s="42"/>
      <c r="K82" s="52">
        <v>0</v>
      </c>
      <c r="L82">
        <v>2212</v>
      </c>
    </row>
    <row r="83" spans="1:12" x14ac:dyDescent="0.3">
      <c r="A83" s="60">
        <v>21</v>
      </c>
      <c r="B83" s="60">
        <v>11122</v>
      </c>
      <c r="C83" s="63">
        <v>21</v>
      </c>
      <c r="D83" s="60">
        <v>11130</v>
      </c>
      <c r="E83" s="63">
        <v>11</v>
      </c>
      <c r="F83" s="60">
        <v>11141</v>
      </c>
      <c r="G83" s="66">
        <v>21</v>
      </c>
      <c r="H83" s="66">
        <v>11151</v>
      </c>
      <c r="I83" s="42"/>
      <c r="J83" s="42"/>
      <c r="K83" s="52">
        <v>0</v>
      </c>
      <c r="L83">
        <v>2212</v>
      </c>
    </row>
    <row r="84" spans="1:12" x14ac:dyDescent="0.3">
      <c r="A84" s="60">
        <v>21</v>
      </c>
      <c r="B84" s="60">
        <v>11241</v>
      </c>
      <c r="C84" s="63">
        <v>21</v>
      </c>
      <c r="D84" s="60">
        <v>11253</v>
      </c>
      <c r="E84" s="63">
        <v>11</v>
      </c>
      <c r="F84" s="60">
        <v>11265</v>
      </c>
      <c r="G84" s="66">
        <v>21</v>
      </c>
      <c r="H84" s="66">
        <v>11274</v>
      </c>
      <c r="I84" s="42"/>
      <c r="J84" s="42"/>
      <c r="K84" s="52">
        <v>0</v>
      </c>
      <c r="L84">
        <v>2212</v>
      </c>
    </row>
    <row r="85" spans="1:12" x14ac:dyDescent="0.3">
      <c r="A85" s="60">
        <v>21</v>
      </c>
      <c r="B85" s="60">
        <v>11366</v>
      </c>
      <c r="C85" s="63">
        <v>21</v>
      </c>
      <c r="D85" s="60">
        <v>11375</v>
      </c>
      <c r="E85" s="63">
        <v>22</v>
      </c>
      <c r="F85" s="60">
        <v>11383</v>
      </c>
      <c r="G85" s="66">
        <v>14</v>
      </c>
      <c r="H85" s="66">
        <v>11392</v>
      </c>
      <c r="I85" s="42"/>
      <c r="J85" s="42"/>
      <c r="K85" s="52">
        <v>0</v>
      </c>
      <c r="L85">
        <v>2221</v>
      </c>
    </row>
    <row r="86" spans="1:12" x14ac:dyDescent="0.3">
      <c r="A86" s="60">
        <v>21</v>
      </c>
      <c r="B86" s="60">
        <v>11490</v>
      </c>
      <c r="C86" s="63">
        <v>21</v>
      </c>
      <c r="D86" s="60">
        <v>11497</v>
      </c>
      <c r="E86" s="63">
        <v>22</v>
      </c>
      <c r="F86" s="60">
        <v>11517</v>
      </c>
      <c r="G86" s="66">
        <v>23</v>
      </c>
      <c r="H86" s="66">
        <v>11525</v>
      </c>
      <c r="I86" s="42"/>
      <c r="J86" s="42"/>
      <c r="K86" s="52">
        <v>0</v>
      </c>
      <c r="L86">
        <v>2222</v>
      </c>
    </row>
    <row r="87" spans="1:12" x14ac:dyDescent="0.3">
      <c r="A87" s="60">
        <v>21</v>
      </c>
      <c r="B87" s="60">
        <v>11622</v>
      </c>
      <c r="C87" s="63">
        <v>21</v>
      </c>
      <c r="D87" s="60">
        <v>11629</v>
      </c>
      <c r="E87" s="63">
        <v>22</v>
      </c>
      <c r="F87" s="60">
        <v>11637</v>
      </c>
      <c r="G87" s="66">
        <v>23</v>
      </c>
      <c r="H87" s="66">
        <v>11646</v>
      </c>
      <c r="I87" s="42"/>
      <c r="J87" s="42"/>
      <c r="K87" s="52">
        <v>0</v>
      </c>
      <c r="L87">
        <v>2222</v>
      </c>
    </row>
    <row r="88" spans="1:12" x14ac:dyDescent="0.3">
      <c r="A88" s="60">
        <v>21</v>
      </c>
      <c r="B88" s="60">
        <v>11744</v>
      </c>
      <c r="C88" s="63">
        <v>21</v>
      </c>
      <c r="D88" s="60">
        <v>11759</v>
      </c>
      <c r="E88" s="63">
        <v>22</v>
      </c>
      <c r="F88" s="60">
        <v>11773</v>
      </c>
      <c r="G88" s="66">
        <v>23</v>
      </c>
      <c r="H88" s="66">
        <v>11784</v>
      </c>
      <c r="I88" s="42"/>
      <c r="J88" s="42"/>
      <c r="K88" s="52">
        <v>0</v>
      </c>
      <c r="L88">
        <v>2222</v>
      </c>
    </row>
    <row r="89" spans="1:12" x14ac:dyDescent="0.3">
      <c r="A89" s="60">
        <v>21</v>
      </c>
      <c r="B89" s="60">
        <v>11889</v>
      </c>
      <c r="C89" s="63">
        <v>21</v>
      </c>
      <c r="D89" s="60">
        <v>11908</v>
      </c>
      <c r="E89" s="63">
        <v>11</v>
      </c>
      <c r="F89" s="60">
        <v>11920</v>
      </c>
      <c r="G89" s="66">
        <v>21</v>
      </c>
      <c r="H89" s="66">
        <v>11938</v>
      </c>
      <c r="I89" s="42"/>
      <c r="J89" s="42"/>
      <c r="K89" s="52">
        <v>0</v>
      </c>
      <c r="L89">
        <v>2212</v>
      </c>
    </row>
    <row r="90" spans="1:12" x14ac:dyDescent="0.3">
      <c r="A90" s="60">
        <v>21</v>
      </c>
      <c r="B90" s="60">
        <v>12039</v>
      </c>
      <c r="C90" s="63">
        <v>12</v>
      </c>
      <c r="D90" s="60">
        <v>12051</v>
      </c>
      <c r="E90" s="63">
        <v>24</v>
      </c>
      <c r="F90" s="60">
        <v>12060</v>
      </c>
      <c r="G90" s="66">
        <v>23</v>
      </c>
      <c r="H90" s="66">
        <v>12068</v>
      </c>
      <c r="I90" s="42"/>
      <c r="J90" s="42"/>
      <c r="K90" s="52">
        <v>0</v>
      </c>
      <c r="L90">
        <v>2122</v>
      </c>
    </row>
    <row r="91" spans="1:12" x14ac:dyDescent="0.3">
      <c r="A91" s="60">
        <v>21</v>
      </c>
      <c r="B91" s="60">
        <v>12170</v>
      </c>
      <c r="C91" s="63">
        <v>21</v>
      </c>
      <c r="D91" s="60">
        <v>12183</v>
      </c>
      <c r="E91" s="63">
        <v>11</v>
      </c>
      <c r="F91" s="60">
        <v>12192</v>
      </c>
      <c r="G91" s="66">
        <v>21</v>
      </c>
      <c r="H91" s="66">
        <v>12201</v>
      </c>
      <c r="I91" s="42"/>
      <c r="J91" s="42"/>
      <c r="K91" s="52">
        <v>0</v>
      </c>
      <c r="L91">
        <v>2212</v>
      </c>
    </row>
    <row r="92" spans="1:12" x14ac:dyDescent="0.3">
      <c r="A92" s="60">
        <v>21</v>
      </c>
      <c r="B92" s="60">
        <v>12313</v>
      </c>
      <c r="C92" s="63">
        <v>21</v>
      </c>
      <c r="D92" s="60">
        <v>12330</v>
      </c>
      <c r="E92" s="63">
        <v>22</v>
      </c>
      <c r="F92" s="60">
        <v>12346</v>
      </c>
      <c r="G92" s="66">
        <v>23</v>
      </c>
      <c r="H92" s="66">
        <v>12358</v>
      </c>
      <c r="I92" s="42"/>
      <c r="J92" s="42"/>
      <c r="K92" s="52">
        <v>0</v>
      </c>
      <c r="L92">
        <v>2222</v>
      </c>
    </row>
    <row r="93" spans="1:12" x14ac:dyDescent="0.3">
      <c r="A93" s="60">
        <v>21</v>
      </c>
      <c r="B93" s="60">
        <v>12455</v>
      </c>
      <c r="C93" s="63">
        <v>21</v>
      </c>
      <c r="D93" s="60">
        <v>12463</v>
      </c>
      <c r="E93" s="63">
        <v>22</v>
      </c>
      <c r="F93" s="60">
        <v>12504</v>
      </c>
      <c r="G93" s="66">
        <v>23</v>
      </c>
      <c r="H93" s="66">
        <v>12511</v>
      </c>
      <c r="I93" s="42"/>
      <c r="J93" s="42"/>
      <c r="K93" s="52">
        <v>0</v>
      </c>
      <c r="L93">
        <v>2222</v>
      </c>
    </row>
    <row r="94" spans="1:12" x14ac:dyDescent="0.3">
      <c r="A94" s="60">
        <v>12</v>
      </c>
      <c r="B94" s="60">
        <v>12619</v>
      </c>
      <c r="C94" s="63">
        <v>23</v>
      </c>
      <c r="D94" s="60">
        <v>12653</v>
      </c>
      <c r="E94" s="63">
        <v>13</v>
      </c>
      <c r="F94" s="60">
        <v>12681</v>
      </c>
      <c r="G94" s="66">
        <v>23</v>
      </c>
      <c r="H94" s="66">
        <v>12689</v>
      </c>
      <c r="I94" s="42"/>
      <c r="J94" s="42"/>
      <c r="K94" s="52">
        <v>0</v>
      </c>
      <c r="L94">
        <v>1212</v>
      </c>
    </row>
    <row r="95" spans="1:12" x14ac:dyDescent="0.3">
      <c r="A95" s="60">
        <v>21</v>
      </c>
      <c r="B95" s="60">
        <v>12795</v>
      </c>
      <c r="C95" s="63">
        <v>21</v>
      </c>
      <c r="D95" s="60">
        <v>12804</v>
      </c>
      <c r="E95" s="63">
        <v>11</v>
      </c>
      <c r="F95" s="60">
        <v>12815</v>
      </c>
      <c r="G95" s="66">
        <v>21</v>
      </c>
      <c r="H95" s="66">
        <v>12846</v>
      </c>
      <c r="I95" s="42"/>
      <c r="J95" s="42"/>
      <c r="K95" s="52">
        <v>0</v>
      </c>
      <c r="L95">
        <v>2212</v>
      </c>
    </row>
    <row r="96" spans="1:12" x14ac:dyDescent="0.3">
      <c r="A96" s="60">
        <v>21</v>
      </c>
      <c r="B96" s="60">
        <v>12939</v>
      </c>
      <c r="C96" s="63">
        <v>21</v>
      </c>
      <c r="D96" s="60">
        <v>12949</v>
      </c>
      <c r="E96" s="63">
        <v>22</v>
      </c>
      <c r="F96" s="60">
        <v>12959</v>
      </c>
      <c r="G96" s="66">
        <v>14</v>
      </c>
      <c r="H96" s="66">
        <v>12967</v>
      </c>
      <c r="I96" s="42"/>
      <c r="J96" s="42"/>
      <c r="K96" s="52">
        <v>0</v>
      </c>
      <c r="L96">
        <v>2221</v>
      </c>
    </row>
    <row r="97" spans="1:12" x14ac:dyDescent="0.3">
      <c r="A97" s="60">
        <v>21</v>
      </c>
      <c r="B97" s="60">
        <v>13065</v>
      </c>
      <c r="C97" s="63">
        <v>21</v>
      </c>
      <c r="D97" s="60">
        <v>13077</v>
      </c>
      <c r="E97" s="63">
        <v>22</v>
      </c>
      <c r="F97" s="60">
        <v>13085</v>
      </c>
      <c r="G97" s="66">
        <v>23</v>
      </c>
      <c r="H97" s="66">
        <v>13095</v>
      </c>
      <c r="I97" s="42"/>
      <c r="J97" s="42"/>
      <c r="K97" s="52">
        <v>0</v>
      </c>
      <c r="L97">
        <v>2222</v>
      </c>
    </row>
    <row r="98" spans="1:12" x14ac:dyDescent="0.3">
      <c r="A98" s="60">
        <v>21</v>
      </c>
      <c r="B98" s="60">
        <v>13192</v>
      </c>
      <c r="C98" s="63">
        <v>21</v>
      </c>
      <c r="D98" s="60">
        <v>13200</v>
      </c>
      <c r="E98" s="63">
        <v>11</v>
      </c>
      <c r="F98" s="60">
        <v>13211</v>
      </c>
      <c r="G98" s="66">
        <v>21</v>
      </c>
      <c r="H98" s="66">
        <v>13219</v>
      </c>
      <c r="I98" s="42"/>
      <c r="J98" s="42"/>
      <c r="K98" s="52">
        <v>0</v>
      </c>
      <c r="L98">
        <v>2212</v>
      </c>
    </row>
    <row r="99" spans="1:12" x14ac:dyDescent="0.3">
      <c r="A99" s="60">
        <v>21</v>
      </c>
      <c r="B99" s="60">
        <v>13310</v>
      </c>
      <c r="C99" s="63">
        <v>12</v>
      </c>
      <c r="D99" s="60">
        <v>13333</v>
      </c>
      <c r="E99" s="63">
        <v>24</v>
      </c>
      <c r="F99" s="60">
        <v>13342</v>
      </c>
      <c r="G99" s="66">
        <v>23</v>
      </c>
      <c r="H99" s="66">
        <v>13359</v>
      </c>
      <c r="I99" s="42"/>
      <c r="J99" s="42"/>
      <c r="K99" s="52">
        <v>0</v>
      </c>
      <c r="L99">
        <v>2122</v>
      </c>
    </row>
    <row r="100" spans="1:12" x14ac:dyDescent="0.3">
      <c r="A100" s="60">
        <v>12</v>
      </c>
      <c r="B100" s="60">
        <v>13470</v>
      </c>
      <c r="C100" s="63">
        <v>23</v>
      </c>
      <c r="D100" s="60">
        <v>13478</v>
      </c>
      <c r="E100" s="63">
        <v>24</v>
      </c>
      <c r="F100" s="60">
        <v>13486</v>
      </c>
      <c r="G100" s="66">
        <v>14</v>
      </c>
      <c r="H100" s="66">
        <v>13503</v>
      </c>
      <c r="I100" s="42"/>
      <c r="J100" s="42"/>
      <c r="K100" s="52">
        <v>0</v>
      </c>
      <c r="L100">
        <v>1221</v>
      </c>
    </row>
    <row r="101" spans="1:12" x14ac:dyDescent="0.3">
      <c r="A101" s="60">
        <v>21</v>
      </c>
      <c r="B101" s="60">
        <v>13601</v>
      </c>
      <c r="C101" s="63">
        <v>21</v>
      </c>
      <c r="D101" s="60">
        <v>13609</v>
      </c>
      <c r="E101" s="63">
        <v>11</v>
      </c>
      <c r="F101" s="60">
        <v>13625</v>
      </c>
      <c r="G101" s="66">
        <v>21</v>
      </c>
      <c r="H101" s="66">
        <v>13634</v>
      </c>
      <c r="I101" s="42"/>
      <c r="J101" s="42"/>
      <c r="K101" s="52">
        <v>0</v>
      </c>
      <c r="L101">
        <v>2212</v>
      </c>
    </row>
    <row r="102" spans="1:12" x14ac:dyDescent="0.3">
      <c r="A102" s="60">
        <v>21</v>
      </c>
      <c r="B102" s="60">
        <v>13726</v>
      </c>
      <c r="C102" s="63">
        <v>21</v>
      </c>
      <c r="D102" s="60">
        <v>13733</v>
      </c>
      <c r="E102" s="63">
        <v>11</v>
      </c>
      <c r="F102" s="60">
        <v>13742</v>
      </c>
      <c r="G102" s="66">
        <v>21</v>
      </c>
      <c r="H102" s="66">
        <v>13750</v>
      </c>
      <c r="I102" s="42"/>
      <c r="J102" s="42"/>
      <c r="K102" s="52">
        <v>0</v>
      </c>
      <c r="L102">
        <v>2212</v>
      </c>
    </row>
    <row r="103" spans="1:12" x14ac:dyDescent="0.3">
      <c r="A103" s="60">
        <v>21</v>
      </c>
      <c r="B103" s="60">
        <v>13843</v>
      </c>
      <c r="C103" s="63">
        <v>21</v>
      </c>
      <c r="D103" s="60">
        <v>13851</v>
      </c>
      <c r="E103" s="63">
        <v>22</v>
      </c>
      <c r="F103" s="60">
        <v>13866</v>
      </c>
      <c r="G103" s="66">
        <v>14</v>
      </c>
      <c r="H103" s="66">
        <v>13879</v>
      </c>
      <c r="I103" s="42"/>
      <c r="J103" s="42"/>
      <c r="K103" s="52">
        <v>0</v>
      </c>
      <c r="L103">
        <v>2221</v>
      </c>
    </row>
    <row r="104" spans="1:12" x14ac:dyDescent="0.3">
      <c r="A104" s="59">
        <v>21</v>
      </c>
      <c r="B104" s="59">
        <v>13976</v>
      </c>
      <c r="C104" s="62">
        <v>21</v>
      </c>
      <c r="D104" s="59">
        <v>13983</v>
      </c>
      <c r="E104" s="62">
        <v>11</v>
      </c>
      <c r="F104" s="59">
        <v>13992</v>
      </c>
      <c r="G104" s="65">
        <v>21</v>
      </c>
      <c r="H104" s="65">
        <v>14003</v>
      </c>
      <c r="I104" s="43"/>
      <c r="J104" s="43"/>
      <c r="K104" s="44">
        <v>0</v>
      </c>
      <c r="L104">
        <v>2212</v>
      </c>
    </row>
    <row r="105" spans="1:12" x14ac:dyDescent="0.3">
      <c r="A105" s="59">
        <v>12</v>
      </c>
      <c r="B105" s="59">
        <v>14104</v>
      </c>
      <c r="C105" s="62">
        <v>23</v>
      </c>
      <c r="D105" s="59">
        <v>14112</v>
      </c>
      <c r="E105" s="62">
        <v>24</v>
      </c>
      <c r="F105" s="59">
        <v>14122</v>
      </c>
      <c r="G105" s="65">
        <v>14</v>
      </c>
      <c r="H105" s="65">
        <v>14137</v>
      </c>
      <c r="I105" s="43"/>
      <c r="J105" s="43"/>
      <c r="K105" s="44">
        <v>0</v>
      </c>
      <c r="L105">
        <v>1221</v>
      </c>
    </row>
    <row r="106" spans="1:12" x14ac:dyDescent="0.3">
      <c r="A106" s="59">
        <v>21</v>
      </c>
      <c r="B106" s="59">
        <v>14236</v>
      </c>
      <c r="C106" s="62">
        <v>21</v>
      </c>
      <c r="D106" s="59">
        <v>14247</v>
      </c>
      <c r="E106" s="62">
        <v>22</v>
      </c>
      <c r="F106" s="59">
        <v>14259</v>
      </c>
      <c r="G106" s="65">
        <v>14</v>
      </c>
      <c r="H106" s="65">
        <v>14268</v>
      </c>
      <c r="I106" s="43"/>
      <c r="J106" s="43"/>
      <c r="K106" s="44">
        <v>0</v>
      </c>
      <c r="L106">
        <v>2221</v>
      </c>
    </row>
    <row r="107" spans="1:12" x14ac:dyDescent="0.3">
      <c r="A107" s="59">
        <v>21</v>
      </c>
      <c r="B107" s="59">
        <v>14368</v>
      </c>
      <c r="C107" s="62">
        <v>12</v>
      </c>
      <c r="D107" s="59">
        <v>14377</v>
      </c>
      <c r="E107" s="62">
        <v>24</v>
      </c>
      <c r="F107" s="59">
        <v>14389</v>
      </c>
      <c r="G107" s="65">
        <v>23</v>
      </c>
      <c r="H107" s="65">
        <v>14400</v>
      </c>
      <c r="I107" s="43"/>
      <c r="J107" s="43"/>
      <c r="K107" s="44">
        <v>0</v>
      </c>
      <c r="L107">
        <v>2122</v>
      </c>
    </row>
    <row r="108" spans="1:12" x14ac:dyDescent="0.3">
      <c r="A108" s="59">
        <v>21</v>
      </c>
      <c r="B108" s="59">
        <v>14504</v>
      </c>
      <c r="C108" s="62">
        <v>21</v>
      </c>
      <c r="D108" s="59">
        <v>14522</v>
      </c>
      <c r="E108" s="62">
        <v>22</v>
      </c>
      <c r="F108" s="59">
        <v>14531</v>
      </c>
      <c r="G108" s="65">
        <v>14</v>
      </c>
      <c r="H108" s="65">
        <v>14543</v>
      </c>
      <c r="I108" s="43"/>
      <c r="J108" s="43"/>
      <c r="K108" s="44">
        <v>0</v>
      </c>
      <c r="L108">
        <v>2221</v>
      </c>
    </row>
    <row r="109" spans="1:12" x14ac:dyDescent="0.3">
      <c r="A109" s="59">
        <v>21</v>
      </c>
      <c r="B109" s="59">
        <v>14641</v>
      </c>
      <c r="C109" s="62">
        <v>21</v>
      </c>
      <c r="D109" s="59">
        <v>14649</v>
      </c>
      <c r="E109" s="62">
        <v>11</v>
      </c>
      <c r="F109" s="59">
        <v>14660</v>
      </c>
      <c r="G109" s="65">
        <v>21</v>
      </c>
      <c r="H109" s="65">
        <v>14668</v>
      </c>
      <c r="I109" s="43"/>
      <c r="J109" s="43"/>
      <c r="K109" s="44">
        <v>0</v>
      </c>
      <c r="L109">
        <v>2212</v>
      </c>
    </row>
    <row r="110" spans="1:12" x14ac:dyDescent="0.3">
      <c r="A110" s="59">
        <v>21</v>
      </c>
      <c r="B110" s="59">
        <v>14767</v>
      </c>
      <c r="C110" s="62">
        <v>12</v>
      </c>
      <c r="D110" s="59">
        <v>14783</v>
      </c>
      <c r="E110" s="62">
        <v>24</v>
      </c>
      <c r="F110" s="59">
        <v>14803</v>
      </c>
      <c r="G110" s="65">
        <v>23</v>
      </c>
      <c r="H110" s="65">
        <v>14812</v>
      </c>
      <c r="I110" s="43"/>
      <c r="J110" s="43"/>
      <c r="K110" s="44">
        <v>0</v>
      </c>
      <c r="L110">
        <v>2122</v>
      </c>
    </row>
    <row r="111" spans="1:12" x14ac:dyDescent="0.3">
      <c r="A111" s="59">
        <v>12</v>
      </c>
      <c r="B111" s="59">
        <v>14925</v>
      </c>
      <c r="C111" s="62">
        <v>23</v>
      </c>
      <c r="D111" s="59">
        <v>14933</v>
      </c>
      <c r="E111" s="62">
        <v>24</v>
      </c>
      <c r="F111" s="59">
        <v>14946</v>
      </c>
      <c r="G111" s="65">
        <v>14</v>
      </c>
      <c r="H111" s="65">
        <v>14954</v>
      </c>
      <c r="I111" s="43"/>
      <c r="J111" s="43"/>
      <c r="K111" s="44">
        <v>0</v>
      </c>
      <c r="L111">
        <v>1221</v>
      </c>
    </row>
    <row r="112" spans="1:12" x14ac:dyDescent="0.3">
      <c r="A112" s="59">
        <v>21</v>
      </c>
      <c r="B112" s="59">
        <v>15053</v>
      </c>
      <c r="C112" s="62">
        <v>21</v>
      </c>
      <c r="D112" s="59">
        <v>15063</v>
      </c>
      <c r="E112" s="62">
        <v>11</v>
      </c>
      <c r="F112" s="59">
        <v>15079</v>
      </c>
      <c r="G112" s="65">
        <v>21</v>
      </c>
      <c r="H112" s="65">
        <v>15090</v>
      </c>
      <c r="I112" s="43"/>
      <c r="J112" s="43"/>
      <c r="K112" s="44">
        <v>0</v>
      </c>
      <c r="L112">
        <v>2212</v>
      </c>
    </row>
    <row r="113" spans="1:12" x14ac:dyDescent="0.3">
      <c r="A113" s="59">
        <v>21</v>
      </c>
      <c r="B113" s="59">
        <v>15186</v>
      </c>
      <c r="C113" s="62">
        <v>12</v>
      </c>
      <c r="D113" s="59">
        <v>15195</v>
      </c>
      <c r="E113" s="62">
        <v>24</v>
      </c>
      <c r="F113" s="59">
        <v>15204</v>
      </c>
      <c r="G113" s="65">
        <v>23</v>
      </c>
      <c r="H113" s="65">
        <v>15214</v>
      </c>
      <c r="I113" s="43"/>
      <c r="J113" s="43"/>
      <c r="K113" s="44">
        <v>0</v>
      </c>
      <c r="L113">
        <v>2122</v>
      </c>
    </row>
    <row r="114" spans="1:12" x14ac:dyDescent="0.3">
      <c r="A114" s="59">
        <v>21</v>
      </c>
      <c r="B114" s="59">
        <v>15312</v>
      </c>
      <c r="C114" s="62">
        <v>21</v>
      </c>
      <c r="D114" s="59">
        <v>15320</v>
      </c>
      <c r="E114" s="62">
        <v>11</v>
      </c>
      <c r="F114" s="59">
        <v>15333</v>
      </c>
      <c r="G114" s="65">
        <v>21</v>
      </c>
      <c r="H114" s="65">
        <v>15341</v>
      </c>
      <c r="I114" s="43"/>
      <c r="J114" s="43"/>
      <c r="K114" s="44">
        <v>0</v>
      </c>
      <c r="L114">
        <v>2212</v>
      </c>
    </row>
    <row r="115" spans="1:12" x14ac:dyDescent="0.3">
      <c r="A115" s="59">
        <v>21</v>
      </c>
      <c r="B115" s="59">
        <v>15433</v>
      </c>
      <c r="C115" s="62">
        <v>21</v>
      </c>
      <c r="D115" s="59">
        <v>15441</v>
      </c>
      <c r="E115" s="62">
        <v>11</v>
      </c>
      <c r="F115" s="59">
        <v>15455</v>
      </c>
      <c r="G115" s="65">
        <v>21</v>
      </c>
      <c r="H115" s="65">
        <v>15464</v>
      </c>
      <c r="I115" s="43"/>
      <c r="J115" s="43"/>
      <c r="K115" s="44">
        <v>0</v>
      </c>
      <c r="L115">
        <v>2212</v>
      </c>
    </row>
    <row r="116" spans="1:12" x14ac:dyDescent="0.3">
      <c r="A116" s="59">
        <v>21</v>
      </c>
      <c r="B116" s="59">
        <v>15577</v>
      </c>
      <c r="C116" s="62">
        <v>12</v>
      </c>
      <c r="D116" s="59">
        <v>15586</v>
      </c>
      <c r="E116" s="62">
        <v>24</v>
      </c>
      <c r="F116" s="59">
        <v>15607</v>
      </c>
      <c r="G116" s="65">
        <v>23</v>
      </c>
      <c r="H116" s="65">
        <v>15616</v>
      </c>
      <c r="I116" s="43"/>
      <c r="J116" s="43"/>
      <c r="K116" s="44">
        <v>0</v>
      </c>
      <c r="L116">
        <v>2122</v>
      </c>
    </row>
    <row r="117" spans="1:12" x14ac:dyDescent="0.3">
      <c r="A117" s="59">
        <v>21</v>
      </c>
      <c r="B117" s="59">
        <v>15718</v>
      </c>
      <c r="C117" s="62">
        <v>21</v>
      </c>
      <c r="D117" s="59">
        <v>15735</v>
      </c>
      <c r="E117" s="62">
        <v>11</v>
      </c>
      <c r="F117" s="59">
        <v>15746</v>
      </c>
      <c r="G117" s="65">
        <v>21</v>
      </c>
      <c r="H117" s="65">
        <v>15756</v>
      </c>
      <c r="I117" s="43"/>
      <c r="J117" s="43"/>
      <c r="K117" s="44">
        <v>0</v>
      </c>
      <c r="L117">
        <v>2212</v>
      </c>
    </row>
    <row r="118" spans="1:12" x14ac:dyDescent="0.3">
      <c r="A118" s="59">
        <v>21</v>
      </c>
      <c r="B118" s="59">
        <v>15846</v>
      </c>
      <c r="C118" s="62">
        <v>21</v>
      </c>
      <c r="D118" s="59">
        <v>15853</v>
      </c>
      <c r="E118" s="62">
        <v>11</v>
      </c>
      <c r="F118" s="59">
        <v>15863</v>
      </c>
      <c r="G118" s="65">
        <v>21</v>
      </c>
      <c r="H118" s="65">
        <v>15879</v>
      </c>
      <c r="I118" s="43"/>
      <c r="J118" s="43"/>
      <c r="K118" s="44">
        <v>0</v>
      </c>
      <c r="L118">
        <v>2212</v>
      </c>
    </row>
    <row r="119" spans="1:12" x14ac:dyDescent="0.3">
      <c r="A119" s="59">
        <v>12</v>
      </c>
      <c r="B119" s="59">
        <v>15990</v>
      </c>
      <c r="C119" s="62">
        <v>23</v>
      </c>
      <c r="D119" s="59">
        <v>16006</v>
      </c>
      <c r="E119" s="62">
        <v>13</v>
      </c>
      <c r="F119" s="59">
        <v>16015</v>
      </c>
      <c r="G119" s="65">
        <v>23</v>
      </c>
      <c r="H119" s="65">
        <v>16022</v>
      </c>
      <c r="I119" s="43"/>
      <c r="J119" s="43"/>
      <c r="K119" s="44">
        <v>0</v>
      </c>
      <c r="L119">
        <v>1212</v>
      </c>
    </row>
    <row r="120" spans="1:12" x14ac:dyDescent="0.3">
      <c r="A120" s="59">
        <v>21</v>
      </c>
      <c r="B120" s="59">
        <v>16128</v>
      </c>
      <c r="C120" s="62">
        <v>12</v>
      </c>
      <c r="D120" s="59">
        <v>16136</v>
      </c>
      <c r="E120" s="62">
        <v>24</v>
      </c>
      <c r="F120" s="59">
        <v>16145</v>
      </c>
      <c r="G120" s="65">
        <v>23</v>
      </c>
      <c r="H120" s="65">
        <v>16151</v>
      </c>
      <c r="I120" s="43"/>
      <c r="J120" s="43"/>
      <c r="K120" s="44">
        <v>0</v>
      </c>
      <c r="L120">
        <v>2122</v>
      </c>
    </row>
    <row r="121" spans="1:12" x14ac:dyDescent="0.3">
      <c r="A121" s="59">
        <v>21</v>
      </c>
      <c r="B121" s="59">
        <v>16249</v>
      </c>
      <c r="C121" s="62">
        <v>21</v>
      </c>
      <c r="D121" s="59">
        <v>16256</v>
      </c>
      <c r="E121" s="62">
        <v>11</v>
      </c>
      <c r="F121" s="59">
        <v>16265</v>
      </c>
      <c r="G121" s="65">
        <v>21</v>
      </c>
      <c r="H121" s="65">
        <v>16285</v>
      </c>
      <c r="I121" s="43"/>
      <c r="J121" s="43"/>
      <c r="K121" s="44">
        <v>0</v>
      </c>
      <c r="L121">
        <v>2212</v>
      </c>
    </row>
    <row r="122" spans="1:12" x14ac:dyDescent="0.3">
      <c r="A122" s="59">
        <v>21</v>
      </c>
      <c r="B122" s="59">
        <v>16380</v>
      </c>
      <c r="C122" s="62">
        <v>12</v>
      </c>
      <c r="D122" s="59">
        <v>16390</v>
      </c>
      <c r="E122" s="62">
        <v>24</v>
      </c>
      <c r="F122" s="59">
        <v>16399</v>
      </c>
      <c r="G122" s="65">
        <v>23</v>
      </c>
      <c r="H122" s="65">
        <v>16414</v>
      </c>
      <c r="I122" s="43"/>
      <c r="J122" s="43"/>
      <c r="K122" s="44">
        <v>0</v>
      </c>
      <c r="L122">
        <v>2122</v>
      </c>
    </row>
    <row r="123" spans="1:12" x14ac:dyDescent="0.3">
      <c r="A123" s="59">
        <v>12</v>
      </c>
      <c r="B123" s="59">
        <v>16528</v>
      </c>
      <c r="C123" s="62">
        <v>23</v>
      </c>
      <c r="D123" s="59">
        <v>16536</v>
      </c>
      <c r="E123" s="62">
        <v>24</v>
      </c>
      <c r="F123" s="59">
        <v>16546</v>
      </c>
      <c r="G123" s="65">
        <v>23</v>
      </c>
      <c r="H123" s="65">
        <v>16568</v>
      </c>
      <c r="I123" s="43"/>
      <c r="J123" s="43"/>
      <c r="K123" s="44">
        <v>0</v>
      </c>
      <c r="L123">
        <v>1222</v>
      </c>
    </row>
    <row r="124" spans="1:12" x14ac:dyDescent="0.3">
      <c r="A124" s="59">
        <v>21</v>
      </c>
      <c r="B124" s="59">
        <v>16668</v>
      </c>
      <c r="C124" s="62">
        <v>21</v>
      </c>
      <c r="D124" s="59">
        <v>16679</v>
      </c>
      <c r="E124" s="62">
        <v>22</v>
      </c>
      <c r="F124" s="59">
        <v>16695</v>
      </c>
      <c r="G124" s="65">
        <v>23</v>
      </c>
      <c r="H124" s="65">
        <v>16703</v>
      </c>
      <c r="I124" s="43"/>
      <c r="J124" s="43"/>
      <c r="K124" s="44">
        <v>0</v>
      </c>
      <c r="L124">
        <v>2222</v>
      </c>
    </row>
    <row r="125" spans="1:12" x14ac:dyDescent="0.3">
      <c r="A125" s="59">
        <v>21</v>
      </c>
      <c r="B125" s="59">
        <v>16800</v>
      </c>
      <c r="C125" s="62">
        <v>12</v>
      </c>
      <c r="D125" s="59">
        <v>16809</v>
      </c>
      <c r="E125" s="62">
        <v>24</v>
      </c>
      <c r="F125" s="59">
        <v>16826</v>
      </c>
      <c r="G125" s="65">
        <v>23</v>
      </c>
      <c r="H125" s="65">
        <v>16834</v>
      </c>
      <c r="I125" s="43"/>
      <c r="J125" s="43"/>
      <c r="K125" s="44">
        <v>0</v>
      </c>
      <c r="L125">
        <v>2122</v>
      </c>
    </row>
    <row r="126" spans="1:12" x14ac:dyDescent="0.3">
      <c r="A126" s="59">
        <v>21</v>
      </c>
      <c r="B126" s="59">
        <v>16934</v>
      </c>
      <c r="C126" s="62">
        <v>12</v>
      </c>
      <c r="D126" s="59">
        <v>16950</v>
      </c>
      <c r="E126" s="62">
        <v>24</v>
      </c>
      <c r="F126" s="59">
        <v>16967</v>
      </c>
      <c r="G126" s="65">
        <v>23</v>
      </c>
      <c r="H126" s="65">
        <v>16982</v>
      </c>
      <c r="I126" s="43"/>
      <c r="J126" s="43"/>
      <c r="K126" s="44">
        <v>0</v>
      </c>
      <c r="L126">
        <v>2122</v>
      </c>
    </row>
    <row r="127" spans="1:12" x14ac:dyDescent="0.3">
      <c r="A127" s="59">
        <v>21</v>
      </c>
      <c r="B127" s="59">
        <v>17085</v>
      </c>
      <c r="C127" s="62">
        <v>12</v>
      </c>
      <c r="D127" s="59">
        <v>17094</v>
      </c>
      <c r="E127" s="62">
        <v>24</v>
      </c>
      <c r="F127" s="59">
        <v>17102</v>
      </c>
      <c r="G127" s="65">
        <v>14</v>
      </c>
      <c r="H127" s="65">
        <v>17122</v>
      </c>
      <c r="I127" s="43"/>
      <c r="J127" s="43"/>
      <c r="K127" s="44">
        <v>0</v>
      </c>
      <c r="L127">
        <v>2121</v>
      </c>
    </row>
    <row r="128" spans="1:12" x14ac:dyDescent="0.3">
      <c r="A128" s="60">
        <v>21</v>
      </c>
      <c r="B128" s="60">
        <v>17228</v>
      </c>
      <c r="C128" s="63">
        <v>12</v>
      </c>
      <c r="D128" s="60">
        <v>17248</v>
      </c>
      <c r="E128" s="63">
        <v>24</v>
      </c>
      <c r="F128" s="60">
        <v>17256</v>
      </c>
      <c r="G128" s="66">
        <v>23</v>
      </c>
      <c r="H128" s="66">
        <v>17269</v>
      </c>
      <c r="I128" s="42"/>
      <c r="J128" s="42"/>
      <c r="K128" s="52">
        <v>0</v>
      </c>
      <c r="L128">
        <v>2122</v>
      </c>
    </row>
    <row r="129" spans="1:12" x14ac:dyDescent="0.3">
      <c r="A129" s="60">
        <v>21</v>
      </c>
      <c r="B129" s="60">
        <v>17377</v>
      </c>
      <c r="C129" s="63">
        <v>12</v>
      </c>
      <c r="D129" s="60">
        <v>17387</v>
      </c>
      <c r="E129" s="63">
        <v>24</v>
      </c>
      <c r="F129" s="60">
        <v>17396</v>
      </c>
      <c r="G129" s="66">
        <v>23</v>
      </c>
      <c r="H129" s="66">
        <v>17406</v>
      </c>
      <c r="I129" s="42"/>
      <c r="J129" s="42"/>
      <c r="K129" s="52">
        <v>0</v>
      </c>
      <c r="L129">
        <v>2122</v>
      </c>
    </row>
    <row r="130" spans="1:12" x14ac:dyDescent="0.3">
      <c r="A130" s="60">
        <v>21</v>
      </c>
      <c r="B130" s="60">
        <v>17503</v>
      </c>
      <c r="C130" s="63">
        <v>21</v>
      </c>
      <c r="D130" s="60">
        <v>17511</v>
      </c>
      <c r="E130" s="63">
        <v>11</v>
      </c>
      <c r="F130" s="60">
        <v>17521</v>
      </c>
      <c r="G130" s="66">
        <v>21</v>
      </c>
      <c r="H130" s="66">
        <v>17541</v>
      </c>
      <c r="I130" s="42"/>
      <c r="J130" s="42"/>
      <c r="K130" s="52">
        <v>0</v>
      </c>
      <c r="L130">
        <v>2212</v>
      </c>
    </row>
    <row r="131" spans="1:12" x14ac:dyDescent="0.3">
      <c r="A131" s="60">
        <v>21</v>
      </c>
      <c r="B131" s="60">
        <v>17650</v>
      </c>
      <c r="C131" s="63">
        <v>12</v>
      </c>
      <c r="D131" s="60">
        <v>17658</v>
      </c>
      <c r="E131" s="63">
        <v>24</v>
      </c>
      <c r="F131" s="60">
        <v>17667</v>
      </c>
      <c r="G131" s="66">
        <v>23</v>
      </c>
      <c r="H131" s="66">
        <v>17677</v>
      </c>
      <c r="I131" s="42"/>
      <c r="J131" s="42"/>
      <c r="K131" s="52">
        <v>0</v>
      </c>
      <c r="L131">
        <v>2122</v>
      </c>
    </row>
    <row r="132" spans="1:12" x14ac:dyDescent="0.3">
      <c r="A132" s="60">
        <v>21</v>
      </c>
      <c r="B132" s="60">
        <v>17781</v>
      </c>
      <c r="C132" s="63">
        <v>21</v>
      </c>
      <c r="D132" s="60">
        <v>17790</v>
      </c>
      <c r="E132" s="63">
        <v>22</v>
      </c>
      <c r="F132" s="60">
        <v>17807</v>
      </c>
      <c r="G132" s="66">
        <v>23</v>
      </c>
      <c r="H132" s="66">
        <v>17834</v>
      </c>
      <c r="I132" s="42"/>
      <c r="J132" s="42"/>
      <c r="K132" s="52">
        <v>0</v>
      </c>
      <c r="L132">
        <v>2222</v>
      </c>
    </row>
    <row r="133" spans="1:12" x14ac:dyDescent="0.3">
      <c r="A133" s="60">
        <v>21</v>
      </c>
      <c r="B133" s="60">
        <v>17931</v>
      </c>
      <c r="C133" s="63">
        <v>21</v>
      </c>
      <c r="D133" s="60">
        <v>17938</v>
      </c>
      <c r="E133" s="63">
        <v>11</v>
      </c>
      <c r="F133" s="60">
        <v>17948</v>
      </c>
      <c r="G133" s="66">
        <v>21</v>
      </c>
      <c r="H133" s="66">
        <v>17956</v>
      </c>
      <c r="I133" s="42"/>
      <c r="J133" s="42"/>
      <c r="K133" s="52">
        <v>0</v>
      </c>
      <c r="L133">
        <v>2212</v>
      </c>
    </row>
    <row r="134" spans="1:12" x14ac:dyDescent="0.3">
      <c r="A134" s="60">
        <v>21</v>
      </c>
      <c r="B134" s="60">
        <v>18053</v>
      </c>
      <c r="C134" s="63">
        <v>21</v>
      </c>
      <c r="D134" s="60">
        <v>18060</v>
      </c>
      <c r="E134" s="63">
        <v>22</v>
      </c>
      <c r="F134" s="60">
        <v>18069</v>
      </c>
      <c r="G134" s="66">
        <v>14</v>
      </c>
      <c r="H134" s="66">
        <v>18078</v>
      </c>
      <c r="I134" s="42"/>
      <c r="J134" s="42"/>
      <c r="K134" s="52">
        <v>0</v>
      </c>
      <c r="L134">
        <v>2221</v>
      </c>
    </row>
    <row r="135" spans="1:12" x14ac:dyDescent="0.3">
      <c r="A135" s="60">
        <v>12</v>
      </c>
      <c r="B135" s="60">
        <v>18229</v>
      </c>
      <c r="C135" s="63">
        <v>23</v>
      </c>
      <c r="D135" s="60">
        <v>18238</v>
      </c>
      <c r="E135" s="63">
        <v>13</v>
      </c>
      <c r="F135" s="60">
        <v>18254</v>
      </c>
      <c r="G135" s="66">
        <v>23</v>
      </c>
      <c r="H135" s="66">
        <v>18263</v>
      </c>
      <c r="I135" s="42"/>
      <c r="J135" s="42"/>
      <c r="K135" s="52">
        <v>0</v>
      </c>
      <c r="L135">
        <v>1212</v>
      </c>
    </row>
    <row r="136" spans="1:12" x14ac:dyDescent="0.3">
      <c r="A136" s="60">
        <v>21</v>
      </c>
      <c r="B136" s="60">
        <v>18365</v>
      </c>
      <c r="C136" s="63">
        <v>21</v>
      </c>
      <c r="D136" s="60">
        <v>18374</v>
      </c>
      <c r="E136" s="63">
        <v>11</v>
      </c>
      <c r="F136" s="60">
        <v>18387</v>
      </c>
      <c r="G136" s="66">
        <v>21</v>
      </c>
      <c r="H136" s="66">
        <v>18396</v>
      </c>
      <c r="I136" s="42"/>
      <c r="J136" s="42"/>
      <c r="K136" s="52">
        <v>0</v>
      </c>
      <c r="L136">
        <v>2212</v>
      </c>
    </row>
    <row r="137" spans="1:12" x14ac:dyDescent="0.3">
      <c r="A137" s="60">
        <v>21</v>
      </c>
      <c r="B137" s="60">
        <v>18486</v>
      </c>
      <c r="C137" s="63">
        <v>12</v>
      </c>
      <c r="D137" s="60">
        <v>18504</v>
      </c>
      <c r="E137" s="63">
        <v>24</v>
      </c>
      <c r="F137" s="60">
        <v>18526</v>
      </c>
      <c r="G137" s="66">
        <v>23</v>
      </c>
      <c r="H137" s="66">
        <v>18564</v>
      </c>
      <c r="I137" s="42"/>
      <c r="J137" s="42"/>
      <c r="K137" s="52">
        <v>0</v>
      </c>
      <c r="L137">
        <v>2122</v>
      </c>
    </row>
    <row r="138" spans="1:12" x14ac:dyDescent="0.3">
      <c r="A138" s="60">
        <v>21</v>
      </c>
      <c r="B138" s="60">
        <v>18661</v>
      </c>
      <c r="C138" s="63">
        <v>12</v>
      </c>
      <c r="D138" s="60">
        <v>18671</v>
      </c>
      <c r="E138" s="63">
        <v>24</v>
      </c>
      <c r="F138" s="60">
        <v>18679</v>
      </c>
      <c r="G138" s="66">
        <v>23</v>
      </c>
      <c r="H138" s="66">
        <v>18687</v>
      </c>
      <c r="I138" s="42"/>
      <c r="J138" s="42"/>
      <c r="K138" s="52">
        <v>0</v>
      </c>
      <c r="L138">
        <v>2122</v>
      </c>
    </row>
    <row r="139" spans="1:12" x14ac:dyDescent="0.3">
      <c r="A139" s="60">
        <v>21</v>
      </c>
      <c r="B139" s="60">
        <v>18836</v>
      </c>
      <c r="C139" s="63">
        <v>21</v>
      </c>
      <c r="D139" s="60">
        <v>18855</v>
      </c>
      <c r="E139" s="63">
        <v>11</v>
      </c>
      <c r="F139" s="60">
        <v>18872</v>
      </c>
      <c r="G139" s="66">
        <v>21</v>
      </c>
      <c r="H139" s="66">
        <v>18880</v>
      </c>
      <c r="I139" s="42"/>
      <c r="J139" s="42"/>
      <c r="K139" s="52">
        <v>0</v>
      </c>
      <c r="L139">
        <v>2212</v>
      </c>
    </row>
    <row r="140" spans="1:12" x14ac:dyDescent="0.3">
      <c r="A140" s="60">
        <v>21</v>
      </c>
      <c r="B140" s="60">
        <v>18976</v>
      </c>
      <c r="C140" s="63">
        <v>12</v>
      </c>
      <c r="D140" s="60">
        <v>18984</v>
      </c>
      <c r="E140" s="63">
        <v>24</v>
      </c>
      <c r="F140" s="60">
        <v>18992</v>
      </c>
      <c r="G140" s="66">
        <v>23</v>
      </c>
      <c r="H140" s="66">
        <v>19004</v>
      </c>
      <c r="I140" s="42"/>
      <c r="J140" s="42"/>
      <c r="K140" s="52">
        <v>0</v>
      </c>
      <c r="L140">
        <v>2122</v>
      </c>
    </row>
    <row r="141" spans="1:12" x14ac:dyDescent="0.3">
      <c r="A141" s="60">
        <v>12</v>
      </c>
      <c r="B141" s="60">
        <v>19118</v>
      </c>
      <c r="C141" s="63">
        <v>23</v>
      </c>
      <c r="D141" s="60">
        <v>19127</v>
      </c>
      <c r="E141" s="63">
        <v>13</v>
      </c>
      <c r="F141" s="60">
        <v>19140</v>
      </c>
      <c r="G141" s="66">
        <v>23</v>
      </c>
      <c r="H141" s="66">
        <v>19148</v>
      </c>
      <c r="I141" s="42"/>
      <c r="J141" s="42"/>
      <c r="K141" s="52">
        <v>0</v>
      </c>
      <c r="L141">
        <v>1212</v>
      </c>
    </row>
    <row r="142" spans="1:12" x14ac:dyDescent="0.3">
      <c r="A142" s="60">
        <v>12</v>
      </c>
      <c r="B142" s="60">
        <v>19266</v>
      </c>
      <c r="C142" s="63">
        <v>14</v>
      </c>
      <c r="D142" s="60">
        <v>19294</v>
      </c>
      <c r="E142" s="63">
        <v>24</v>
      </c>
      <c r="F142" s="60">
        <v>19314</v>
      </c>
      <c r="G142" s="66">
        <v>23</v>
      </c>
      <c r="H142" s="66">
        <v>19323</v>
      </c>
      <c r="I142" s="42"/>
      <c r="J142" s="42"/>
      <c r="K142" s="52">
        <v>0</v>
      </c>
      <c r="L142">
        <v>1122</v>
      </c>
    </row>
    <row r="143" spans="1:12" x14ac:dyDescent="0.3">
      <c r="A143" s="60">
        <v>21</v>
      </c>
      <c r="B143" s="60">
        <v>19421</v>
      </c>
      <c r="C143" s="63">
        <v>12</v>
      </c>
      <c r="D143" s="60">
        <v>19433</v>
      </c>
      <c r="E143" s="63">
        <v>24</v>
      </c>
      <c r="F143" s="60">
        <v>19441</v>
      </c>
      <c r="G143" s="66">
        <v>23</v>
      </c>
      <c r="H143" s="66">
        <v>19456</v>
      </c>
      <c r="I143" s="42"/>
      <c r="J143" s="42"/>
      <c r="K143" s="52">
        <v>0</v>
      </c>
      <c r="L143">
        <v>2122</v>
      </c>
    </row>
    <row r="144" spans="1:12" x14ac:dyDescent="0.3">
      <c r="A144" s="60">
        <v>21</v>
      </c>
      <c r="B144" s="60">
        <v>19558</v>
      </c>
      <c r="C144" s="63">
        <v>21</v>
      </c>
      <c r="D144" s="60">
        <v>19566</v>
      </c>
      <c r="E144" s="63">
        <v>22</v>
      </c>
      <c r="F144" s="60">
        <v>19594</v>
      </c>
      <c r="G144" s="66">
        <v>14</v>
      </c>
      <c r="H144" s="66">
        <v>19606</v>
      </c>
      <c r="I144" s="42"/>
      <c r="J144" s="42"/>
      <c r="K144" s="52">
        <v>0</v>
      </c>
      <c r="L144">
        <v>2221</v>
      </c>
    </row>
    <row r="145" spans="1:12" x14ac:dyDescent="0.3">
      <c r="A145" s="60">
        <v>21</v>
      </c>
      <c r="B145" s="60">
        <v>19706</v>
      </c>
      <c r="C145" s="63">
        <v>21</v>
      </c>
      <c r="D145" s="60">
        <v>19714</v>
      </c>
      <c r="E145" s="63">
        <v>11</v>
      </c>
      <c r="F145" s="60">
        <v>19724</v>
      </c>
      <c r="G145" s="66">
        <v>21</v>
      </c>
      <c r="H145" s="66">
        <v>19732</v>
      </c>
      <c r="I145" s="42"/>
      <c r="J145" s="42"/>
      <c r="K145" s="52">
        <v>0</v>
      </c>
      <c r="L145">
        <v>2212</v>
      </c>
    </row>
    <row r="146" spans="1:12" x14ac:dyDescent="0.3">
      <c r="A146" s="60">
        <v>21</v>
      </c>
      <c r="B146" s="60">
        <v>19825</v>
      </c>
      <c r="C146" s="63">
        <v>21</v>
      </c>
      <c r="D146" s="60">
        <v>19840</v>
      </c>
      <c r="E146" s="63">
        <v>11</v>
      </c>
      <c r="F146" s="60">
        <v>19849</v>
      </c>
      <c r="G146" s="66">
        <v>21</v>
      </c>
      <c r="H146" s="66">
        <v>19858</v>
      </c>
      <c r="I146" s="42"/>
      <c r="J146" s="42"/>
      <c r="K146" s="52">
        <v>0</v>
      </c>
      <c r="L146">
        <v>2212</v>
      </c>
    </row>
    <row r="147" spans="1:12" x14ac:dyDescent="0.3">
      <c r="A147" s="60">
        <v>21</v>
      </c>
      <c r="B147" s="60">
        <v>19948</v>
      </c>
      <c r="C147" s="63">
        <v>12</v>
      </c>
      <c r="D147" s="60">
        <v>19957</v>
      </c>
      <c r="E147" s="63">
        <v>24</v>
      </c>
      <c r="F147" s="60">
        <v>19965</v>
      </c>
      <c r="G147" s="66">
        <v>14</v>
      </c>
      <c r="H147" s="66">
        <v>19984</v>
      </c>
      <c r="I147" s="42"/>
      <c r="J147" s="42"/>
      <c r="K147" s="52">
        <v>0</v>
      </c>
      <c r="L147">
        <v>2121</v>
      </c>
    </row>
    <row r="148" spans="1:12" x14ac:dyDescent="0.3">
      <c r="A148" s="60">
        <v>12</v>
      </c>
      <c r="B148" s="60">
        <v>20094</v>
      </c>
      <c r="C148" s="63">
        <v>14</v>
      </c>
      <c r="D148" s="60">
        <v>20104</v>
      </c>
      <c r="E148" s="63">
        <v>24</v>
      </c>
      <c r="F148" s="60">
        <v>20112</v>
      </c>
      <c r="G148" s="66">
        <v>14</v>
      </c>
      <c r="H148" s="66">
        <v>20127</v>
      </c>
      <c r="I148" s="42"/>
      <c r="J148" s="42"/>
      <c r="K148" s="52">
        <v>0</v>
      </c>
      <c r="L148">
        <v>1121</v>
      </c>
    </row>
    <row r="149" spans="1:12" x14ac:dyDescent="0.3">
      <c r="A149" s="60">
        <v>21</v>
      </c>
      <c r="B149" s="60">
        <v>20226</v>
      </c>
      <c r="C149" s="63">
        <v>21</v>
      </c>
      <c r="D149" s="60">
        <v>20235</v>
      </c>
      <c r="E149" s="63">
        <v>11</v>
      </c>
      <c r="F149" s="60">
        <v>20243</v>
      </c>
      <c r="G149" s="66">
        <v>21</v>
      </c>
      <c r="H149" s="66">
        <v>20252</v>
      </c>
      <c r="I149" s="42"/>
      <c r="J149" s="42"/>
      <c r="K149" s="52">
        <v>0</v>
      </c>
      <c r="L149">
        <v>2212</v>
      </c>
    </row>
    <row r="150" spans="1:12" x14ac:dyDescent="0.3">
      <c r="A150" s="60">
        <v>21</v>
      </c>
      <c r="B150" s="60">
        <v>20345</v>
      </c>
      <c r="C150" s="63">
        <v>12</v>
      </c>
      <c r="D150" s="60">
        <v>20358</v>
      </c>
      <c r="E150" s="63">
        <v>24</v>
      </c>
      <c r="F150" s="60">
        <v>20367</v>
      </c>
      <c r="G150" s="66">
        <v>14</v>
      </c>
      <c r="H150" s="66">
        <v>20384</v>
      </c>
      <c r="I150" s="42"/>
      <c r="J150" s="42"/>
      <c r="K150" s="52">
        <v>0</v>
      </c>
      <c r="L150">
        <v>2121</v>
      </c>
    </row>
    <row r="151" spans="1:12" x14ac:dyDescent="0.3">
      <c r="A151" s="60">
        <v>21</v>
      </c>
      <c r="B151" s="60">
        <v>20481</v>
      </c>
      <c r="C151" s="63">
        <v>21</v>
      </c>
      <c r="D151" s="60">
        <v>20488</v>
      </c>
      <c r="E151" s="63">
        <v>11</v>
      </c>
      <c r="F151" s="60">
        <v>20505</v>
      </c>
      <c r="G151" s="66">
        <v>21</v>
      </c>
      <c r="H151" s="66">
        <v>20518</v>
      </c>
      <c r="I151" s="42"/>
      <c r="J151" s="42"/>
      <c r="K151" s="52">
        <v>1</v>
      </c>
      <c r="L151">
        <v>2212</v>
      </c>
    </row>
    <row r="152" spans="1:12" x14ac:dyDescent="0.3">
      <c r="A152" s="17"/>
      <c r="B152" s="17"/>
      <c r="C152" s="17"/>
      <c r="D152" s="17"/>
      <c r="E152" s="17"/>
      <c r="F152" s="17"/>
      <c r="G152" s="17"/>
      <c r="H15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0</v>
      </c>
      <c r="B2" s="35">
        <v>40741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134</v>
      </c>
      <c r="V3" s="26" t="s">
        <v>115</v>
      </c>
      <c r="W3">
        <f>COUNTA(L7:L28)</f>
        <v>22</v>
      </c>
      <c r="AA3" s="26" t="s">
        <v>115</v>
      </c>
      <c r="AB3">
        <f>COUNTA(L29:L51)</f>
        <v>23</v>
      </c>
      <c r="AF3" s="26" t="s">
        <v>115</v>
      </c>
      <c r="AG3">
        <f>COUNTA(L52:L73)</f>
        <v>22</v>
      </c>
      <c r="AK3" s="26" t="s">
        <v>115</v>
      </c>
      <c r="AL3">
        <f>COUNTA(L74:L95)</f>
        <v>22</v>
      </c>
      <c r="AP3" s="26" t="s">
        <v>115</v>
      </c>
      <c r="AQ3">
        <f>COUNTA(L96:L118)</f>
        <v>23</v>
      </c>
      <c r="AU3" s="26" t="s">
        <v>115</v>
      </c>
      <c r="AV3">
        <f>COUNTA(L119:L140)</f>
        <v>22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133</v>
      </c>
      <c r="V4" s="26" t="s">
        <v>116</v>
      </c>
      <c r="W4">
        <f>SUM(U7:U22)</f>
        <v>22</v>
      </c>
      <c r="AA4" s="26" t="s">
        <v>116</v>
      </c>
      <c r="AB4">
        <f>SUM(Z7:Z22)</f>
        <v>23</v>
      </c>
      <c r="AF4" s="26" t="s">
        <v>116</v>
      </c>
      <c r="AG4">
        <f>SUM(AE7:AE22)</f>
        <v>22</v>
      </c>
      <c r="AK4" s="26" t="s">
        <v>116</v>
      </c>
      <c r="AL4">
        <f>SUM(AJ7:AJ22)</f>
        <v>22</v>
      </c>
      <c r="AP4" s="26" t="s">
        <v>116</v>
      </c>
      <c r="AQ4">
        <f>SUM(AO7:AO22)</f>
        <v>23</v>
      </c>
      <c r="AU4" s="26" t="s">
        <v>116</v>
      </c>
      <c r="AV4">
        <f>SUM(AT7:AT22)</f>
        <v>21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106</v>
      </c>
      <c r="C7" s="61">
        <v>14</v>
      </c>
      <c r="D7" s="58">
        <v>132</v>
      </c>
      <c r="E7" s="61">
        <v>13</v>
      </c>
      <c r="F7" s="58">
        <v>151</v>
      </c>
      <c r="G7" s="64">
        <v>23</v>
      </c>
      <c r="H7" s="64">
        <v>158</v>
      </c>
      <c r="I7" s="43"/>
      <c r="J7" s="43"/>
      <c r="K7" s="44">
        <v>0</v>
      </c>
      <c r="L7">
        <v>1112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COUNTIF(L7:L28,T7)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COUNTIF(L29:L51,Y7)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COUNTIF(L52:L73,AD7)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COUNTIF(L74:L95,AI7)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COUNTIF(L96:L118,AN7)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COUNTIF(L119:L140,AS7)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296</v>
      </c>
      <c r="C8" s="62">
        <v>12</v>
      </c>
      <c r="D8" s="59">
        <v>303</v>
      </c>
      <c r="E8" s="62">
        <v>24</v>
      </c>
      <c r="F8" s="59">
        <v>312</v>
      </c>
      <c r="G8" s="65">
        <v>14</v>
      </c>
      <c r="H8" s="65">
        <v>320</v>
      </c>
      <c r="I8" s="43"/>
      <c r="J8" s="43"/>
      <c r="K8" s="44">
        <v>0</v>
      </c>
      <c r="L8">
        <v>2121</v>
      </c>
      <c r="N8" s="37">
        <v>1112</v>
      </c>
      <c r="O8" s="37">
        <f>COUNTIF($L$7:$L$500,N8)</f>
        <v>2</v>
      </c>
      <c r="P8" s="37">
        <f>O8/$Q$4</f>
        <v>1.5037593984962405E-2</v>
      </c>
      <c r="Q8" s="37">
        <f>IF(P8=0,0,(P8*((LOG(P8))/LOG(2))))</f>
        <v>-9.1056878729341179E-2</v>
      </c>
      <c r="T8" s="37">
        <f>N8</f>
        <v>1112</v>
      </c>
      <c r="U8" s="37">
        <f>COUNTIF(L7:L28,T8)</f>
        <v>1</v>
      </c>
      <c r="V8" s="37">
        <f>U8/(W4-U20)</f>
        <v>7.1428571428571425E-2</v>
      </c>
      <c r="W8" s="37">
        <f>IF(V8=0,0,(V8*((LOG(V8))/LOG(2))))</f>
        <v>-0.27195392300411453</v>
      </c>
      <c r="Y8" s="37">
        <f>N8</f>
        <v>1112</v>
      </c>
      <c r="Z8" s="37">
        <f>COUNTIF(L29:L51,Y8)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COUNTIF(L52:L73,AD8)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COUNTIF(L74:L95,AI8)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COUNTIF(L96:L118,AN8)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COUNTIF(L119:L140,AS8)</f>
        <v>1</v>
      </c>
      <c r="AU8" s="37">
        <f>AT8/(AV4-AT20)</f>
        <v>0.05</v>
      </c>
      <c r="AV8" s="37">
        <f>IF(AU8=0,0,(AU8*((LOG(AU8))/LOG(2))))</f>
        <v>-0.21609640474436814</v>
      </c>
    </row>
    <row r="9" spans="1:48" x14ac:dyDescent="0.3">
      <c r="A9" s="59">
        <v>21</v>
      </c>
      <c r="B9" s="59">
        <v>464</v>
      </c>
      <c r="C9" s="62">
        <v>12</v>
      </c>
      <c r="D9" s="59">
        <v>477</v>
      </c>
      <c r="E9" s="62">
        <v>13</v>
      </c>
      <c r="F9" s="59">
        <v>496</v>
      </c>
      <c r="G9" s="65">
        <v>23</v>
      </c>
      <c r="H9" s="65">
        <v>503</v>
      </c>
      <c r="I9" s="43"/>
      <c r="J9" s="43"/>
      <c r="K9" s="44">
        <v>0</v>
      </c>
      <c r="L9">
        <v>2112</v>
      </c>
      <c r="N9" s="37">
        <v>1121</v>
      </c>
      <c r="O9" s="37">
        <f>COUNTIF($L$7:$L$500,N9)</f>
        <v>1</v>
      </c>
      <c r="P9" s="37">
        <f>O9/$Q$4</f>
        <v>7.5187969924812026E-3</v>
      </c>
      <c r="Q9" s="37">
        <f>IF(P9=0,0,(P9*((LOG(P9))/LOG(2))))</f>
        <v>-5.3047236357151799E-2</v>
      </c>
      <c r="T9" s="37">
        <f>N9</f>
        <v>1121</v>
      </c>
      <c r="U9" s="37">
        <f>COUNTIF(L7:L28,T9)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COUNTIF(L29:L51,Y9)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COUNTIF(L52:L73,AD9)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COUNTIF(L74:L95,AI9)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COUNTIF(L96:L118,AN9)</f>
        <v>1</v>
      </c>
      <c r="AP9" s="37">
        <f>AO9/(AQ4-AO20)</f>
        <v>4.5454545454545456E-2</v>
      </c>
      <c r="AQ9" s="37">
        <f>IF(AP9=0,0,(AP9*((LOG(AP9))/LOG(2))))</f>
        <v>-0.20270143721078623</v>
      </c>
      <c r="AS9" s="37">
        <f>N9</f>
        <v>1121</v>
      </c>
      <c r="AT9" s="37">
        <f>COUNTIF(L119:L140,AS9)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648</v>
      </c>
      <c r="C10" s="62">
        <v>12</v>
      </c>
      <c r="D10" s="59">
        <v>656</v>
      </c>
      <c r="E10" s="62">
        <v>24</v>
      </c>
      <c r="F10" s="59">
        <v>664</v>
      </c>
      <c r="G10" s="65">
        <v>14</v>
      </c>
      <c r="H10" s="65">
        <v>676</v>
      </c>
      <c r="I10" s="43"/>
      <c r="J10" s="43"/>
      <c r="K10" s="44">
        <v>0</v>
      </c>
      <c r="L10">
        <v>2121</v>
      </c>
      <c r="N10" s="37">
        <v>1122</v>
      </c>
      <c r="O10" s="37">
        <f>COUNTIF($L$7:$L$500,N10)</f>
        <v>3</v>
      </c>
      <c r="P10" s="37">
        <f>O10/$Q$4</f>
        <v>2.2556390977443608E-2</v>
      </c>
      <c r="Q10" s="37">
        <f>IF(P10=0,0,(P10*((LOG(P10))/LOG(2))))</f>
        <v>-0.12339067522060226</v>
      </c>
      <c r="T10" s="37">
        <f>N10</f>
        <v>1122</v>
      </c>
      <c r="U10" s="37">
        <f>COUNTIF(L7:L28,T10)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COUNTIF(L29:L51,Y10)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COUNTIF(L52:L73,AD10)</f>
        <v>1</v>
      </c>
      <c r="AF10" s="37">
        <f>AE10/(AG4-AE20)</f>
        <v>6.6666666666666666E-2</v>
      </c>
      <c r="AG10" s="37">
        <f>IF(AF10=0,0,(AF10*((LOG(AF10))/LOG(2))))</f>
        <v>-0.26045937304056793</v>
      </c>
      <c r="AI10" s="37">
        <f>N10</f>
        <v>1122</v>
      </c>
      <c r="AJ10" s="37">
        <f>COUNTIF(L74:L95,AI10)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COUNTIF(L96:L118,AN10)</f>
        <v>1</v>
      </c>
      <c r="AP10" s="37">
        <f>AO10/(AQ4-AO20)</f>
        <v>4.5454545454545456E-2</v>
      </c>
      <c r="AQ10" s="37">
        <f>IF(AP10=0,0,(AP10*((LOG(AP10))/LOG(2))))</f>
        <v>-0.20270143721078623</v>
      </c>
      <c r="AS10" s="37">
        <f>N10</f>
        <v>1122</v>
      </c>
      <c r="AT10" s="37">
        <f>COUNTIF(L119:L140,AS10)</f>
        <v>1</v>
      </c>
      <c r="AU10" s="37">
        <f>AT10/(AV4-AT20)</f>
        <v>0.05</v>
      </c>
      <c r="AV10" s="37">
        <f>IF(AU10=0,0,(AU10*((LOG(AU10))/LOG(2))))</f>
        <v>-0.21609640474436814</v>
      </c>
    </row>
    <row r="11" spans="1:48" x14ac:dyDescent="0.3">
      <c r="A11" s="59">
        <v>21</v>
      </c>
      <c r="B11" s="59">
        <v>777</v>
      </c>
      <c r="C11" s="62">
        <v>21</v>
      </c>
      <c r="D11" s="59">
        <v>787</v>
      </c>
      <c r="E11" s="62">
        <v>11</v>
      </c>
      <c r="F11" s="59">
        <v>796</v>
      </c>
      <c r="G11" s="65">
        <v>21</v>
      </c>
      <c r="H11" s="65">
        <v>803</v>
      </c>
      <c r="I11" s="43"/>
      <c r="J11" s="43"/>
      <c r="K11" s="44">
        <v>0</v>
      </c>
      <c r="L11">
        <v>2212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COUNTIF(L7:L28,T11)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COUNTIF(L29:L51,Y11)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COUNTIF(L52:L73,AD11)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COUNTIF(L74:L95,AI11)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COUNTIF(L96:L118,AN11)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COUNTIF(L119:L140,AS11)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900</v>
      </c>
      <c r="C12" s="62">
        <v>12</v>
      </c>
      <c r="D12" s="59">
        <v>908</v>
      </c>
      <c r="E12" s="62">
        <v>24</v>
      </c>
      <c r="F12" s="59">
        <v>915</v>
      </c>
      <c r="G12" s="65">
        <v>14</v>
      </c>
      <c r="H12" s="65">
        <v>928</v>
      </c>
      <c r="I12" s="43"/>
      <c r="J12" s="43"/>
      <c r="K12" s="44">
        <v>0</v>
      </c>
      <c r="L12">
        <v>2121</v>
      </c>
      <c r="N12" s="37">
        <v>1212</v>
      </c>
      <c r="O12" s="37">
        <f>COUNTIF($L$7:$L$500,N12)</f>
        <v>12</v>
      </c>
      <c r="P12" s="37">
        <f>O12/$Q$4</f>
        <v>9.0225563909774431E-2</v>
      </c>
      <c r="Q12" s="37">
        <f>IF(P12=0,0,(P12*((LOG(P12))/LOG(2))))</f>
        <v>-0.31311157306286014</v>
      </c>
      <c r="T12" s="37">
        <f>N12</f>
        <v>1212</v>
      </c>
      <c r="U12" s="37">
        <f>COUNTIF(L7:L28,T12)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COUNTIF(L29:L51,Y12)</f>
        <v>4</v>
      </c>
      <c r="AA12" s="37">
        <f>Z12/(AB4-Z20)</f>
        <v>0.2</v>
      </c>
      <c r="AB12" s="37">
        <f>IF(AA12=0,0,(AA12*((LOG(AA12))/LOG(2))))</f>
        <v>-0.46438561897747244</v>
      </c>
      <c r="AD12" s="37">
        <f>N12</f>
        <v>1212</v>
      </c>
      <c r="AE12" s="37">
        <f>COUNTIF(L52:L73,AD12)</f>
        <v>2</v>
      </c>
      <c r="AF12" s="37">
        <f>AE12/(AG4-AE20)</f>
        <v>0.13333333333333333</v>
      </c>
      <c r="AG12" s="37">
        <f>IF(AF12=0,0,(AF12*((LOG(AF12))/LOG(2))))</f>
        <v>-0.3875854127478025</v>
      </c>
      <c r="AI12" s="37">
        <f>N12</f>
        <v>1212</v>
      </c>
      <c r="AJ12" s="37">
        <f>COUNTIF(L74:L95,AI12)</f>
        <v>1</v>
      </c>
      <c r="AK12" s="37">
        <f>AJ12/(AL4-AJ20)</f>
        <v>5.5555555555555552E-2</v>
      </c>
      <c r="AL12" s="37">
        <f>IF(AK12=0,0,(AK12*((LOG(AK12))/LOG(2))))</f>
        <v>-0.23166250008012845</v>
      </c>
      <c r="AN12" s="37">
        <f>N12</f>
        <v>1212</v>
      </c>
      <c r="AO12" s="37">
        <f>COUNTIF(L96:L118,AN12)</f>
        <v>3</v>
      </c>
      <c r="AP12" s="37">
        <f>AO12/(AQ4-AO20)</f>
        <v>0.13636363636363635</v>
      </c>
      <c r="AQ12" s="37">
        <f>IF(AP12=0,0,(AP12*((LOG(AP12))/LOG(2))))</f>
        <v>-0.39197306153401923</v>
      </c>
      <c r="AS12" s="37">
        <f>N12</f>
        <v>1212</v>
      </c>
      <c r="AT12" s="37">
        <f>COUNTIF(L119:L140,AS12)</f>
        <v>2</v>
      </c>
      <c r="AU12" s="37">
        <f>AT12/(AV4-AT20)</f>
        <v>0.1</v>
      </c>
      <c r="AV12" s="37">
        <f>IF(AU12=0,0,(AU12*((LOG(AU12))/LOG(2))))</f>
        <v>-0.33219280948873625</v>
      </c>
    </row>
    <row r="13" spans="1:48" x14ac:dyDescent="0.3">
      <c r="A13" s="59">
        <v>21</v>
      </c>
      <c r="B13" s="59">
        <v>1026</v>
      </c>
      <c r="C13" s="62">
        <v>21</v>
      </c>
      <c r="D13" s="59">
        <v>1034</v>
      </c>
      <c r="E13" s="62">
        <v>11</v>
      </c>
      <c r="F13" s="59">
        <v>1042</v>
      </c>
      <c r="G13" s="65">
        <v>21</v>
      </c>
      <c r="H13" s="65">
        <v>1050</v>
      </c>
      <c r="I13" s="43"/>
      <c r="J13" s="43"/>
      <c r="K13" s="44">
        <v>0</v>
      </c>
      <c r="L13">
        <v>2212</v>
      </c>
      <c r="N13" s="37">
        <v>1221</v>
      </c>
      <c r="O13" s="37">
        <f>COUNTIF($L$7:$L$500,N13)</f>
        <v>7</v>
      </c>
      <c r="P13" s="37">
        <f>O13/$Q$4</f>
        <v>5.2631578947368418E-2</v>
      </c>
      <c r="Q13" s="37">
        <f>IF(P13=0,0,(P13*((LOG(P13))/LOG(2))))</f>
        <v>-0.22357513228650452</v>
      </c>
      <c r="T13" s="37">
        <f>N13</f>
        <v>1221</v>
      </c>
      <c r="U13" s="37">
        <f>COUNTIF(L7:L28,T13)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COUNTIF(L29:L51,Y13)</f>
        <v>2</v>
      </c>
      <c r="AA13" s="37">
        <f>Z13/(AB4-Z20)</f>
        <v>0.1</v>
      </c>
      <c r="AB13" s="37">
        <f>IF(AA13=0,0,(AA13*((LOG(AA13))/LOG(2))))</f>
        <v>-0.33219280948873625</v>
      </c>
      <c r="AD13" s="37">
        <f>N13</f>
        <v>1221</v>
      </c>
      <c r="AE13" s="37">
        <f>COUNTIF(L52:L73,AD13)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COUNTIF(L74:L95,AI13)</f>
        <v>1</v>
      </c>
      <c r="AK13" s="37">
        <f>AJ13/(AL4-AJ20)</f>
        <v>5.5555555555555552E-2</v>
      </c>
      <c r="AL13" s="37">
        <f>IF(AK13=0,0,(AK13*((LOG(AK13))/LOG(2))))</f>
        <v>-0.23166250008012845</v>
      </c>
      <c r="AN13" s="37">
        <f>N13</f>
        <v>1221</v>
      </c>
      <c r="AO13" s="37">
        <f>COUNTIF(L96:L118,AN13)</f>
        <v>3</v>
      </c>
      <c r="AP13" s="37">
        <f>AO13/(AQ4-AO20)</f>
        <v>0.13636363636363635</v>
      </c>
      <c r="AQ13" s="37">
        <f>IF(AP13=0,0,(AP13*((LOG(AP13))/LOG(2))))</f>
        <v>-0.39197306153401923</v>
      </c>
      <c r="AS13" s="37">
        <f>N13</f>
        <v>1221</v>
      </c>
      <c r="AT13" s="37">
        <f>COUNTIF(L119:L140,AS13)</f>
        <v>1</v>
      </c>
      <c r="AU13" s="37">
        <f>AT13/(AV4-AT20)</f>
        <v>0.05</v>
      </c>
      <c r="AV13" s="37">
        <f>IF(AU13=0,0,(AU13*((LOG(AU13))/LOG(2))))</f>
        <v>-0.21609640474436814</v>
      </c>
    </row>
    <row r="14" spans="1:48" x14ac:dyDescent="0.3">
      <c r="A14" s="59">
        <v>21</v>
      </c>
      <c r="B14" s="59">
        <v>1139</v>
      </c>
      <c r="C14" s="62">
        <v>12</v>
      </c>
      <c r="D14" s="59">
        <v>1147</v>
      </c>
      <c r="E14" s="62">
        <v>13</v>
      </c>
      <c r="F14" s="59">
        <v>1173</v>
      </c>
      <c r="G14" s="65">
        <v>23</v>
      </c>
      <c r="H14" s="65">
        <v>1180</v>
      </c>
      <c r="I14" s="43"/>
      <c r="J14" s="43"/>
      <c r="K14" s="44">
        <v>0</v>
      </c>
      <c r="L14">
        <v>2112</v>
      </c>
      <c r="N14" s="37">
        <v>1222</v>
      </c>
      <c r="O14" s="37">
        <f>COUNTIF($L$7:$L$500,N14)</f>
        <v>7</v>
      </c>
      <c r="P14" s="37">
        <f>O14/$Q$4</f>
        <v>5.2631578947368418E-2</v>
      </c>
      <c r="Q14" s="37">
        <f>IF(P14=0,0,(P14*((LOG(P14))/LOG(2))))</f>
        <v>-0.22357513228650452</v>
      </c>
      <c r="T14" s="37">
        <f>N14</f>
        <v>1222</v>
      </c>
      <c r="U14" s="37">
        <f>COUNTIF(L7:L28,T14)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COUNTIF(L29:L51,Y14)</f>
        <v>2</v>
      </c>
      <c r="AA14" s="37">
        <f>Z14/(AB4-Z20)</f>
        <v>0.1</v>
      </c>
      <c r="AB14" s="37">
        <f>IF(AA14=0,0,(AA14*((LOG(AA14))/LOG(2))))</f>
        <v>-0.33219280948873625</v>
      </c>
      <c r="AD14" s="37">
        <f>N14</f>
        <v>1222</v>
      </c>
      <c r="AE14" s="37">
        <f>COUNTIF(L52:L73,AD14)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COUNTIF(L74:L95,AI14)</f>
        <v>2</v>
      </c>
      <c r="AK14" s="37">
        <f>AJ14/(AL4-AJ20)</f>
        <v>0.1111111111111111</v>
      </c>
      <c r="AL14" s="37">
        <f>IF(AK14=0,0,(AK14*((LOG(AK14))/LOG(2))))</f>
        <v>-0.3522138890491458</v>
      </c>
      <c r="AN14" s="37">
        <f>N14</f>
        <v>1222</v>
      </c>
      <c r="AO14" s="37">
        <f>COUNTIF(L96:L118,AN14)</f>
        <v>1</v>
      </c>
      <c r="AP14" s="37">
        <f>AO14/(AQ4-AO20)</f>
        <v>4.5454545454545456E-2</v>
      </c>
      <c r="AQ14" s="37">
        <f>IF(AP14=0,0,(AP14*((LOG(AP14))/LOG(2))))</f>
        <v>-0.20270143721078623</v>
      </c>
      <c r="AS14" s="37">
        <f>N14</f>
        <v>1222</v>
      </c>
      <c r="AT14" s="37">
        <f>COUNTIF(L119:L140,AS14)</f>
        <v>2</v>
      </c>
      <c r="AU14" s="37">
        <f>AT14/(AV4-AT20)</f>
        <v>0.1</v>
      </c>
      <c r="AV14" s="37">
        <f>IF(AU14=0,0,(AU14*((LOG(AU14))/LOG(2))))</f>
        <v>-0.33219280948873625</v>
      </c>
    </row>
    <row r="15" spans="1:48" x14ac:dyDescent="0.3">
      <c r="A15" s="59">
        <v>21</v>
      </c>
      <c r="B15" s="59">
        <v>1276</v>
      </c>
      <c r="C15" s="62">
        <v>21</v>
      </c>
      <c r="D15" s="59">
        <v>1291</v>
      </c>
      <c r="E15" s="62">
        <v>11</v>
      </c>
      <c r="F15" s="59">
        <v>1300</v>
      </c>
      <c r="G15" s="65">
        <v>21</v>
      </c>
      <c r="H15" s="65">
        <v>1307</v>
      </c>
      <c r="I15" s="43"/>
      <c r="J15" s="43"/>
      <c r="K15" s="44">
        <v>0</v>
      </c>
      <c r="L15">
        <v>2212</v>
      </c>
      <c r="N15" s="37">
        <v>2111</v>
      </c>
      <c r="O15" s="37">
        <f>COUNTIF($L$7:$L$500,N15)</f>
        <v>1</v>
      </c>
      <c r="P15" s="37">
        <f>O15/$Q$4</f>
        <v>7.5187969924812026E-3</v>
      </c>
      <c r="Q15" s="37">
        <f>IF(P15=0,0,(P15*((LOG(P15))/LOG(2))))</f>
        <v>-5.3047236357151799E-2</v>
      </c>
      <c r="T15" s="37">
        <f>N15</f>
        <v>2111</v>
      </c>
      <c r="U15" s="37">
        <f>COUNTIF(L7:L28,T15)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COUNTIF(L29:L51,Y15)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COUNTIF(L52:L73,AD15)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COUNTIF(L74:L95,AI15)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COUNTIF(L96:L118,AN15)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COUNTIF(L119:L140,AS15)</f>
        <v>1</v>
      </c>
      <c r="AU15" s="37">
        <f>AT15/(AV4-AT20)</f>
        <v>0.05</v>
      </c>
      <c r="AV15" s="37">
        <f>IF(AU15=0,0,(AU15*((LOG(AU15))/LOG(2))))</f>
        <v>-0.21609640474436814</v>
      </c>
    </row>
    <row r="16" spans="1:48" x14ac:dyDescent="0.3">
      <c r="A16" s="59">
        <v>21</v>
      </c>
      <c r="B16" s="59">
        <v>1405</v>
      </c>
      <c r="C16" s="62">
        <v>12</v>
      </c>
      <c r="D16" s="59">
        <v>1413</v>
      </c>
      <c r="E16" s="62">
        <v>24</v>
      </c>
      <c r="F16" s="59">
        <v>1433</v>
      </c>
      <c r="G16" s="65">
        <v>14</v>
      </c>
      <c r="H16" s="65">
        <v>1447</v>
      </c>
      <c r="I16" s="43"/>
      <c r="J16" s="43"/>
      <c r="K16" s="44">
        <v>0</v>
      </c>
      <c r="L16">
        <v>2121</v>
      </c>
      <c r="N16" s="37">
        <v>2112</v>
      </c>
      <c r="O16" s="37">
        <f>COUNTIF($L$7:$L$500,N16)</f>
        <v>7</v>
      </c>
      <c r="P16" s="37">
        <f>O16/$Q$4</f>
        <v>5.2631578947368418E-2</v>
      </c>
      <c r="Q16" s="37">
        <f>IF(P16=0,0,(P16*((LOG(P16))/LOG(2))))</f>
        <v>-0.22357513228650452</v>
      </c>
      <c r="T16" s="37">
        <f>N16</f>
        <v>2112</v>
      </c>
      <c r="U16" s="37">
        <f>COUNTIF(L7:L28,T16)</f>
        <v>2</v>
      </c>
      <c r="V16" s="37">
        <f>U16/(W4-U20)</f>
        <v>0.14285714285714285</v>
      </c>
      <c r="W16" s="37">
        <f>IF(V16=0,0,(V16*((LOG(V16))/LOG(2))))</f>
        <v>-0.40105070315108626</v>
      </c>
      <c r="Y16" s="37">
        <f>N16</f>
        <v>2112</v>
      </c>
      <c r="Z16" s="37">
        <f>COUNTIF(L29:L51,Y16)</f>
        <v>2</v>
      </c>
      <c r="AA16" s="37">
        <f>Z16/(AB4-Z20)</f>
        <v>0.1</v>
      </c>
      <c r="AB16" s="37">
        <f>IF(AA16=0,0,(AA16*((LOG(AA16))/LOG(2))))</f>
        <v>-0.33219280948873625</v>
      </c>
      <c r="AD16" s="37">
        <f>N16</f>
        <v>2112</v>
      </c>
      <c r="AE16" s="37">
        <f>COUNTIF(L52:L73,AD16)</f>
        <v>1</v>
      </c>
      <c r="AF16" s="37">
        <f>AE16/(AG4-AE20)</f>
        <v>6.6666666666666666E-2</v>
      </c>
      <c r="AG16" s="37">
        <f>IF(AF16=0,0,(AF16*((LOG(AF16))/LOG(2))))</f>
        <v>-0.26045937304056793</v>
      </c>
      <c r="AI16" s="37">
        <f>N16</f>
        <v>2112</v>
      </c>
      <c r="AJ16" s="37">
        <f>COUNTIF(L74:L95,AI16)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COUNTIF(L96:L118,AN16)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COUNTIF(L119:L140,AS16)</f>
        <v>2</v>
      </c>
      <c r="AU16" s="37">
        <f>AT16/(AV4-AT20)</f>
        <v>0.1</v>
      </c>
      <c r="AV16" s="37">
        <f>IF(AU16=0,0,(AU16*((LOG(AU16))/LOG(2))))</f>
        <v>-0.33219280948873625</v>
      </c>
    </row>
    <row r="17" spans="1:48" x14ac:dyDescent="0.3">
      <c r="A17" s="59">
        <v>21</v>
      </c>
      <c r="B17" s="59">
        <v>1544</v>
      </c>
      <c r="C17" s="62">
        <v>21</v>
      </c>
      <c r="D17" s="59">
        <v>1570</v>
      </c>
      <c r="E17" s="62">
        <v>11</v>
      </c>
      <c r="F17" s="59">
        <v>1586</v>
      </c>
      <c r="G17" s="65">
        <v>21</v>
      </c>
      <c r="H17" s="65">
        <v>1594</v>
      </c>
      <c r="I17" s="43"/>
      <c r="J17" s="43"/>
      <c r="K17" s="44">
        <v>0</v>
      </c>
      <c r="L17">
        <v>2212</v>
      </c>
      <c r="N17" s="37">
        <v>2121</v>
      </c>
      <c r="O17" s="37">
        <f>COUNTIF($L$7:$L$500,N17)</f>
        <v>25</v>
      </c>
      <c r="P17" s="37">
        <f>O17/$Q$4</f>
        <v>0.18796992481203006</v>
      </c>
      <c r="Q17" s="37">
        <f>IF(P17=0,0,(P17*((LOG(P17))/LOG(2))))</f>
        <v>-0.45327561009895956</v>
      </c>
      <c r="T17" s="37">
        <f>N17</f>
        <v>2121</v>
      </c>
      <c r="U17" s="37">
        <f>COUNTIF(L7:L28,T17)</f>
        <v>6</v>
      </c>
      <c r="V17" s="37">
        <f>U17/(W4-U20)</f>
        <v>0.42857142857142855</v>
      </c>
      <c r="W17" s="37">
        <f>IF(V17=0,0,(V17*((LOG(V17))/LOG(2))))</f>
        <v>-0.52388246628704915</v>
      </c>
      <c r="Y17" s="37">
        <f>N17</f>
        <v>2121</v>
      </c>
      <c r="Z17" s="37">
        <f>COUNTIF(L29:L51,Y17)</f>
        <v>4</v>
      </c>
      <c r="AA17" s="37">
        <f>Z17/(AB4-Z20)</f>
        <v>0.2</v>
      </c>
      <c r="AB17" s="37">
        <f>IF(AA17=0,0,(AA17*((LOG(AA17))/LOG(2))))</f>
        <v>-0.46438561897747244</v>
      </c>
      <c r="AD17" s="37">
        <f>N17</f>
        <v>2121</v>
      </c>
      <c r="AE17" s="37">
        <f>COUNTIF(L52:L73,AD17)</f>
        <v>1</v>
      </c>
      <c r="AF17" s="37">
        <f>AE17/(AG4-AE20)</f>
        <v>6.6666666666666666E-2</v>
      </c>
      <c r="AG17" s="37">
        <f>IF(AF17=0,0,(AF17*((LOG(AF17))/LOG(2))))</f>
        <v>-0.26045937304056793</v>
      </c>
      <c r="AI17" s="37">
        <f>N17</f>
        <v>2121</v>
      </c>
      <c r="AJ17" s="37">
        <f>COUNTIF(L74:L95,AI17)</f>
        <v>3</v>
      </c>
      <c r="AK17" s="37">
        <f>AJ17/(AL4-AJ20)</f>
        <v>0.16666666666666666</v>
      </c>
      <c r="AL17" s="37">
        <f>IF(AK17=0,0,(AK17*((LOG(AK17))/LOG(2))))</f>
        <v>-0.43082708345352599</v>
      </c>
      <c r="AN17" s="37">
        <f>N17</f>
        <v>2121</v>
      </c>
      <c r="AO17" s="37">
        <f>COUNTIF(L96:L118,AN17)</f>
        <v>7</v>
      </c>
      <c r="AP17" s="37">
        <f>AO17/(AQ4-AO20)</f>
        <v>0.31818181818181818</v>
      </c>
      <c r="AQ17" s="37">
        <f>IF(AP17=0,0,(AP17*((LOG(AP17))/LOG(2))))</f>
        <v>-0.52566076709353871</v>
      </c>
      <c r="AS17" s="37">
        <f>N17</f>
        <v>2121</v>
      </c>
      <c r="AT17" s="37">
        <f>COUNTIF(L119:L140,AS17)</f>
        <v>4</v>
      </c>
      <c r="AU17" s="37">
        <f>AT17/(AV4-AT20)</f>
        <v>0.2</v>
      </c>
      <c r="AV17" s="37">
        <f>IF(AU17=0,0,(AU17*((LOG(AU17))/LOG(2))))</f>
        <v>-0.46438561897747244</v>
      </c>
    </row>
    <row r="18" spans="1:48" x14ac:dyDescent="0.3">
      <c r="A18" s="59">
        <v>21</v>
      </c>
      <c r="B18" s="59">
        <v>1681</v>
      </c>
      <c r="C18" s="62">
        <v>21</v>
      </c>
      <c r="D18" s="59">
        <v>1689</v>
      </c>
      <c r="E18" s="62">
        <v>11</v>
      </c>
      <c r="F18" s="59">
        <v>1705</v>
      </c>
      <c r="G18" s="65">
        <v>21</v>
      </c>
      <c r="H18" s="65">
        <v>1712</v>
      </c>
      <c r="I18" s="43"/>
      <c r="J18" s="43"/>
      <c r="K18" s="44">
        <v>0</v>
      </c>
      <c r="L18">
        <v>2212</v>
      </c>
      <c r="N18" s="37">
        <v>2122</v>
      </c>
      <c r="O18" s="37">
        <f>COUNTIF($L$7:$L$500,N18)</f>
        <v>33</v>
      </c>
      <c r="P18" s="37">
        <f>O18/$Q$4</f>
        <v>0.24812030075187969</v>
      </c>
      <c r="Q18" s="37">
        <f>IF(P18=0,0,(P18*((LOG(P18))/LOG(2))))</f>
        <v>-0.49894221377977671</v>
      </c>
      <c r="T18" s="37">
        <f>N18</f>
        <v>2122</v>
      </c>
      <c r="U18" s="37">
        <f>COUNTIF(L7:L28,T18)</f>
        <v>3</v>
      </c>
      <c r="V18" s="37">
        <f>U18/(W4-U20)</f>
        <v>0.21428571428571427</v>
      </c>
      <c r="W18" s="37">
        <f>IF(V18=0,0,(V18*((LOG(V18))/LOG(2))))</f>
        <v>-0.47622694742923877</v>
      </c>
      <c r="Y18" s="37">
        <f>N18</f>
        <v>2122</v>
      </c>
      <c r="Z18" s="37">
        <f>COUNTIF(L29:L51,Y18)</f>
        <v>4</v>
      </c>
      <c r="AA18" s="37">
        <f>Z18/(AB4-Z20)</f>
        <v>0.2</v>
      </c>
      <c r="AB18" s="37">
        <f>IF(AA18=0,0,(AA18*((LOG(AA18))/LOG(2))))</f>
        <v>-0.46438561897747244</v>
      </c>
      <c r="AD18" s="37">
        <f>N18</f>
        <v>2122</v>
      </c>
      <c r="AE18" s="37">
        <f>COUNTIF(L52:L73,AD18)</f>
        <v>8</v>
      </c>
      <c r="AF18" s="37">
        <f>AE18/(AG4-AE20)</f>
        <v>0.53333333333333333</v>
      </c>
      <c r="AG18" s="37">
        <f>IF(AF18=0,0,(AF18*((LOG(AF18))/LOG(2))))</f>
        <v>-0.4836749843245432</v>
      </c>
      <c r="AI18" s="37">
        <f>N18</f>
        <v>2122</v>
      </c>
      <c r="AJ18" s="37">
        <f>COUNTIF(L74:L95,AI18)</f>
        <v>8</v>
      </c>
      <c r="AK18" s="37">
        <f>AJ18/(AL4-AJ20)</f>
        <v>0.44444444444444442</v>
      </c>
      <c r="AL18" s="37">
        <f>IF(AK18=0,0,(AK18*((LOG(AK18))/LOG(2))))</f>
        <v>-0.51996666730769447</v>
      </c>
      <c r="AN18" s="37">
        <f>N18</f>
        <v>2122</v>
      </c>
      <c r="AO18" s="37">
        <f>COUNTIF(L96:L118,AN18)</f>
        <v>6</v>
      </c>
      <c r="AP18" s="37">
        <f>AO18/(AQ4-AO20)</f>
        <v>0.27272727272727271</v>
      </c>
      <c r="AQ18" s="37">
        <f>IF(AP18=0,0,(AP18*((LOG(AP18))/LOG(2))))</f>
        <v>-0.51121885034076575</v>
      </c>
      <c r="AS18" s="37">
        <f>N18</f>
        <v>2122</v>
      </c>
      <c r="AT18" s="37">
        <f>COUNTIF(L119:L140,AS18)</f>
        <v>4</v>
      </c>
      <c r="AU18" s="37">
        <f>AT18/(AV4-AT20)</f>
        <v>0.2</v>
      </c>
      <c r="AV18" s="37">
        <f>IF(AU18=0,0,(AU18*((LOG(AU18))/LOG(2))))</f>
        <v>-0.46438561897747244</v>
      </c>
    </row>
    <row r="19" spans="1:48" x14ac:dyDescent="0.3">
      <c r="A19" s="59">
        <v>21</v>
      </c>
      <c r="B19" s="59">
        <v>1805</v>
      </c>
      <c r="C19" s="62">
        <v>12</v>
      </c>
      <c r="D19" s="59">
        <v>1816</v>
      </c>
      <c r="E19" s="62">
        <v>24</v>
      </c>
      <c r="F19" s="59">
        <v>1823</v>
      </c>
      <c r="G19" s="65">
        <v>14</v>
      </c>
      <c r="H19" s="65">
        <v>1836</v>
      </c>
      <c r="I19" s="43"/>
      <c r="J19" s="43"/>
      <c r="K19" s="44">
        <v>0</v>
      </c>
      <c r="L19">
        <v>2121</v>
      </c>
      <c r="N19" s="37">
        <v>2211</v>
      </c>
      <c r="O19" s="37">
        <f>COUNTIF($L$7:$L$500,N19)</f>
        <v>2</v>
      </c>
      <c r="P19" s="37">
        <f>O19/$Q$4</f>
        <v>1.5037593984962405E-2</v>
      </c>
      <c r="Q19" s="37">
        <f>IF(P19=0,0,(P19*((LOG(P19))/LOG(2))))</f>
        <v>-9.1056878729341179E-2</v>
      </c>
      <c r="T19" s="37">
        <f>N19</f>
        <v>2211</v>
      </c>
      <c r="U19" s="37">
        <f>COUNTIF(L7:L28,T19)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COUNTIF(L29:L51,Y19)</f>
        <v>1</v>
      </c>
      <c r="AA19" s="37">
        <f>Z19/(AB4-Z20)</f>
        <v>0.05</v>
      </c>
      <c r="AB19" s="37">
        <f>IF(AA19=0,0,(AA19*((LOG(AA19))/LOG(2))))</f>
        <v>-0.21609640474436814</v>
      </c>
      <c r="AD19" s="37">
        <f>N19</f>
        <v>2211</v>
      </c>
      <c r="AE19" s="37">
        <f>COUNTIF(L52:L73,AD19)</f>
        <v>1</v>
      </c>
      <c r="AF19" s="37">
        <f>AE19/(AG4-AE20)</f>
        <v>6.6666666666666666E-2</v>
      </c>
      <c r="AG19" s="37">
        <f>IF(AF19=0,0,(AF19*((LOG(AF19))/LOG(2))))</f>
        <v>-0.26045937304056793</v>
      </c>
      <c r="AI19" s="37">
        <f>N19</f>
        <v>2211</v>
      </c>
      <c r="AJ19" s="37">
        <f>COUNTIF(L74:L95,AI19)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COUNTIF(L96:L118,AN19)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COUNTIF(L119:L140,AS19)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1933</v>
      </c>
      <c r="C20" s="62">
        <v>12</v>
      </c>
      <c r="D20" s="59">
        <v>1958</v>
      </c>
      <c r="E20" s="62">
        <v>24</v>
      </c>
      <c r="F20" s="59">
        <v>1966</v>
      </c>
      <c r="G20" s="65">
        <v>23</v>
      </c>
      <c r="H20" s="65">
        <v>1978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24</v>
      </c>
      <c r="P20" s="37">
        <f>O20/$Q$4</f>
        <v>0.18045112781954886</v>
      </c>
      <c r="Q20" s="37">
        <f>IF(P20=0,0,(P20*((LOG(P20))/LOG(2))))</f>
        <v>-0.44577201830617141</v>
      </c>
      <c r="T20" s="37">
        <f>N20</f>
        <v>2212</v>
      </c>
      <c r="U20" s="37">
        <f>COUNTIF(L7:L28,T20)</f>
        <v>8</v>
      </c>
      <c r="V20" s="56"/>
      <c r="W20" s="57"/>
      <c r="Y20" s="37">
        <f>N20</f>
        <v>2212</v>
      </c>
      <c r="Z20" s="37">
        <f>COUNTIF(L29:L51,Y20)</f>
        <v>3</v>
      </c>
      <c r="AA20" s="56"/>
      <c r="AB20" s="57"/>
      <c r="AD20" s="37">
        <f>N20</f>
        <v>2212</v>
      </c>
      <c r="AE20" s="37">
        <f>COUNTIF(L52:L73,AD20)</f>
        <v>7</v>
      </c>
      <c r="AF20" s="56"/>
      <c r="AG20" s="57"/>
      <c r="AI20" s="37">
        <f>N20</f>
        <v>2212</v>
      </c>
      <c r="AJ20" s="37">
        <f>COUNTIF(L74:L95,AI20)</f>
        <v>4</v>
      </c>
      <c r="AK20" s="56"/>
      <c r="AL20" s="57"/>
      <c r="AN20" s="37">
        <f>N20</f>
        <v>2212</v>
      </c>
      <c r="AO20" s="37">
        <f>COUNTIF(L96:L118,AN20)</f>
        <v>1</v>
      </c>
      <c r="AP20" s="56"/>
      <c r="AQ20" s="57"/>
      <c r="AS20" s="37">
        <f>N20</f>
        <v>2212</v>
      </c>
      <c r="AT20" s="37">
        <f>COUNTIF(L119:L140,AS20)</f>
        <v>1</v>
      </c>
      <c r="AU20" s="56"/>
      <c r="AV20" s="57"/>
    </row>
    <row r="21" spans="1:48" x14ac:dyDescent="0.3">
      <c r="A21" s="59">
        <v>21</v>
      </c>
      <c r="B21" s="59">
        <v>2080</v>
      </c>
      <c r="C21" s="62">
        <v>21</v>
      </c>
      <c r="D21" s="59">
        <v>2088</v>
      </c>
      <c r="E21" s="62">
        <v>11</v>
      </c>
      <c r="F21" s="59">
        <v>2108</v>
      </c>
      <c r="G21" s="65">
        <v>21</v>
      </c>
      <c r="H21" s="65">
        <v>2116</v>
      </c>
      <c r="I21" s="43"/>
      <c r="J21" s="43"/>
      <c r="K21" s="44">
        <v>0</v>
      </c>
      <c r="L21">
        <v>2212</v>
      </c>
      <c r="N21" s="37">
        <v>2221</v>
      </c>
      <c r="O21" s="37">
        <f>COUNTIF($L$7:$L$500,N21)</f>
        <v>3</v>
      </c>
      <c r="P21" s="37">
        <f>O21/$Q$4</f>
        <v>2.2556390977443608E-2</v>
      </c>
      <c r="Q21" s="37">
        <f>IF(P21=0,0,(P21*((LOG(P21))/LOG(2))))</f>
        <v>-0.12339067522060226</v>
      </c>
      <c r="T21" s="37">
        <f>N21</f>
        <v>2221</v>
      </c>
      <c r="U21" s="37">
        <f>COUNTIF(L7:L28,T21)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COUNTIF(L29:L51,Y21)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COUNTIF(L52:L73,AD21)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COUNTIF(L74:L95,AI21)</f>
        <v>1</v>
      </c>
      <c r="AK21" s="37">
        <f>AJ21/(AL4-AJ20)</f>
        <v>5.5555555555555552E-2</v>
      </c>
      <c r="AL21" s="37">
        <f>IF(AK21=0,0,(AK21*((LOG(AK21))/LOG(2))))</f>
        <v>-0.23166250008012845</v>
      </c>
      <c r="AN21" s="37">
        <f>N21</f>
        <v>2221</v>
      </c>
      <c r="AO21" s="37">
        <f>COUNTIF(L96:L118,AN21)</f>
        <v>0</v>
      </c>
      <c r="AP21" s="37">
        <f>AO21/(AQ4-AO20)</f>
        <v>0</v>
      </c>
      <c r="AQ21" s="37">
        <f>IF(AP21=0,0,(AP21*((LOG(AP21))/LOG(2))))</f>
        <v>0</v>
      </c>
      <c r="AS21" s="37">
        <f>N21</f>
        <v>2221</v>
      </c>
      <c r="AT21" s="37">
        <f>COUNTIF(L119:L140,AS21)</f>
        <v>2</v>
      </c>
      <c r="AU21" s="37">
        <f>AT21/(AV4-AT20)</f>
        <v>0.1</v>
      </c>
      <c r="AV21" s="37">
        <f>IF(AU21=0,0,(AU21*((LOG(AU21))/LOG(2))))</f>
        <v>-0.33219280948873625</v>
      </c>
    </row>
    <row r="22" spans="1:48" x14ac:dyDescent="0.3">
      <c r="A22" s="59">
        <v>21</v>
      </c>
      <c r="B22" s="59">
        <v>2213</v>
      </c>
      <c r="C22" s="62">
        <v>12</v>
      </c>
      <c r="D22" s="59">
        <v>2221</v>
      </c>
      <c r="E22" s="62">
        <v>24</v>
      </c>
      <c r="F22" s="59">
        <v>2246</v>
      </c>
      <c r="G22" s="65">
        <v>23</v>
      </c>
      <c r="H22" s="65">
        <v>2262</v>
      </c>
      <c r="I22" s="43"/>
      <c r="J22" s="43"/>
      <c r="K22" s="44">
        <v>0</v>
      </c>
      <c r="L22">
        <v>2122</v>
      </c>
      <c r="N22" s="37">
        <v>2222</v>
      </c>
      <c r="O22" s="37">
        <f>COUNTIF($L$7:$L$500,N22)</f>
        <v>6</v>
      </c>
      <c r="P22" s="37">
        <f>O22/$Q$4</f>
        <v>4.5112781954887216E-2</v>
      </c>
      <c r="Q22" s="37">
        <f>IF(P22=0,0,(P22*((LOG(P22))/LOG(2))))</f>
        <v>-0.20166856848631731</v>
      </c>
      <c r="T22" s="37">
        <f>N22</f>
        <v>2222</v>
      </c>
      <c r="U22" s="37">
        <f>COUNTIF(L7:L28,T22)</f>
        <v>2</v>
      </c>
      <c r="V22" s="37">
        <f>U22/(W4-U20)</f>
        <v>0.14285714285714285</v>
      </c>
      <c r="W22" s="37">
        <f>IF(V22=0,0,(V22*((LOG(V22))/LOG(2))))</f>
        <v>-0.40105070315108626</v>
      </c>
      <c r="Y22" s="37">
        <f>N22</f>
        <v>2222</v>
      </c>
      <c r="Z22" s="37">
        <f>COUNTIF(L29:L51,Y22)</f>
        <v>1</v>
      </c>
      <c r="AA22" s="37">
        <f>Z22/(AB4-Z20)</f>
        <v>0.05</v>
      </c>
      <c r="AB22" s="37">
        <f>IF(AA22=0,0,(AA22*((LOG(AA22))/LOG(2))))</f>
        <v>-0.21609640474436814</v>
      </c>
      <c r="AD22" s="37">
        <f>N22</f>
        <v>2222</v>
      </c>
      <c r="AE22" s="37">
        <f>COUNTIF(L52:L73,AD22)</f>
        <v>1</v>
      </c>
      <c r="AF22" s="37">
        <f>AE22/(AG4-AE20)</f>
        <v>6.6666666666666666E-2</v>
      </c>
      <c r="AG22" s="37">
        <f>IF(AF22=0,0,(AF22*((LOG(AF22))/LOG(2))))</f>
        <v>-0.26045937304056793</v>
      </c>
      <c r="AI22" s="37">
        <f>N22</f>
        <v>2222</v>
      </c>
      <c r="AJ22" s="37">
        <f>COUNTIF(L74:L95,AI22)</f>
        <v>2</v>
      </c>
      <c r="AK22" s="37">
        <f>AJ22/(AL4-AJ20)</f>
        <v>0.1111111111111111</v>
      </c>
      <c r="AL22" s="37">
        <f>IF(AK22=0,0,(AK22*((LOG(AK22))/LOG(2))))</f>
        <v>-0.3522138890491458</v>
      </c>
      <c r="AN22" s="37">
        <f>N22</f>
        <v>2222</v>
      </c>
      <c r="AO22" s="37">
        <f>COUNTIF(L96:L118,AN22)</f>
        <v>0</v>
      </c>
      <c r="AP22" s="37">
        <f>AO22/(AQ4-AO20)</f>
        <v>0</v>
      </c>
      <c r="AQ22" s="37">
        <f>IF(AP22=0,0,(AP22*((LOG(AP22))/LOG(2))))</f>
        <v>0</v>
      </c>
      <c r="AS22" s="37">
        <f>N22</f>
        <v>2222</v>
      </c>
      <c r="AT22" s="37">
        <f>COUNTIF(L119:L140,AS22)</f>
        <v>0</v>
      </c>
      <c r="AU22" s="37">
        <f>AT22/(AV4-AT20)</f>
        <v>0</v>
      </c>
      <c r="AV22" s="37">
        <f>IF(AU22=0,0,(AU22*((LOG(AU22))/LOG(2))))</f>
        <v>0</v>
      </c>
    </row>
    <row r="23" spans="1:48" x14ac:dyDescent="0.3">
      <c r="A23" s="59">
        <v>21</v>
      </c>
      <c r="B23" s="59">
        <v>2367</v>
      </c>
      <c r="C23" s="62">
        <v>12</v>
      </c>
      <c r="D23" s="59">
        <v>2383</v>
      </c>
      <c r="E23" s="62">
        <v>24</v>
      </c>
      <c r="F23" s="59">
        <v>2390</v>
      </c>
      <c r="G23" s="65">
        <v>14</v>
      </c>
      <c r="H23" s="65">
        <v>2405</v>
      </c>
      <c r="I23" s="43"/>
      <c r="J23" s="43"/>
      <c r="K23" s="44">
        <v>0</v>
      </c>
      <c r="L23">
        <v>2121</v>
      </c>
      <c r="P23" s="28">
        <f>SUM(P7:P22)</f>
        <v>0.99999999999999989</v>
      </c>
      <c r="Q23" s="28">
        <f>-SUM(Q7:Q22)</f>
        <v>3.118484961207789</v>
      </c>
      <c r="V23" s="28">
        <f>SUM(V7:V22)</f>
        <v>1</v>
      </c>
      <c r="W23" s="28">
        <f>-SUM(W7:W22)</f>
        <v>2.0741647430225751</v>
      </c>
      <c r="AA23" s="28">
        <f>SUM(AA7:AA22)</f>
        <v>1</v>
      </c>
      <c r="AB23" s="28">
        <f>-SUM(AB7:AB22)</f>
        <v>2.8219280948873626</v>
      </c>
      <c r="AF23" s="28">
        <f>SUM(AF7:AF22)</f>
        <v>1</v>
      </c>
      <c r="AG23" s="28">
        <f>-SUM(AG7:AG22)</f>
        <v>2.1735572622751853</v>
      </c>
      <c r="AK23" s="28">
        <f>SUM(AK7:AK22)</f>
        <v>1</v>
      </c>
      <c r="AL23" s="28">
        <f>-SUM(AL7:AL22)</f>
        <v>2.3502090290998972</v>
      </c>
      <c r="AP23" s="28">
        <f>SUM(AP7:AP22)</f>
        <v>1</v>
      </c>
      <c r="AQ23" s="28">
        <f>-SUM(AQ7:AQ22)</f>
        <v>2.4289300521347013</v>
      </c>
      <c r="AU23" s="28">
        <f>SUM(AU7:AU22)</f>
        <v>0.99999999999999989</v>
      </c>
      <c r="AV23" s="28">
        <f>-SUM(AV7:AV22)</f>
        <v>3.1219280948873624</v>
      </c>
    </row>
    <row r="24" spans="1:48" x14ac:dyDescent="0.3">
      <c r="A24" s="59">
        <v>21</v>
      </c>
      <c r="B24" s="59">
        <v>2505</v>
      </c>
      <c r="C24" s="62">
        <v>12</v>
      </c>
      <c r="D24" s="59">
        <v>2525</v>
      </c>
      <c r="E24" s="62">
        <v>24</v>
      </c>
      <c r="F24" s="59">
        <v>2533</v>
      </c>
      <c r="G24" s="65">
        <v>23</v>
      </c>
      <c r="H24" s="65">
        <v>2545</v>
      </c>
      <c r="I24" s="43"/>
      <c r="J24" s="43"/>
      <c r="K24" s="44">
        <v>0</v>
      </c>
      <c r="L24">
        <v>2122</v>
      </c>
      <c r="P24" s="29" t="s">
        <v>87</v>
      </c>
      <c r="Q24" s="29">
        <f>Q23/(LOG(Q4)/LOG(2))</f>
        <v>0.44200710456551118</v>
      </c>
      <c r="V24" s="29" t="s">
        <v>114</v>
      </c>
      <c r="W24" s="29">
        <f>W23/(LOG(W4)/LOG(2))</f>
        <v>0.46511863403264686</v>
      </c>
      <c r="AA24" s="29" t="s">
        <v>117</v>
      </c>
      <c r="AB24" s="29">
        <f>AB23/(LOG(AB4)/LOG(2))</f>
        <v>0.6238287708448037</v>
      </c>
      <c r="AF24" s="29" t="s">
        <v>118</v>
      </c>
      <c r="AG24" s="29">
        <f>AG23/(LOG(AG4)/LOG(2))</f>
        <v>0.48740679264847114</v>
      </c>
      <c r="AK24" s="29" t="s">
        <v>119</v>
      </c>
      <c r="AL24" s="29">
        <f>AL23/(LOG(AL4)/LOG(2))</f>
        <v>0.52701986039603599</v>
      </c>
      <c r="AP24" s="29" t="s">
        <v>120</v>
      </c>
      <c r="AQ24" s="29">
        <f>AQ23/(LOG(AQ4)/LOG(2))</f>
        <v>0.53695076484635818</v>
      </c>
      <c r="AU24" s="29" t="s">
        <v>121</v>
      </c>
      <c r="AV24" s="29">
        <f>AV23/(LOG(AV4)/LOG(2))</f>
        <v>0.71077014577701036</v>
      </c>
    </row>
    <row r="25" spans="1:48" x14ac:dyDescent="0.3">
      <c r="A25" s="59">
        <v>21</v>
      </c>
      <c r="B25" s="59">
        <v>2648</v>
      </c>
      <c r="C25" s="62">
        <v>21</v>
      </c>
      <c r="D25" s="59">
        <v>2665</v>
      </c>
      <c r="E25" s="62">
        <v>22</v>
      </c>
      <c r="F25" s="59">
        <v>2675</v>
      </c>
      <c r="G25" s="65">
        <v>23</v>
      </c>
      <c r="H25" s="65">
        <v>2689</v>
      </c>
      <c r="I25" s="43"/>
      <c r="J25" s="43"/>
      <c r="K25" s="44">
        <v>0</v>
      </c>
      <c r="L25">
        <v>2222</v>
      </c>
    </row>
    <row r="26" spans="1:48" x14ac:dyDescent="0.3">
      <c r="A26" s="59">
        <v>21</v>
      </c>
      <c r="B26" s="59">
        <v>2789</v>
      </c>
      <c r="C26" s="62">
        <v>21</v>
      </c>
      <c r="D26" s="59">
        <v>2819</v>
      </c>
      <c r="E26" s="62">
        <v>22</v>
      </c>
      <c r="F26" s="59">
        <v>2828</v>
      </c>
      <c r="G26" s="65">
        <v>23</v>
      </c>
      <c r="H26" s="65">
        <v>2847</v>
      </c>
      <c r="I26" s="43"/>
      <c r="J26" s="43"/>
      <c r="K26" s="44">
        <v>0</v>
      </c>
      <c r="L26">
        <v>2222</v>
      </c>
    </row>
    <row r="27" spans="1:48" x14ac:dyDescent="0.3">
      <c r="A27" s="59">
        <v>21</v>
      </c>
      <c r="B27" s="59">
        <v>2945</v>
      </c>
      <c r="C27" s="62">
        <v>21</v>
      </c>
      <c r="D27" s="59">
        <v>2958</v>
      </c>
      <c r="E27" s="62">
        <v>11</v>
      </c>
      <c r="F27" s="59">
        <v>2968</v>
      </c>
      <c r="G27" s="65">
        <v>21</v>
      </c>
      <c r="H27" s="65">
        <v>2976</v>
      </c>
      <c r="I27" s="43"/>
      <c r="J27" s="43"/>
      <c r="K27" s="44">
        <v>0</v>
      </c>
      <c r="L27">
        <v>2212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21</v>
      </c>
      <c r="B28" s="59">
        <v>3070</v>
      </c>
      <c r="C28" s="62">
        <v>21</v>
      </c>
      <c r="D28" s="59">
        <v>3088</v>
      </c>
      <c r="E28" s="62">
        <v>11</v>
      </c>
      <c r="F28" s="59">
        <v>3097</v>
      </c>
      <c r="G28" s="65">
        <v>21</v>
      </c>
      <c r="H28" s="65">
        <v>3124</v>
      </c>
      <c r="I28" s="43"/>
      <c r="J28" s="43"/>
      <c r="K28" s="44">
        <v>0</v>
      </c>
      <c r="L28">
        <v>2212</v>
      </c>
      <c r="N28" s="41">
        <f>COUNTIF(L7:L140,G3)</f>
        <v>24</v>
      </c>
      <c r="O28" s="41"/>
      <c r="P28" s="48">
        <v>22</v>
      </c>
      <c r="Q28" s="48">
        <v>23</v>
      </c>
      <c r="R28" s="48">
        <v>22</v>
      </c>
      <c r="S28" s="48">
        <v>22</v>
      </c>
      <c r="T28" s="48">
        <v>23</v>
      </c>
      <c r="U28" s="48">
        <v>22</v>
      </c>
      <c r="V28" s="47"/>
    </row>
    <row r="29" spans="1:48" x14ac:dyDescent="0.3">
      <c r="A29" s="60">
        <v>21</v>
      </c>
      <c r="B29" s="60">
        <v>3215</v>
      </c>
      <c r="C29" s="63">
        <v>12</v>
      </c>
      <c r="D29" s="60">
        <v>3224</v>
      </c>
      <c r="E29" s="63">
        <v>24</v>
      </c>
      <c r="F29" s="60">
        <v>3232</v>
      </c>
      <c r="G29" s="66">
        <v>14</v>
      </c>
      <c r="H29" s="66">
        <v>3239</v>
      </c>
      <c r="I29" s="42"/>
      <c r="J29" s="42"/>
      <c r="K29" s="52">
        <v>0</v>
      </c>
      <c r="L29">
        <v>2121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12</v>
      </c>
      <c r="B30" s="60">
        <v>3356</v>
      </c>
      <c r="C30" s="63">
        <v>23</v>
      </c>
      <c r="D30" s="60">
        <v>3363</v>
      </c>
      <c r="E30" s="63">
        <v>13</v>
      </c>
      <c r="F30" s="60">
        <v>3375</v>
      </c>
      <c r="G30" s="66">
        <v>23</v>
      </c>
      <c r="H30" s="66">
        <v>3382</v>
      </c>
      <c r="I30" s="42"/>
      <c r="J30" s="42"/>
      <c r="K30" s="52">
        <v>0</v>
      </c>
      <c r="L30">
        <v>1212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12</v>
      </c>
      <c r="B31" s="60">
        <v>3490</v>
      </c>
      <c r="C31" s="63">
        <v>23</v>
      </c>
      <c r="D31" s="60">
        <v>3498</v>
      </c>
      <c r="E31" s="63">
        <v>24</v>
      </c>
      <c r="F31" s="60">
        <v>3506</v>
      </c>
      <c r="G31" s="66">
        <v>23</v>
      </c>
      <c r="H31" s="66">
        <v>3523</v>
      </c>
      <c r="I31" s="42"/>
      <c r="J31" s="42"/>
      <c r="K31" s="52">
        <v>0</v>
      </c>
      <c r="L31">
        <v>1222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3626</v>
      </c>
      <c r="C32" s="63">
        <v>12</v>
      </c>
      <c r="D32" s="60">
        <v>3642</v>
      </c>
      <c r="E32" s="63">
        <v>13</v>
      </c>
      <c r="F32" s="60">
        <v>3653</v>
      </c>
      <c r="G32" s="66">
        <v>23</v>
      </c>
      <c r="H32" s="66">
        <v>3660</v>
      </c>
      <c r="I32" s="42"/>
      <c r="J32" s="42"/>
      <c r="K32" s="52">
        <v>0</v>
      </c>
      <c r="L32">
        <v>2112</v>
      </c>
      <c r="O32" s="46" t="s">
        <v>103</v>
      </c>
      <c r="P32" s="48">
        <f>U20</f>
        <v>8</v>
      </c>
      <c r="Q32" s="48">
        <f>Z20</f>
        <v>3</v>
      </c>
      <c r="R32" s="48">
        <f>AE20</f>
        <v>7</v>
      </c>
      <c r="S32" s="48">
        <f>AJ20</f>
        <v>4</v>
      </c>
      <c r="T32" s="48">
        <f>AO20</f>
        <v>1</v>
      </c>
      <c r="U32" s="48">
        <f>AT20</f>
        <v>1</v>
      </c>
      <c r="V32" s="46"/>
    </row>
    <row r="33" spans="1:22" x14ac:dyDescent="0.3">
      <c r="A33" s="60">
        <v>21</v>
      </c>
      <c r="B33" s="60">
        <v>3763</v>
      </c>
      <c r="C33" s="63">
        <v>12</v>
      </c>
      <c r="D33" s="60">
        <v>3783</v>
      </c>
      <c r="E33" s="63">
        <v>24</v>
      </c>
      <c r="F33" s="60">
        <v>3790</v>
      </c>
      <c r="G33" s="66">
        <v>23</v>
      </c>
      <c r="H33" s="66">
        <v>3800</v>
      </c>
      <c r="I33" s="42"/>
      <c r="J33" s="42"/>
      <c r="K33" s="52">
        <v>0</v>
      </c>
      <c r="L33">
        <v>2122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3911</v>
      </c>
      <c r="C34" s="63">
        <v>23</v>
      </c>
      <c r="D34" s="60">
        <v>3934</v>
      </c>
      <c r="E34" s="63">
        <v>13</v>
      </c>
      <c r="F34" s="60">
        <v>3942</v>
      </c>
      <c r="G34" s="66">
        <v>23</v>
      </c>
      <c r="H34" s="66">
        <v>3950</v>
      </c>
      <c r="I34" s="42"/>
      <c r="J34" s="42"/>
      <c r="K34" s="52">
        <v>0</v>
      </c>
      <c r="L34">
        <v>1212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4048</v>
      </c>
      <c r="C35" s="63">
        <v>21</v>
      </c>
      <c r="D35" s="60">
        <v>4080</v>
      </c>
      <c r="E35" s="63">
        <v>22</v>
      </c>
      <c r="F35" s="60">
        <v>4090</v>
      </c>
      <c r="G35" s="66">
        <v>23</v>
      </c>
      <c r="H35" s="66">
        <v>4100</v>
      </c>
      <c r="I35" s="42"/>
      <c r="J35" s="42"/>
      <c r="K35" s="52">
        <v>0</v>
      </c>
      <c r="L35">
        <v>2222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4200</v>
      </c>
      <c r="C36" s="63">
        <v>12</v>
      </c>
      <c r="D36" s="60">
        <v>4209</v>
      </c>
      <c r="E36" s="63">
        <v>13</v>
      </c>
      <c r="F36" s="60">
        <v>4218</v>
      </c>
      <c r="G36" s="66">
        <v>23</v>
      </c>
      <c r="H36" s="66">
        <v>4225</v>
      </c>
      <c r="I36" s="42"/>
      <c r="J36" s="42"/>
      <c r="K36" s="52">
        <v>0</v>
      </c>
      <c r="L36">
        <v>2112</v>
      </c>
      <c r="N36" s="42"/>
      <c r="O36" s="51" t="s">
        <v>107</v>
      </c>
      <c r="P36">
        <f>H28/P28</f>
        <v>142</v>
      </c>
      <c r="Q36">
        <f>(H51-H28)/Q28</f>
        <v>140.52173913043478</v>
      </c>
      <c r="R36">
        <f>(H73-H51)/R28</f>
        <v>136.90909090909091</v>
      </c>
      <c r="S36">
        <f>(H95-H73)/S28</f>
        <v>337.04545454545456</v>
      </c>
      <c r="T36">
        <f>(H118-H95)/T28</f>
        <v>155.91304347826087</v>
      </c>
      <c r="U36">
        <f>(H140-H118)/U28</f>
        <v>-925.86363636363637</v>
      </c>
    </row>
    <row r="37" spans="1:22" x14ac:dyDescent="0.3">
      <c r="A37" s="60">
        <v>21</v>
      </c>
      <c r="B37" s="60">
        <v>4322</v>
      </c>
      <c r="C37" s="63">
        <v>21</v>
      </c>
      <c r="D37" s="60">
        <v>4330</v>
      </c>
      <c r="E37" s="63">
        <v>11</v>
      </c>
      <c r="F37" s="60">
        <v>4339</v>
      </c>
      <c r="G37" s="66">
        <v>12</v>
      </c>
      <c r="H37" s="66">
        <v>4358</v>
      </c>
      <c r="I37" s="42"/>
      <c r="J37" s="42"/>
      <c r="K37" s="52">
        <v>0</v>
      </c>
      <c r="L37">
        <v>2211</v>
      </c>
    </row>
    <row r="38" spans="1:22" x14ac:dyDescent="0.3">
      <c r="A38" s="60">
        <v>21</v>
      </c>
      <c r="B38" s="60">
        <v>4455</v>
      </c>
      <c r="C38" s="63">
        <v>21</v>
      </c>
      <c r="D38" s="60">
        <v>4464</v>
      </c>
      <c r="E38" s="63">
        <v>11</v>
      </c>
      <c r="F38" s="60">
        <v>4472</v>
      </c>
      <c r="G38" s="66">
        <v>21</v>
      </c>
      <c r="H38" s="66">
        <v>4479</v>
      </c>
      <c r="I38" s="42"/>
      <c r="J38" s="42"/>
      <c r="K38" s="52">
        <v>0</v>
      </c>
      <c r="L38">
        <v>2212</v>
      </c>
    </row>
    <row r="39" spans="1:22" x14ac:dyDescent="0.3">
      <c r="A39" s="60">
        <v>21</v>
      </c>
      <c r="B39" s="60">
        <v>4580</v>
      </c>
      <c r="C39" s="63">
        <v>21</v>
      </c>
      <c r="D39" s="60">
        <v>4590</v>
      </c>
      <c r="E39" s="63">
        <v>11</v>
      </c>
      <c r="F39" s="60">
        <v>4597</v>
      </c>
      <c r="G39" s="66">
        <v>21</v>
      </c>
      <c r="H39" s="66">
        <v>4604</v>
      </c>
      <c r="I39" s="42"/>
      <c r="J39" s="42"/>
      <c r="K39" s="52">
        <v>0</v>
      </c>
      <c r="L39">
        <v>2212</v>
      </c>
    </row>
    <row r="40" spans="1:22" x14ac:dyDescent="0.3">
      <c r="A40" s="60">
        <v>21</v>
      </c>
      <c r="B40" s="60">
        <v>4695</v>
      </c>
      <c r="C40" s="63">
        <v>12</v>
      </c>
      <c r="D40" s="60">
        <v>4702</v>
      </c>
      <c r="E40" s="63">
        <v>24</v>
      </c>
      <c r="F40" s="60">
        <v>4717</v>
      </c>
      <c r="G40" s="66">
        <v>14</v>
      </c>
      <c r="H40" s="66">
        <v>4734</v>
      </c>
      <c r="I40" s="42"/>
      <c r="J40" s="42"/>
      <c r="K40" s="52">
        <v>0</v>
      </c>
      <c r="L40">
        <v>2121</v>
      </c>
    </row>
    <row r="41" spans="1:22" x14ac:dyDescent="0.3">
      <c r="A41" s="60">
        <v>12</v>
      </c>
      <c r="B41" s="60">
        <v>4846</v>
      </c>
      <c r="C41" s="63">
        <v>23</v>
      </c>
      <c r="D41" s="60">
        <v>4876</v>
      </c>
      <c r="E41" s="63">
        <v>13</v>
      </c>
      <c r="F41" s="60">
        <v>4884</v>
      </c>
      <c r="G41" s="66">
        <v>23</v>
      </c>
      <c r="H41" s="66">
        <v>4891</v>
      </c>
      <c r="I41" s="42"/>
      <c r="J41" s="42"/>
      <c r="K41" s="52">
        <v>0</v>
      </c>
      <c r="L41">
        <v>1212</v>
      </c>
    </row>
    <row r="42" spans="1:22" x14ac:dyDescent="0.3">
      <c r="A42" s="60">
        <v>12</v>
      </c>
      <c r="B42" s="60">
        <v>5015</v>
      </c>
      <c r="C42" s="63">
        <v>23</v>
      </c>
      <c r="D42" s="60">
        <v>5023</v>
      </c>
      <c r="E42" s="63">
        <v>24</v>
      </c>
      <c r="F42" s="60">
        <v>5030</v>
      </c>
      <c r="G42" s="66">
        <v>23</v>
      </c>
      <c r="H42" s="66">
        <v>5049</v>
      </c>
      <c r="I42" s="42"/>
      <c r="J42" s="42"/>
      <c r="K42" s="52">
        <v>0</v>
      </c>
      <c r="L42">
        <v>1222</v>
      </c>
    </row>
    <row r="43" spans="1:22" x14ac:dyDescent="0.3">
      <c r="A43" s="60">
        <v>21</v>
      </c>
      <c r="B43" s="60">
        <v>5148</v>
      </c>
      <c r="C43" s="63">
        <v>12</v>
      </c>
      <c r="D43" s="60">
        <v>5158</v>
      </c>
      <c r="E43" s="63">
        <v>24</v>
      </c>
      <c r="F43" s="60">
        <v>5166</v>
      </c>
      <c r="G43" s="66">
        <v>23</v>
      </c>
      <c r="H43" s="66">
        <v>5173</v>
      </c>
      <c r="I43" s="42"/>
      <c r="J43" s="42"/>
      <c r="K43" s="52">
        <v>0</v>
      </c>
      <c r="L43">
        <v>2122</v>
      </c>
    </row>
    <row r="44" spans="1:22" x14ac:dyDescent="0.3">
      <c r="A44" s="60">
        <v>12</v>
      </c>
      <c r="B44" s="60">
        <v>5295</v>
      </c>
      <c r="C44" s="63">
        <v>23</v>
      </c>
      <c r="D44" s="60">
        <v>5302</v>
      </c>
      <c r="E44" s="63">
        <v>13</v>
      </c>
      <c r="F44" s="60">
        <v>5317</v>
      </c>
      <c r="G44" s="66">
        <v>23</v>
      </c>
      <c r="H44" s="66">
        <v>5325</v>
      </c>
      <c r="I44" s="42"/>
      <c r="J44" s="42"/>
      <c r="K44" s="52">
        <v>0</v>
      </c>
      <c r="L44">
        <v>1212</v>
      </c>
    </row>
    <row r="45" spans="1:22" x14ac:dyDescent="0.3">
      <c r="A45" s="60">
        <v>21</v>
      </c>
      <c r="B45" s="60">
        <v>5424</v>
      </c>
      <c r="C45" s="63">
        <v>12</v>
      </c>
      <c r="D45" s="60">
        <v>5432</v>
      </c>
      <c r="E45" s="63">
        <v>24</v>
      </c>
      <c r="F45" s="60">
        <v>5439</v>
      </c>
      <c r="G45" s="66">
        <v>14</v>
      </c>
      <c r="H45" s="66">
        <v>5451</v>
      </c>
      <c r="I45" s="42"/>
      <c r="J45" s="42"/>
      <c r="K45" s="52">
        <v>0</v>
      </c>
      <c r="L45">
        <v>2121</v>
      </c>
    </row>
    <row r="46" spans="1:22" x14ac:dyDescent="0.3">
      <c r="A46" s="60">
        <v>21</v>
      </c>
      <c r="B46" s="60">
        <v>5558</v>
      </c>
      <c r="C46" s="63">
        <v>12</v>
      </c>
      <c r="D46" s="60">
        <v>5566</v>
      </c>
      <c r="E46" s="63">
        <v>24</v>
      </c>
      <c r="F46" s="60">
        <v>5573</v>
      </c>
      <c r="G46" s="66">
        <v>23</v>
      </c>
      <c r="H46" s="66">
        <v>5580</v>
      </c>
      <c r="I46" s="42"/>
      <c r="J46" s="42"/>
      <c r="K46" s="52">
        <v>0</v>
      </c>
      <c r="L46">
        <v>2122</v>
      </c>
    </row>
    <row r="47" spans="1:22" x14ac:dyDescent="0.3">
      <c r="A47" s="60">
        <v>12</v>
      </c>
      <c r="B47" s="60">
        <v>5696</v>
      </c>
      <c r="C47" s="63">
        <v>23</v>
      </c>
      <c r="D47" s="60">
        <v>5704</v>
      </c>
      <c r="E47" s="63">
        <v>24</v>
      </c>
      <c r="F47" s="60">
        <v>5714</v>
      </c>
      <c r="G47" s="66">
        <v>14</v>
      </c>
      <c r="H47" s="66">
        <v>5722</v>
      </c>
      <c r="I47" s="42"/>
      <c r="J47" s="42"/>
      <c r="K47" s="52">
        <v>0</v>
      </c>
      <c r="L47">
        <v>1221</v>
      </c>
    </row>
    <row r="48" spans="1:22" x14ac:dyDescent="0.3">
      <c r="A48" s="60">
        <v>21</v>
      </c>
      <c r="B48" s="60">
        <v>5819</v>
      </c>
      <c r="C48" s="63">
        <v>12</v>
      </c>
      <c r="D48" s="60">
        <v>5847</v>
      </c>
      <c r="E48" s="63">
        <v>24</v>
      </c>
      <c r="F48" s="60">
        <v>5855</v>
      </c>
      <c r="G48" s="66">
        <v>14</v>
      </c>
      <c r="H48" s="66">
        <v>5867</v>
      </c>
      <c r="I48" s="42"/>
      <c r="J48" s="42"/>
      <c r="K48" s="52">
        <v>0</v>
      </c>
      <c r="L48">
        <v>2121</v>
      </c>
    </row>
    <row r="49" spans="1:12" x14ac:dyDescent="0.3">
      <c r="A49" s="60">
        <v>12</v>
      </c>
      <c r="B49" s="60">
        <v>6005</v>
      </c>
      <c r="C49" s="63">
        <v>23</v>
      </c>
      <c r="D49" s="60">
        <v>6049</v>
      </c>
      <c r="E49" s="63">
        <v>24</v>
      </c>
      <c r="F49" s="60">
        <v>6056</v>
      </c>
      <c r="G49" s="66">
        <v>14</v>
      </c>
      <c r="H49" s="66">
        <v>6076</v>
      </c>
      <c r="I49" s="42"/>
      <c r="J49" s="42"/>
      <c r="K49" s="52">
        <v>0</v>
      </c>
      <c r="L49">
        <v>1221</v>
      </c>
    </row>
    <row r="50" spans="1:12" x14ac:dyDescent="0.3">
      <c r="A50" s="60">
        <v>21</v>
      </c>
      <c r="B50" s="60">
        <v>6192</v>
      </c>
      <c r="C50" s="63">
        <v>12</v>
      </c>
      <c r="D50" s="60">
        <v>6200</v>
      </c>
      <c r="E50" s="63">
        <v>24</v>
      </c>
      <c r="F50" s="60">
        <v>6208</v>
      </c>
      <c r="G50" s="66">
        <v>23</v>
      </c>
      <c r="H50" s="66">
        <v>6216</v>
      </c>
      <c r="I50" s="42"/>
      <c r="J50" s="42"/>
      <c r="K50" s="52">
        <v>0</v>
      </c>
      <c r="L50">
        <v>2122</v>
      </c>
    </row>
    <row r="51" spans="1:12" x14ac:dyDescent="0.3">
      <c r="A51" s="60">
        <v>21</v>
      </c>
      <c r="B51" s="60">
        <v>6315</v>
      </c>
      <c r="C51" s="63">
        <v>21</v>
      </c>
      <c r="D51" s="60">
        <v>6324</v>
      </c>
      <c r="E51" s="63">
        <v>11</v>
      </c>
      <c r="F51" s="60">
        <v>6332</v>
      </c>
      <c r="G51" s="66">
        <v>21</v>
      </c>
      <c r="H51" s="66">
        <v>6356</v>
      </c>
      <c r="I51" s="42"/>
      <c r="J51" s="42"/>
      <c r="K51" s="52">
        <v>0</v>
      </c>
      <c r="L51">
        <v>2212</v>
      </c>
    </row>
    <row r="52" spans="1:12" x14ac:dyDescent="0.3">
      <c r="A52" s="59">
        <v>21</v>
      </c>
      <c r="B52" s="59">
        <v>6448</v>
      </c>
      <c r="C52" s="62">
        <v>21</v>
      </c>
      <c r="D52" s="59">
        <v>6464</v>
      </c>
      <c r="E52" s="62">
        <v>11</v>
      </c>
      <c r="F52" s="59">
        <v>6474</v>
      </c>
      <c r="G52" s="65">
        <v>12</v>
      </c>
      <c r="H52" s="65">
        <v>6495</v>
      </c>
      <c r="I52" s="43"/>
      <c r="J52" s="43"/>
      <c r="K52" s="44">
        <v>0</v>
      </c>
      <c r="L52">
        <v>2211</v>
      </c>
    </row>
    <row r="53" spans="1:12" x14ac:dyDescent="0.3">
      <c r="A53" s="59">
        <v>12</v>
      </c>
      <c r="B53" s="59">
        <v>6603</v>
      </c>
      <c r="C53" s="62">
        <v>14</v>
      </c>
      <c r="D53" s="59">
        <v>6619</v>
      </c>
      <c r="E53" s="62">
        <v>24</v>
      </c>
      <c r="F53" s="59">
        <v>6626</v>
      </c>
      <c r="G53" s="65">
        <v>23</v>
      </c>
      <c r="H53" s="65">
        <v>6644</v>
      </c>
      <c r="I53" s="43"/>
      <c r="J53" s="43"/>
      <c r="K53" s="44">
        <v>0</v>
      </c>
      <c r="L53">
        <v>1122</v>
      </c>
    </row>
    <row r="54" spans="1:12" x14ac:dyDescent="0.3">
      <c r="A54" s="59">
        <v>12</v>
      </c>
      <c r="B54" s="59">
        <v>6775</v>
      </c>
      <c r="C54" s="62">
        <v>23</v>
      </c>
      <c r="D54" s="59">
        <v>6782</v>
      </c>
      <c r="E54" s="62">
        <v>13</v>
      </c>
      <c r="F54" s="59">
        <v>6794</v>
      </c>
      <c r="G54" s="65">
        <v>23</v>
      </c>
      <c r="H54" s="65">
        <v>6801</v>
      </c>
      <c r="I54" s="43"/>
      <c r="J54" s="43"/>
      <c r="K54" s="44">
        <v>0</v>
      </c>
      <c r="L54">
        <v>1212</v>
      </c>
    </row>
    <row r="55" spans="1:12" x14ac:dyDescent="0.3">
      <c r="A55" s="59">
        <v>21</v>
      </c>
      <c r="B55" s="59">
        <v>6957</v>
      </c>
      <c r="C55" s="62">
        <v>12</v>
      </c>
      <c r="D55" s="59">
        <v>6966</v>
      </c>
      <c r="E55" s="62">
        <v>24</v>
      </c>
      <c r="F55" s="59">
        <v>6973</v>
      </c>
      <c r="G55" s="65">
        <v>23</v>
      </c>
      <c r="H55" s="65">
        <v>6985</v>
      </c>
      <c r="I55" s="43"/>
      <c r="J55" s="43"/>
      <c r="K55" s="44">
        <v>0</v>
      </c>
      <c r="L55">
        <v>2122</v>
      </c>
    </row>
    <row r="56" spans="1:12" x14ac:dyDescent="0.3">
      <c r="A56" s="59">
        <v>21</v>
      </c>
      <c r="B56" s="59">
        <v>7087</v>
      </c>
      <c r="C56" s="62">
        <v>21</v>
      </c>
      <c r="D56" s="59">
        <v>7100</v>
      </c>
      <c r="E56" s="62">
        <v>11</v>
      </c>
      <c r="F56" s="59">
        <v>7107</v>
      </c>
      <c r="G56" s="65">
        <v>21</v>
      </c>
      <c r="H56" s="65">
        <v>7115</v>
      </c>
      <c r="I56" s="43"/>
      <c r="J56" s="43"/>
      <c r="K56" s="44">
        <v>0</v>
      </c>
      <c r="L56">
        <v>2212</v>
      </c>
    </row>
    <row r="57" spans="1:12" x14ac:dyDescent="0.3">
      <c r="A57" s="59">
        <v>21</v>
      </c>
      <c r="B57" s="59">
        <v>7226</v>
      </c>
      <c r="C57" s="62">
        <v>12</v>
      </c>
      <c r="D57" s="59">
        <v>7254</v>
      </c>
      <c r="E57" s="62">
        <v>24</v>
      </c>
      <c r="F57" s="59">
        <v>7261</v>
      </c>
      <c r="G57" s="65">
        <v>23</v>
      </c>
      <c r="H57" s="65">
        <v>7285</v>
      </c>
      <c r="I57" s="43"/>
      <c r="J57" s="43"/>
      <c r="K57" s="44">
        <v>0</v>
      </c>
      <c r="L57">
        <v>2122</v>
      </c>
    </row>
    <row r="58" spans="1:12" x14ac:dyDescent="0.3">
      <c r="A58" s="59">
        <v>21</v>
      </c>
      <c r="B58" s="59">
        <v>7385</v>
      </c>
      <c r="C58" s="62">
        <v>21</v>
      </c>
      <c r="D58" s="59">
        <v>7392</v>
      </c>
      <c r="E58" s="62">
        <v>11</v>
      </c>
      <c r="F58" s="59">
        <v>7408</v>
      </c>
      <c r="G58" s="65">
        <v>21</v>
      </c>
      <c r="H58" s="65">
        <v>7415</v>
      </c>
      <c r="I58" s="43"/>
      <c r="J58" s="43"/>
      <c r="K58" s="44">
        <v>0</v>
      </c>
      <c r="L58">
        <v>2212</v>
      </c>
    </row>
    <row r="59" spans="1:12" x14ac:dyDescent="0.3">
      <c r="A59" s="59">
        <v>12</v>
      </c>
      <c r="B59" s="59">
        <v>7522</v>
      </c>
      <c r="C59" s="62">
        <v>23</v>
      </c>
      <c r="D59" s="59">
        <v>7529</v>
      </c>
      <c r="E59" s="62">
        <v>13</v>
      </c>
      <c r="F59" s="59">
        <v>7540</v>
      </c>
      <c r="G59" s="65">
        <v>23</v>
      </c>
      <c r="H59" s="65">
        <v>7547</v>
      </c>
      <c r="I59" s="43"/>
      <c r="J59" s="43"/>
      <c r="K59" s="44">
        <v>0</v>
      </c>
      <c r="L59">
        <v>1212</v>
      </c>
    </row>
    <row r="60" spans="1:12" x14ac:dyDescent="0.3">
      <c r="A60" s="59">
        <v>21</v>
      </c>
      <c r="B60" s="59">
        <v>7646</v>
      </c>
      <c r="C60" s="62">
        <v>12</v>
      </c>
      <c r="D60" s="59">
        <v>7663</v>
      </c>
      <c r="E60" s="62">
        <v>24</v>
      </c>
      <c r="F60" s="59">
        <v>7670</v>
      </c>
      <c r="G60" s="65">
        <v>23</v>
      </c>
      <c r="H60" s="65">
        <v>7680</v>
      </c>
      <c r="I60" s="43"/>
      <c r="J60" s="43"/>
      <c r="K60" s="44">
        <v>0</v>
      </c>
      <c r="L60">
        <v>2122</v>
      </c>
    </row>
    <row r="61" spans="1:12" x14ac:dyDescent="0.3">
      <c r="A61" s="59">
        <v>21</v>
      </c>
      <c r="B61" s="59">
        <v>7778</v>
      </c>
      <c r="C61" s="62">
        <v>12</v>
      </c>
      <c r="D61" s="59">
        <v>7794</v>
      </c>
      <c r="E61" s="62">
        <v>24</v>
      </c>
      <c r="F61" s="59">
        <v>7802</v>
      </c>
      <c r="G61" s="65">
        <v>23</v>
      </c>
      <c r="H61" s="65">
        <v>7811</v>
      </c>
      <c r="I61" s="43"/>
      <c r="J61" s="43"/>
      <c r="K61" s="44">
        <v>0</v>
      </c>
      <c r="L61">
        <v>2122</v>
      </c>
    </row>
    <row r="62" spans="1:12" x14ac:dyDescent="0.3">
      <c r="A62" s="59">
        <v>21</v>
      </c>
      <c r="B62" s="59">
        <v>7908</v>
      </c>
      <c r="C62" s="62">
        <v>21</v>
      </c>
      <c r="D62" s="59">
        <v>7916</v>
      </c>
      <c r="E62" s="62">
        <v>11</v>
      </c>
      <c r="F62" s="59">
        <v>7933</v>
      </c>
      <c r="G62" s="65">
        <v>21</v>
      </c>
      <c r="H62" s="65">
        <v>7940</v>
      </c>
      <c r="I62" s="43"/>
      <c r="J62" s="43"/>
      <c r="K62" s="44">
        <v>0</v>
      </c>
      <c r="L62">
        <v>2212</v>
      </c>
    </row>
    <row r="63" spans="1:12" x14ac:dyDescent="0.3">
      <c r="A63" s="59">
        <v>21</v>
      </c>
      <c r="B63" s="59">
        <v>8036</v>
      </c>
      <c r="C63" s="62">
        <v>12</v>
      </c>
      <c r="D63" s="59">
        <v>8044</v>
      </c>
      <c r="E63" s="62">
        <v>24</v>
      </c>
      <c r="F63" s="59">
        <v>8051</v>
      </c>
      <c r="G63" s="65">
        <v>14</v>
      </c>
      <c r="H63" s="65">
        <v>8058</v>
      </c>
      <c r="I63" s="43"/>
      <c r="J63" s="43"/>
      <c r="K63" s="44">
        <v>0</v>
      </c>
      <c r="L63">
        <v>2121</v>
      </c>
    </row>
    <row r="64" spans="1:12" x14ac:dyDescent="0.3">
      <c r="A64" s="59">
        <v>21</v>
      </c>
      <c r="B64" s="59">
        <v>8163</v>
      </c>
      <c r="C64" s="62">
        <v>21</v>
      </c>
      <c r="D64" s="59">
        <v>8171</v>
      </c>
      <c r="E64" s="62">
        <v>22</v>
      </c>
      <c r="F64" s="59">
        <v>8182</v>
      </c>
      <c r="G64" s="65">
        <v>23</v>
      </c>
      <c r="H64" s="65">
        <v>8197</v>
      </c>
      <c r="I64" s="43"/>
      <c r="J64" s="43"/>
      <c r="K64" s="44">
        <v>0</v>
      </c>
      <c r="L64">
        <v>2222</v>
      </c>
    </row>
    <row r="65" spans="1:12" x14ac:dyDescent="0.3">
      <c r="A65" s="59">
        <v>21</v>
      </c>
      <c r="B65" s="59">
        <v>8296</v>
      </c>
      <c r="C65" s="62">
        <v>21</v>
      </c>
      <c r="D65" s="59">
        <v>8304</v>
      </c>
      <c r="E65" s="62">
        <v>11</v>
      </c>
      <c r="F65" s="59">
        <v>8313</v>
      </c>
      <c r="G65" s="65">
        <v>21</v>
      </c>
      <c r="H65" s="65">
        <v>8321</v>
      </c>
      <c r="I65" s="43"/>
      <c r="J65" s="43"/>
      <c r="K65" s="44">
        <v>0</v>
      </c>
      <c r="L65">
        <v>2212</v>
      </c>
    </row>
    <row r="66" spans="1:12" x14ac:dyDescent="0.3">
      <c r="A66" s="59">
        <v>21</v>
      </c>
      <c r="B66" s="59">
        <v>8412</v>
      </c>
      <c r="C66" s="62">
        <v>21</v>
      </c>
      <c r="D66" s="59">
        <v>8419</v>
      </c>
      <c r="E66" s="62">
        <v>11</v>
      </c>
      <c r="F66" s="59">
        <v>8427</v>
      </c>
      <c r="G66" s="65">
        <v>21</v>
      </c>
      <c r="H66" s="65">
        <v>8434</v>
      </c>
      <c r="I66" s="43"/>
      <c r="J66" s="43"/>
      <c r="K66" s="44">
        <v>0</v>
      </c>
      <c r="L66">
        <v>2212</v>
      </c>
    </row>
    <row r="67" spans="1:12" x14ac:dyDescent="0.3">
      <c r="A67" s="59">
        <v>21</v>
      </c>
      <c r="B67" s="59">
        <v>8523</v>
      </c>
      <c r="C67" s="62">
        <v>12</v>
      </c>
      <c r="D67" s="59">
        <v>8539</v>
      </c>
      <c r="E67" s="62">
        <v>24</v>
      </c>
      <c r="F67" s="59">
        <v>8547</v>
      </c>
      <c r="G67" s="65">
        <v>23</v>
      </c>
      <c r="H67" s="65">
        <v>8562</v>
      </c>
      <c r="I67" s="43"/>
      <c r="J67" s="43"/>
      <c r="K67" s="44">
        <v>0</v>
      </c>
      <c r="L67">
        <v>2122</v>
      </c>
    </row>
    <row r="68" spans="1:12" x14ac:dyDescent="0.3">
      <c r="A68" s="59">
        <v>21</v>
      </c>
      <c r="B68" s="59">
        <v>8667</v>
      </c>
      <c r="C68" s="62">
        <v>21</v>
      </c>
      <c r="D68" s="59">
        <v>8682</v>
      </c>
      <c r="E68" s="62">
        <v>11</v>
      </c>
      <c r="F68" s="59">
        <v>8689</v>
      </c>
      <c r="G68" s="65">
        <v>21</v>
      </c>
      <c r="H68" s="65">
        <v>8696</v>
      </c>
      <c r="I68" s="43"/>
      <c r="J68" s="43"/>
      <c r="K68" s="44">
        <v>0</v>
      </c>
      <c r="L68">
        <v>2212</v>
      </c>
    </row>
    <row r="69" spans="1:12" x14ac:dyDescent="0.3">
      <c r="A69" s="59">
        <v>21</v>
      </c>
      <c r="B69" s="59">
        <v>8786</v>
      </c>
      <c r="C69" s="62">
        <v>12</v>
      </c>
      <c r="D69" s="59">
        <v>8809</v>
      </c>
      <c r="E69" s="62">
        <v>24</v>
      </c>
      <c r="F69" s="59">
        <v>8816</v>
      </c>
      <c r="G69" s="65">
        <v>23</v>
      </c>
      <c r="H69" s="65">
        <v>8831</v>
      </c>
      <c r="I69" s="43"/>
      <c r="J69" s="43"/>
      <c r="K69" s="44">
        <v>0</v>
      </c>
      <c r="L69">
        <v>2122</v>
      </c>
    </row>
    <row r="70" spans="1:12" x14ac:dyDescent="0.3">
      <c r="A70" s="59">
        <v>21</v>
      </c>
      <c r="B70" s="59">
        <v>8936</v>
      </c>
      <c r="C70" s="62">
        <v>12</v>
      </c>
      <c r="D70" s="59">
        <v>8944</v>
      </c>
      <c r="E70" s="62">
        <v>24</v>
      </c>
      <c r="F70" s="59">
        <v>8951</v>
      </c>
      <c r="G70" s="65">
        <v>23</v>
      </c>
      <c r="H70" s="65">
        <v>8959</v>
      </c>
      <c r="I70" s="43"/>
      <c r="J70" s="43"/>
      <c r="K70" s="44">
        <v>0</v>
      </c>
      <c r="L70">
        <v>2122</v>
      </c>
    </row>
    <row r="71" spans="1:12" x14ac:dyDescent="0.3">
      <c r="A71" s="59">
        <v>21</v>
      </c>
      <c r="B71" s="59">
        <v>9080</v>
      </c>
      <c r="C71" s="62">
        <v>12</v>
      </c>
      <c r="D71" s="59">
        <v>9089</v>
      </c>
      <c r="E71" s="62">
        <v>24</v>
      </c>
      <c r="F71" s="59">
        <v>9097</v>
      </c>
      <c r="G71" s="65">
        <v>23</v>
      </c>
      <c r="H71" s="65">
        <v>9105</v>
      </c>
      <c r="I71" s="43"/>
      <c r="J71" s="43"/>
      <c r="K71" s="44">
        <v>0</v>
      </c>
      <c r="L71">
        <v>2122</v>
      </c>
    </row>
    <row r="72" spans="1:12" x14ac:dyDescent="0.3">
      <c r="A72" s="59">
        <v>21</v>
      </c>
      <c r="B72" s="59">
        <v>9207</v>
      </c>
      <c r="C72" s="62">
        <v>12</v>
      </c>
      <c r="D72" s="59">
        <v>9214</v>
      </c>
      <c r="E72" s="62">
        <v>13</v>
      </c>
      <c r="F72" s="59">
        <v>9225</v>
      </c>
      <c r="G72" s="65">
        <v>23</v>
      </c>
      <c r="H72" s="65">
        <v>9231</v>
      </c>
      <c r="I72" s="43"/>
      <c r="J72" s="43"/>
      <c r="K72" s="44">
        <v>0</v>
      </c>
      <c r="L72">
        <v>2112</v>
      </c>
    </row>
    <row r="73" spans="1:12" x14ac:dyDescent="0.3">
      <c r="A73" s="59">
        <v>21</v>
      </c>
      <c r="B73" s="59">
        <v>9332</v>
      </c>
      <c r="C73" s="62">
        <v>21</v>
      </c>
      <c r="D73" s="59">
        <v>9345</v>
      </c>
      <c r="E73" s="62">
        <v>11</v>
      </c>
      <c r="F73" s="59">
        <v>9353</v>
      </c>
      <c r="G73" s="65">
        <v>21</v>
      </c>
      <c r="H73" s="65">
        <v>9368</v>
      </c>
      <c r="I73" s="43"/>
      <c r="J73" s="43"/>
      <c r="K73" s="44">
        <v>0</v>
      </c>
      <c r="L73">
        <v>2212</v>
      </c>
    </row>
    <row r="74" spans="1:12" x14ac:dyDescent="0.3">
      <c r="A74" s="60">
        <v>12</v>
      </c>
      <c r="B74" s="60">
        <v>9473</v>
      </c>
      <c r="C74" s="63">
        <v>23</v>
      </c>
      <c r="D74" s="60">
        <v>9487</v>
      </c>
      <c r="E74" s="63">
        <v>24</v>
      </c>
      <c r="F74" s="60">
        <v>9496</v>
      </c>
      <c r="G74" s="66">
        <v>23</v>
      </c>
      <c r="H74" s="66">
        <v>9513</v>
      </c>
      <c r="I74" s="42"/>
      <c r="J74" s="42"/>
      <c r="K74" s="52">
        <v>0</v>
      </c>
      <c r="L74">
        <v>1222</v>
      </c>
    </row>
    <row r="75" spans="1:12" x14ac:dyDescent="0.3">
      <c r="A75" s="60">
        <v>21</v>
      </c>
      <c r="B75" s="60">
        <v>9634</v>
      </c>
      <c r="C75" s="63">
        <v>21</v>
      </c>
      <c r="D75" s="60">
        <v>9650</v>
      </c>
      <c r="E75" s="63">
        <v>22</v>
      </c>
      <c r="F75" s="60">
        <v>9670</v>
      </c>
      <c r="G75" s="66">
        <v>23</v>
      </c>
      <c r="H75" s="66">
        <v>9678</v>
      </c>
      <c r="I75" s="42"/>
      <c r="J75" s="42"/>
      <c r="K75" s="52">
        <v>0</v>
      </c>
      <c r="L75">
        <v>2222</v>
      </c>
    </row>
    <row r="76" spans="1:12" x14ac:dyDescent="0.3">
      <c r="A76" s="60">
        <v>21</v>
      </c>
      <c r="B76" s="60">
        <v>9779</v>
      </c>
      <c r="C76" s="63">
        <v>12</v>
      </c>
      <c r="D76" s="60">
        <v>9789</v>
      </c>
      <c r="E76" s="63">
        <v>24</v>
      </c>
      <c r="F76" s="60">
        <v>9796</v>
      </c>
      <c r="G76" s="66">
        <v>14</v>
      </c>
      <c r="H76" s="66">
        <v>9812</v>
      </c>
      <c r="I76" s="42"/>
      <c r="J76" s="42"/>
      <c r="K76" s="52">
        <v>0</v>
      </c>
      <c r="L76">
        <v>2121</v>
      </c>
    </row>
    <row r="77" spans="1:12" x14ac:dyDescent="0.3">
      <c r="A77" s="60">
        <v>21</v>
      </c>
      <c r="B77" s="60">
        <v>9911</v>
      </c>
      <c r="C77" s="63">
        <v>12</v>
      </c>
      <c r="D77" s="60">
        <v>9921</v>
      </c>
      <c r="E77" s="63">
        <v>24</v>
      </c>
      <c r="F77" s="60">
        <v>9929</v>
      </c>
      <c r="G77" s="66">
        <v>23</v>
      </c>
      <c r="H77" s="66">
        <v>9939</v>
      </c>
      <c r="I77" s="42"/>
      <c r="J77" s="42"/>
      <c r="K77" s="52">
        <v>0</v>
      </c>
      <c r="L77">
        <v>2122</v>
      </c>
    </row>
    <row r="78" spans="1:12" x14ac:dyDescent="0.3">
      <c r="A78" s="60">
        <v>21</v>
      </c>
      <c r="B78" s="60">
        <v>10043</v>
      </c>
      <c r="C78" s="63">
        <v>21</v>
      </c>
      <c r="D78" s="60">
        <v>10054</v>
      </c>
      <c r="E78" s="63">
        <v>22</v>
      </c>
      <c r="F78" s="60">
        <v>10074</v>
      </c>
      <c r="G78" s="66">
        <v>23</v>
      </c>
      <c r="H78" s="66">
        <v>10101</v>
      </c>
      <c r="I78" s="42"/>
      <c r="J78" s="42"/>
      <c r="K78" s="52">
        <v>0</v>
      </c>
      <c r="L78">
        <v>2222</v>
      </c>
    </row>
    <row r="79" spans="1:12" x14ac:dyDescent="0.3">
      <c r="A79" s="60">
        <v>21</v>
      </c>
      <c r="B79" s="60">
        <v>10312</v>
      </c>
      <c r="C79" s="63">
        <v>12</v>
      </c>
      <c r="D79" s="60">
        <v>10320</v>
      </c>
      <c r="E79" s="63">
        <v>24</v>
      </c>
      <c r="F79" s="60">
        <v>10328</v>
      </c>
      <c r="G79" s="66">
        <v>23</v>
      </c>
      <c r="H79" s="66">
        <v>10338</v>
      </c>
      <c r="I79" s="42"/>
      <c r="J79" s="42"/>
      <c r="K79" s="52">
        <v>0</v>
      </c>
      <c r="L79">
        <v>2122</v>
      </c>
    </row>
    <row r="80" spans="1:12" x14ac:dyDescent="0.3">
      <c r="A80" s="60">
        <v>21</v>
      </c>
      <c r="B80" s="60">
        <v>10434</v>
      </c>
      <c r="C80" s="63">
        <v>21</v>
      </c>
      <c r="D80" s="60">
        <v>10442</v>
      </c>
      <c r="E80" s="63">
        <v>11</v>
      </c>
      <c r="F80" s="60">
        <v>10450</v>
      </c>
      <c r="G80" s="66">
        <v>21</v>
      </c>
      <c r="H80" s="66">
        <v>10457</v>
      </c>
      <c r="I80" s="42"/>
      <c r="J80" s="42"/>
      <c r="K80" s="52">
        <v>0</v>
      </c>
      <c r="L80">
        <v>2212</v>
      </c>
    </row>
    <row r="81" spans="1:12" x14ac:dyDescent="0.3">
      <c r="A81" s="60">
        <v>21</v>
      </c>
      <c r="B81" s="60">
        <v>10547</v>
      </c>
      <c r="C81" s="63">
        <v>12</v>
      </c>
      <c r="D81" s="60">
        <v>10556</v>
      </c>
      <c r="E81" s="63">
        <v>24</v>
      </c>
      <c r="F81" s="60">
        <v>10564</v>
      </c>
      <c r="G81" s="66">
        <v>23</v>
      </c>
      <c r="H81" s="66">
        <v>10573</v>
      </c>
      <c r="I81" s="42"/>
      <c r="J81" s="42"/>
      <c r="K81" s="52">
        <v>0</v>
      </c>
      <c r="L81">
        <v>2122</v>
      </c>
    </row>
    <row r="82" spans="1:12" x14ac:dyDescent="0.3">
      <c r="A82" s="60">
        <v>21</v>
      </c>
      <c r="B82" s="60">
        <v>10671</v>
      </c>
      <c r="C82" s="63">
        <v>21</v>
      </c>
      <c r="D82" s="60">
        <v>10677</v>
      </c>
      <c r="E82" s="63">
        <v>11</v>
      </c>
      <c r="F82" s="60">
        <v>10694</v>
      </c>
      <c r="G82" s="66">
        <v>21</v>
      </c>
      <c r="H82" s="66">
        <v>10701</v>
      </c>
      <c r="I82" s="42"/>
      <c r="J82" s="42"/>
      <c r="K82" s="52">
        <v>0</v>
      </c>
      <c r="L82">
        <v>2212</v>
      </c>
    </row>
    <row r="83" spans="1:12" x14ac:dyDescent="0.3">
      <c r="A83" s="60">
        <v>21</v>
      </c>
      <c r="B83" s="60">
        <v>10792</v>
      </c>
      <c r="C83" s="63">
        <v>12</v>
      </c>
      <c r="D83" s="60">
        <v>10801</v>
      </c>
      <c r="E83" s="63">
        <v>24</v>
      </c>
      <c r="F83" s="60">
        <v>10808</v>
      </c>
      <c r="G83" s="66">
        <v>23</v>
      </c>
      <c r="H83" s="66">
        <v>10818</v>
      </c>
      <c r="I83" s="42"/>
      <c r="J83" s="42"/>
      <c r="K83" s="52">
        <v>0</v>
      </c>
      <c r="L83">
        <v>2122</v>
      </c>
    </row>
    <row r="84" spans="1:12" x14ac:dyDescent="0.3">
      <c r="A84" s="60">
        <v>12</v>
      </c>
      <c r="B84" s="60">
        <v>10929</v>
      </c>
      <c r="C84" s="63">
        <v>23</v>
      </c>
      <c r="D84" s="60">
        <v>10937</v>
      </c>
      <c r="E84" s="63">
        <v>13</v>
      </c>
      <c r="F84" s="60">
        <v>10954</v>
      </c>
      <c r="G84" s="66">
        <v>23</v>
      </c>
      <c r="H84" s="66">
        <v>10962</v>
      </c>
      <c r="I84" s="42"/>
      <c r="J84" s="42"/>
      <c r="K84" s="52">
        <v>0</v>
      </c>
      <c r="L84">
        <v>1212</v>
      </c>
    </row>
    <row r="85" spans="1:12" x14ac:dyDescent="0.3">
      <c r="A85" s="60">
        <v>21</v>
      </c>
      <c r="B85" s="60">
        <v>11067</v>
      </c>
      <c r="C85" s="63">
        <v>12</v>
      </c>
      <c r="D85" s="60">
        <v>11079</v>
      </c>
      <c r="E85" s="63">
        <v>24</v>
      </c>
      <c r="F85" s="60">
        <v>11086</v>
      </c>
      <c r="G85" s="66">
        <v>14</v>
      </c>
      <c r="H85" s="66">
        <v>11102</v>
      </c>
      <c r="I85" s="42"/>
      <c r="J85" s="42"/>
      <c r="K85" s="52">
        <v>0</v>
      </c>
      <c r="L85">
        <v>2121</v>
      </c>
    </row>
    <row r="86" spans="1:12" x14ac:dyDescent="0.3">
      <c r="A86" s="60">
        <v>21</v>
      </c>
      <c r="B86" s="60">
        <v>11370</v>
      </c>
      <c r="C86" s="63">
        <v>12</v>
      </c>
      <c r="D86" s="60">
        <v>11382</v>
      </c>
      <c r="E86" s="63">
        <v>24</v>
      </c>
      <c r="F86" s="60">
        <v>11391</v>
      </c>
      <c r="G86" s="66">
        <v>14</v>
      </c>
      <c r="H86" s="66">
        <v>11413</v>
      </c>
      <c r="I86" s="42"/>
      <c r="J86" s="42"/>
      <c r="K86" s="52">
        <v>0</v>
      </c>
      <c r="L86">
        <v>2121</v>
      </c>
    </row>
    <row r="87" spans="1:12" x14ac:dyDescent="0.3">
      <c r="A87" s="60">
        <v>12</v>
      </c>
      <c r="B87" s="60">
        <v>11524</v>
      </c>
      <c r="C87" s="63">
        <v>23</v>
      </c>
      <c r="D87" s="60">
        <v>11531</v>
      </c>
      <c r="E87" s="63">
        <v>24</v>
      </c>
      <c r="F87" s="60">
        <v>11539</v>
      </c>
      <c r="G87" s="66">
        <v>14</v>
      </c>
      <c r="H87" s="66">
        <v>11565</v>
      </c>
      <c r="I87" s="42"/>
      <c r="J87" s="42"/>
      <c r="K87" s="52">
        <v>0</v>
      </c>
      <c r="L87">
        <v>1221</v>
      </c>
    </row>
    <row r="88" spans="1:12" x14ac:dyDescent="0.3">
      <c r="A88" s="60">
        <v>12</v>
      </c>
      <c r="B88" s="60">
        <v>12206</v>
      </c>
      <c r="C88" s="63">
        <v>23</v>
      </c>
      <c r="D88" s="60">
        <v>12217</v>
      </c>
      <c r="E88" s="63">
        <v>24</v>
      </c>
      <c r="F88" s="60">
        <v>12236</v>
      </c>
      <c r="G88" s="66">
        <v>23</v>
      </c>
      <c r="H88" s="66">
        <v>12260</v>
      </c>
      <c r="I88" s="42"/>
      <c r="J88" s="42"/>
      <c r="K88" s="52">
        <v>0</v>
      </c>
      <c r="L88">
        <v>1222</v>
      </c>
    </row>
    <row r="89" spans="1:12" x14ac:dyDescent="0.3">
      <c r="A89" s="60">
        <v>21</v>
      </c>
      <c r="B89" s="60">
        <v>12360</v>
      </c>
      <c r="C89" s="63">
        <v>12</v>
      </c>
      <c r="D89" s="60">
        <v>12375</v>
      </c>
      <c r="E89" s="63">
        <v>24</v>
      </c>
      <c r="F89" s="60">
        <v>12383</v>
      </c>
      <c r="G89" s="66">
        <v>23</v>
      </c>
      <c r="H89" s="66">
        <v>12390</v>
      </c>
      <c r="I89" s="42"/>
      <c r="J89" s="42"/>
      <c r="K89" s="52">
        <v>0</v>
      </c>
      <c r="L89">
        <v>2122</v>
      </c>
    </row>
    <row r="90" spans="1:12" x14ac:dyDescent="0.3">
      <c r="A90" s="60">
        <v>21</v>
      </c>
      <c r="B90" s="60">
        <v>16068</v>
      </c>
      <c r="C90" s="63">
        <v>21</v>
      </c>
      <c r="D90" s="60">
        <v>16079</v>
      </c>
      <c r="E90" s="63">
        <v>11</v>
      </c>
      <c r="F90" s="60">
        <v>16094</v>
      </c>
      <c r="G90" s="66">
        <v>21</v>
      </c>
      <c r="H90" s="66">
        <v>16106</v>
      </c>
      <c r="I90" s="42"/>
      <c r="J90" s="42"/>
      <c r="K90" s="52">
        <v>0</v>
      </c>
      <c r="L90">
        <v>2212</v>
      </c>
    </row>
    <row r="91" spans="1:12" x14ac:dyDescent="0.3">
      <c r="A91" s="60">
        <v>21</v>
      </c>
      <c r="B91" s="60">
        <v>16203</v>
      </c>
      <c r="C91" s="63">
        <v>12</v>
      </c>
      <c r="D91" s="60">
        <v>16215</v>
      </c>
      <c r="E91" s="63">
        <v>24</v>
      </c>
      <c r="F91" s="60">
        <v>16223</v>
      </c>
      <c r="G91" s="66">
        <v>23</v>
      </c>
      <c r="H91" s="66">
        <v>16235</v>
      </c>
      <c r="I91" s="42"/>
      <c r="J91" s="42"/>
      <c r="K91" s="52">
        <v>0</v>
      </c>
      <c r="L91">
        <v>2122</v>
      </c>
    </row>
    <row r="92" spans="1:12" x14ac:dyDescent="0.3">
      <c r="A92" s="60">
        <v>21</v>
      </c>
      <c r="B92" s="60">
        <v>16336</v>
      </c>
      <c r="C92" s="63">
        <v>21</v>
      </c>
      <c r="D92" s="60">
        <v>16346</v>
      </c>
      <c r="E92" s="63">
        <v>11</v>
      </c>
      <c r="F92" s="60">
        <v>16355</v>
      </c>
      <c r="G92" s="66">
        <v>21</v>
      </c>
      <c r="H92" s="66">
        <v>16366</v>
      </c>
      <c r="I92" s="42"/>
      <c r="J92" s="42"/>
      <c r="K92" s="52">
        <v>0</v>
      </c>
      <c r="L92">
        <v>2212</v>
      </c>
    </row>
    <row r="93" spans="1:12" x14ac:dyDescent="0.3">
      <c r="A93" s="60">
        <v>21</v>
      </c>
      <c r="B93" s="60">
        <v>16461</v>
      </c>
      <c r="C93" s="63">
        <v>21</v>
      </c>
      <c r="D93" s="60">
        <v>16483</v>
      </c>
      <c r="E93" s="63">
        <v>22</v>
      </c>
      <c r="F93" s="60">
        <v>16495</v>
      </c>
      <c r="G93" s="66">
        <v>14</v>
      </c>
      <c r="H93" s="66">
        <v>16519</v>
      </c>
      <c r="I93" s="42"/>
      <c r="J93" s="42"/>
      <c r="K93" s="52">
        <v>0</v>
      </c>
      <c r="L93">
        <v>2221</v>
      </c>
    </row>
    <row r="94" spans="1:12" x14ac:dyDescent="0.3">
      <c r="A94" s="60">
        <v>21</v>
      </c>
      <c r="B94" s="60">
        <v>16616</v>
      </c>
      <c r="C94" s="63">
        <v>12</v>
      </c>
      <c r="D94" s="60">
        <v>16627</v>
      </c>
      <c r="E94" s="63">
        <v>24</v>
      </c>
      <c r="F94" s="60">
        <v>16635</v>
      </c>
      <c r="G94" s="66">
        <v>23</v>
      </c>
      <c r="H94" s="66">
        <v>16647</v>
      </c>
      <c r="I94" s="42"/>
      <c r="J94" s="42"/>
      <c r="K94" s="52">
        <v>0</v>
      </c>
      <c r="L94">
        <v>2122</v>
      </c>
    </row>
    <row r="95" spans="1:12" x14ac:dyDescent="0.3">
      <c r="A95" s="60">
        <v>21</v>
      </c>
      <c r="B95" s="60">
        <v>16753</v>
      </c>
      <c r="C95" s="63">
        <v>12</v>
      </c>
      <c r="D95" s="60">
        <v>16768</v>
      </c>
      <c r="E95" s="63">
        <v>24</v>
      </c>
      <c r="F95" s="60">
        <v>16776</v>
      </c>
      <c r="G95" s="66">
        <v>23</v>
      </c>
      <c r="H95" s="66">
        <v>16783</v>
      </c>
      <c r="I95" s="42"/>
      <c r="J95" s="42"/>
      <c r="K95" s="52">
        <v>0</v>
      </c>
      <c r="L95">
        <v>2122</v>
      </c>
    </row>
    <row r="96" spans="1:12" x14ac:dyDescent="0.3">
      <c r="A96" s="59">
        <v>21</v>
      </c>
      <c r="B96" s="59">
        <v>16881</v>
      </c>
      <c r="C96" s="62">
        <v>12</v>
      </c>
      <c r="D96" s="59">
        <v>16890</v>
      </c>
      <c r="E96" s="62">
        <v>24</v>
      </c>
      <c r="F96" s="59">
        <v>16898</v>
      </c>
      <c r="G96" s="65">
        <v>14</v>
      </c>
      <c r="H96" s="65">
        <v>16933</v>
      </c>
      <c r="I96" s="43"/>
      <c r="J96" s="43"/>
      <c r="K96" s="44">
        <v>0</v>
      </c>
      <c r="L96">
        <v>2121</v>
      </c>
    </row>
    <row r="97" spans="1:12" x14ac:dyDescent="0.3">
      <c r="A97" s="59">
        <v>21</v>
      </c>
      <c r="B97" s="59">
        <v>17029</v>
      </c>
      <c r="C97" s="62">
        <v>12</v>
      </c>
      <c r="D97" s="59">
        <v>17051</v>
      </c>
      <c r="E97" s="62">
        <v>24</v>
      </c>
      <c r="F97" s="59">
        <v>17059</v>
      </c>
      <c r="G97" s="65">
        <v>14</v>
      </c>
      <c r="H97" s="65">
        <v>17072</v>
      </c>
      <c r="I97" s="43"/>
      <c r="J97" s="43"/>
      <c r="K97" s="44">
        <v>0</v>
      </c>
      <c r="L97">
        <v>2121</v>
      </c>
    </row>
    <row r="98" spans="1:12" x14ac:dyDescent="0.3">
      <c r="A98" s="59">
        <v>12</v>
      </c>
      <c r="B98" s="59">
        <v>17183</v>
      </c>
      <c r="C98" s="62">
        <v>23</v>
      </c>
      <c r="D98" s="59">
        <v>17191</v>
      </c>
      <c r="E98" s="62">
        <v>13</v>
      </c>
      <c r="F98" s="59">
        <v>17202</v>
      </c>
      <c r="G98" s="65">
        <v>23</v>
      </c>
      <c r="H98" s="65">
        <v>17213</v>
      </c>
      <c r="I98" s="43"/>
      <c r="J98" s="43"/>
      <c r="K98" s="44">
        <v>0</v>
      </c>
      <c r="L98">
        <v>1212</v>
      </c>
    </row>
    <row r="99" spans="1:12" x14ac:dyDescent="0.3">
      <c r="A99" s="59">
        <v>21</v>
      </c>
      <c r="B99" s="59">
        <v>17313</v>
      </c>
      <c r="C99" s="62">
        <v>12</v>
      </c>
      <c r="D99" s="59">
        <v>17322</v>
      </c>
      <c r="E99" s="62">
        <v>24</v>
      </c>
      <c r="F99" s="59">
        <v>17329</v>
      </c>
      <c r="G99" s="65">
        <v>23</v>
      </c>
      <c r="H99" s="65">
        <v>17345</v>
      </c>
      <c r="I99" s="43"/>
      <c r="J99" s="43"/>
      <c r="K99" s="44">
        <v>0</v>
      </c>
      <c r="L99">
        <v>2122</v>
      </c>
    </row>
    <row r="100" spans="1:12" x14ac:dyDescent="0.3">
      <c r="A100" s="59">
        <v>21</v>
      </c>
      <c r="B100" s="59">
        <v>17445</v>
      </c>
      <c r="C100" s="62">
        <v>12</v>
      </c>
      <c r="D100" s="59">
        <v>17454</v>
      </c>
      <c r="E100" s="62">
        <v>24</v>
      </c>
      <c r="F100" s="59">
        <v>17462</v>
      </c>
      <c r="G100" s="65">
        <v>14</v>
      </c>
      <c r="H100" s="65">
        <v>17473</v>
      </c>
      <c r="I100" s="43"/>
      <c r="J100" s="43"/>
      <c r="K100" s="44">
        <v>0</v>
      </c>
      <c r="L100">
        <v>2121</v>
      </c>
    </row>
    <row r="101" spans="1:12" x14ac:dyDescent="0.3">
      <c r="A101" s="59">
        <v>21</v>
      </c>
      <c r="B101" s="59">
        <v>17573</v>
      </c>
      <c r="C101" s="62">
        <v>12</v>
      </c>
      <c r="D101" s="59">
        <v>17596</v>
      </c>
      <c r="E101" s="62">
        <v>24</v>
      </c>
      <c r="F101" s="59">
        <v>17604</v>
      </c>
      <c r="G101" s="65">
        <v>23</v>
      </c>
      <c r="H101" s="65">
        <v>17622</v>
      </c>
      <c r="I101" s="43"/>
      <c r="J101" s="43"/>
      <c r="K101" s="44">
        <v>0</v>
      </c>
      <c r="L101">
        <v>2122</v>
      </c>
    </row>
    <row r="102" spans="1:12" x14ac:dyDescent="0.3">
      <c r="A102" s="59">
        <v>21</v>
      </c>
      <c r="B102" s="59">
        <v>17719</v>
      </c>
      <c r="C102" s="62">
        <v>12</v>
      </c>
      <c r="D102" s="59">
        <v>17730</v>
      </c>
      <c r="E102" s="62">
        <v>24</v>
      </c>
      <c r="F102" s="59">
        <v>17738</v>
      </c>
      <c r="G102" s="65">
        <v>14</v>
      </c>
      <c r="H102" s="65">
        <v>17751</v>
      </c>
      <c r="I102" s="43"/>
      <c r="J102" s="43"/>
      <c r="K102" s="44">
        <v>0</v>
      </c>
      <c r="L102">
        <v>2121</v>
      </c>
    </row>
    <row r="103" spans="1:12" x14ac:dyDescent="0.3">
      <c r="A103" s="59">
        <v>12</v>
      </c>
      <c r="B103" s="59">
        <v>17860</v>
      </c>
      <c r="C103" s="62">
        <v>23</v>
      </c>
      <c r="D103" s="59">
        <v>17867</v>
      </c>
      <c r="E103" s="62">
        <v>13</v>
      </c>
      <c r="F103" s="59">
        <v>17879</v>
      </c>
      <c r="G103" s="65">
        <v>23</v>
      </c>
      <c r="H103" s="65">
        <v>17887</v>
      </c>
      <c r="I103" s="43"/>
      <c r="J103" s="43"/>
      <c r="K103" s="44">
        <v>0</v>
      </c>
      <c r="L103">
        <v>1212</v>
      </c>
    </row>
    <row r="104" spans="1:12" x14ac:dyDescent="0.3">
      <c r="A104" s="59">
        <v>12</v>
      </c>
      <c r="B104" s="59">
        <v>17995</v>
      </c>
      <c r="C104" s="62">
        <v>23</v>
      </c>
      <c r="D104" s="59">
        <v>18003</v>
      </c>
      <c r="E104" s="62">
        <v>24</v>
      </c>
      <c r="F104" s="59">
        <v>18021</v>
      </c>
      <c r="G104" s="65">
        <v>14</v>
      </c>
      <c r="H104" s="65">
        <v>18029</v>
      </c>
      <c r="I104" s="43"/>
      <c r="J104" s="43"/>
      <c r="K104" s="44">
        <v>0</v>
      </c>
      <c r="L104">
        <v>1221</v>
      </c>
    </row>
    <row r="105" spans="1:12" x14ac:dyDescent="0.3">
      <c r="A105" s="59">
        <v>12</v>
      </c>
      <c r="B105" s="59">
        <v>18145</v>
      </c>
      <c r="C105" s="62">
        <v>23</v>
      </c>
      <c r="D105" s="59">
        <v>18153</v>
      </c>
      <c r="E105" s="62">
        <v>24</v>
      </c>
      <c r="F105" s="59">
        <v>18161</v>
      </c>
      <c r="G105" s="65">
        <v>14</v>
      </c>
      <c r="H105" s="65">
        <v>18192</v>
      </c>
      <c r="I105" s="43"/>
      <c r="J105" s="43"/>
      <c r="K105" s="44">
        <v>0</v>
      </c>
      <c r="L105">
        <v>1221</v>
      </c>
    </row>
    <row r="106" spans="1:12" x14ac:dyDescent="0.3">
      <c r="A106" s="59">
        <v>21</v>
      </c>
      <c r="B106" s="59">
        <v>18306</v>
      </c>
      <c r="C106" s="62">
        <v>12</v>
      </c>
      <c r="D106" s="59">
        <v>18315</v>
      </c>
      <c r="E106" s="62">
        <v>24</v>
      </c>
      <c r="F106" s="59">
        <v>18323</v>
      </c>
      <c r="G106" s="65">
        <v>23</v>
      </c>
      <c r="H106" s="65">
        <v>18333</v>
      </c>
      <c r="I106" s="43"/>
      <c r="J106" s="43"/>
      <c r="K106" s="44">
        <v>0</v>
      </c>
      <c r="L106">
        <v>2122</v>
      </c>
    </row>
    <row r="107" spans="1:12" x14ac:dyDescent="0.3">
      <c r="A107" s="59">
        <v>21</v>
      </c>
      <c r="B107" s="59">
        <v>18575</v>
      </c>
      <c r="C107" s="62">
        <v>12</v>
      </c>
      <c r="D107" s="59">
        <v>18583</v>
      </c>
      <c r="E107" s="62">
        <v>24</v>
      </c>
      <c r="F107" s="59">
        <v>18591</v>
      </c>
      <c r="G107" s="65">
        <v>23</v>
      </c>
      <c r="H107" s="65">
        <v>18607</v>
      </c>
      <c r="I107" s="43"/>
      <c r="J107" s="43"/>
      <c r="K107" s="44">
        <v>0</v>
      </c>
      <c r="L107">
        <v>2122</v>
      </c>
    </row>
    <row r="108" spans="1:12" x14ac:dyDescent="0.3">
      <c r="A108" s="59">
        <v>21</v>
      </c>
      <c r="B108" s="59">
        <v>18707</v>
      </c>
      <c r="C108" s="62">
        <v>21</v>
      </c>
      <c r="D108" s="59">
        <v>18715</v>
      </c>
      <c r="E108" s="62">
        <v>11</v>
      </c>
      <c r="F108" s="59">
        <v>18722</v>
      </c>
      <c r="G108" s="65">
        <v>21</v>
      </c>
      <c r="H108" s="65">
        <v>18730</v>
      </c>
      <c r="I108" s="43"/>
      <c r="J108" s="43"/>
      <c r="K108" s="44">
        <v>0</v>
      </c>
      <c r="L108">
        <v>2212</v>
      </c>
    </row>
    <row r="109" spans="1:12" x14ac:dyDescent="0.3">
      <c r="A109" s="59">
        <v>21</v>
      </c>
      <c r="B109" s="59">
        <v>18827</v>
      </c>
      <c r="C109" s="62">
        <v>12</v>
      </c>
      <c r="D109" s="59">
        <v>18834</v>
      </c>
      <c r="E109" s="62">
        <v>24</v>
      </c>
      <c r="F109" s="59">
        <v>18842</v>
      </c>
      <c r="G109" s="65">
        <v>14</v>
      </c>
      <c r="H109" s="65">
        <v>18858</v>
      </c>
      <c r="I109" s="43"/>
      <c r="J109" s="43"/>
      <c r="K109" s="44">
        <v>0</v>
      </c>
      <c r="L109">
        <v>2121</v>
      </c>
    </row>
    <row r="110" spans="1:12" x14ac:dyDescent="0.3">
      <c r="A110" s="59">
        <v>12</v>
      </c>
      <c r="B110" s="59">
        <v>18967</v>
      </c>
      <c r="C110" s="62">
        <v>23</v>
      </c>
      <c r="D110" s="59">
        <v>18976</v>
      </c>
      <c r="E110" s="62">
        <v>13</v>
      </c>
      <c r="F110" s="59">
        <v>18987</v>
      </c>
      <c r="G110" s="65">
        <v>23</v>
      </c>
      <c r="H110" s="65">
        <v>18995</v>
      </c>
      <c r="I110" s="43"/>
      <c r="J110" s="43"/>
      <c r="K110" s="44">
        <v>0</v>
      </c>
      <c r="L110">
        <v>1212</v>
      </c>
    </row>
    <row r="111" spans="1:12" x14ac:dyDescent="0.3">
      <c r="A111" s="59">
        <v>21</v>
      </c>
      <c r="B111" s="59">
        <v>19100</v>
      </c>
      <c r="C111" s="62">
        <v>12</v>
      </c>
      <c r="D111" s="59">
        <v>19107</v>
      </c>
      <c r="E111" s="62">
        <v>24</v>
      </c>
      <c r="F111" s="59">
        <v>19115</v>
      </c>
      <c r="G111" s="65">
        <v>14</v>
      </c>
      <c r="H111" s="65">
        <v>19126</v>
      </c>
      <c r="I111" s="43"/>
      <c r="J111" s="43"/>
      <c r="K111" s="44">
        <v>0</v>
      </c>
      <c r="L111">
        <v>2121</v>
      </c>
    </row>
    <row r="112" spans="1:12" x14ac:dyDescent="0.3">
      <c r="A112" s="59">
        <v>21</v>
      </c>
      <c r="B112" s="59">
        <v>19225</v>
      </c>
      <c r="C112" s="62">
        <v>12</v>
      </c>
      <c r="D112" s="59">
        <v>19234</v>
      </c>
      <c r="E112" s="62">
        <v>24</v>
      </c>
      <c r="F112" s="59">
        <v>19241</v>
      </c>
      <c r="G112" s="65">
        <v>23</v>
      </c>
      <c r="H112" s="65">
        <v>19259</v>
      </c>
      <c r="I112" s="43"/>
      <c r="J112" s="43"/>
      <c r="K112" s="44">
        <v>0</v>
      </c>
      <c r="L112">
        <v>2122</v>
      </c>
    </row>
    <row r="113" spans="1:12" x14ac:dyDescent="0.3">
      <c r="A113" s="59">
        <v>12</v>
      </c>
      <c r="B113" s="59">
        <v>19380</v>
      </c>
      <c r="C113" s="62">
        <v>14</v>
      </c>
      <c r="D113" s="59">
        <v>19405</v>
      </c>
      <c r="E113" s="62">
        <v>24</v>
      </c>
      <c r="F113" s="59">
        <v>19412</v>
      </c>
      <c r="G113" s="65">
        <v>14</v>
      </c>
      <c r="H113" s="65">
        <v>19424</v>
      </c>
      <c r="I113" s="43"/>
      <c r="J113" s="43"/>
      <c r="K113" s="44">
        <v>0</v>
      </c>
      <c r="L113">
        <v>1121</v>
      </c>
    </row>
    <row r="114" spans="1:12" x14ac:dyDescent="0.3">
      <c r="A114" s="59">
        <v>12</v>
      </c>
      <c r="B114" s="59">
        <v>19533</v>
      </c>
      <c r="C114" s="62">
        <v>23</v>
      </c>
      <c r="D114" s="59">
        <v>19540</v>
      </c>
      <c r="E114" s="62">
        <v>24</v>
      </c>
      <c r="F114" s="59">
        <v>19550</v>
      </c>
      <c r="G114" s="65">
        <v>14</v>
      </c>
      <c r="H114" s="65">
        <v>19559</v>
      </c>
      <c r="I114" s="43"/>
      <c r="J114" s="43"/>
      <c r="K114" s="44">
        <v>0</v>
      </c>
      <c r="L114">
        <v>1221</v>
      </c>
    </row>
    <row r="115" spans="1:12" x14ac:dyDescent="0.3">
      <c r="A115" s="59">
        <v>21</v>
      </c>
      <c r="B115" s="59">
        <v>19661</v>
      </c>
      <c r="C115" s="62">
        <v>12</v>
      </c>
      <c r="D115" s="59">
        <v>19678</v>
      </c>
      <c r="E115" s="62">
        <v>24</v>
      </c>
      <c r="F115" s="59">
        <v>19685</v>
      </c>
      <c r="G115" s="65">
        <v>23</v>
      </c>
      <c r="H115" s="65">
        <v>19720</v>
      </c>
      <c r="I115" s="43"/>
      <c r="J115" s="43"/>
      <c r="K115" s="44">
        <v>0</v>
      </c>
      <c r="L115">
        <v>2122</v>
      </c>
    </row>
    <row r="116" spans="1:12" x14ac:dyDescent="0.3">
      <c r="A116" s="59">
        <v>12</v>
      </c>
      <c r="B116" s="59">
        <v>19829</v>
      </c>
      <c r="C116" s="62">
        <v>14</v>
      </c>
      <c r="D116" s="59">
        <v>19848</v>
      </c>
      <c r="E116" s="62">
        <v>24</v>
      </c>
      <c r="F116" s="59">
        <v>19855</v>
      </c>
      <c r="G116" s="65">
        <v>23</v>
      </c>
      <c r="H116" s="65">
        <v>19874</v>
      </c>
      <c r="I116" s="43"/>
      <c r="J116" s="43"/>
      <c r="K116" s="44">
        <v>0</v>
      </c>
      <c r="L116">
        <v>1122</v>
      </c>
    </row>
    <row r="117" spans="1:12" x14ac:dyDescent="0.3">
      <c r="A117" s="59">
        <v>21</v>
      </c>
      <c r="B117" s="59">
        <v>20129</v>
      </c>
      <c r="C117" s="62">
        <v>12</v>
      </c>
      <c r="D117" s="59">
        <v>20137</v>
      </c>
      <c r="E117" s="62">
        <v>24</v>
      </c>
      <c r="F117" s="59">
        <v>20146</v>
      </c>
      <c r="G117" s="65">
        <v>14</v>
      </c>
      <c r="H117" s="65">
        <v>20157</v>
      </c>
      <c r="I117" s="43"/>
      <c r="J117" s="43"/>
      <c r="K117" s="44">
        <v>0</v>
      </c>
      <c r="L117">
        <v>2121</v>
      </c>
    </row>
    <row r="118" spans="1:12" x14ac:dyDescent="0.3">
      <c r="A118" s="59">
        <v>12</v>
      </c>
      <c r="B118" s="59">
        <v>20323</v>
      </c>
      <c r="C118" s="62">
        <v>23</v>
      </c>
      <c r="D118" s="59">
        <v>20331</v>
      </c>
      <c r="E118" s="62">
        <v>24</v>
      </c>
      <c r="F118" s="59">
        <v>20349</v>
      </c>
      <c r="G118" s="65">
        <v>23</v>
      </c>
      <c r="H118" s="65">
        <v>20369</v>
      </c>
      <c r="I118" s="43"/>
      <c r="J118" s="43"/>
      <c r="K118" s="44">
        <v>0</v>
      </c>
      <c r="L118">
        <v>1222</v>
      </c>
    </row>
    <row r="119" spans="1:12" x14ac:dyDescent="0.3">
      <c r="A119" s="60">
        <v>21</v>
      </c>
      <c r="B119" s="60">
        <v>20472</v>
      </c>
      <c r="C119" s="63">
        <v>12</v>
      </c>
      <c r="D119" s="60">
        <v>20480</v>
      </c>
      <c r="E119" s="63">
        <v>13</v>
      </c>
      <c r="F119" s="60">
        <v>20492</v>
      </c>
      <c r="G119" s="66">
        <v>23</v>
      </c>
      <c r="H119" s="66">
        <v>20499</v>
      </c>
      <c r="I119" s="42"/>
      <c r="J119" s="42"/>
      <c r="K119" s="52">
        <v>0</v>
      </c>
      <c r="L119">
        <v>2112</v>
      </c>
    </row>
    <row r="120" spans="1:12" x14ac:dyDescent="0.3">
      <c r="A120" s="60">
        <v>21</v>
      </c>
      <c r="B120" s="60">
        <v>20604</v>
      </c>
      <c r="C120" s="63">
        <v>12</v>
      </c>
      <c r="D120" s="60">
        <v>20612</v>
      </c>
      <c r="E120" s="63">
        <v>13</v>
      </c>
      <c r="F120" s="60">
        <v>20642</v>
      </c>
      <c r="G120" s="66">
        <v>23</v>
      </c>
      <c r="H120" s="66">
        <v>20693</v>
      </c>
      <c r="I120" s="42"/>
      <c r="J120" s="42"/>
      <c r="K120" s="52">
        <v>0</v>
      </c>
      <c r="L120">
        <v>2112</v>
      </c>
    </row>
    <row r="121" spans="1:12" x14ac:dyDescent="0.3">
      <c r="A121" s="60">
        <v>21</v>
      </c>
      <c r="B121" s="60">
        <v>20807</v>
      </c>
      <c r="C121" s="63">
        <v>12</v>
      </c>
      <c r="D121" s="60">
        <v>20815</v>
      </c>
      <c r="E121" s="63">
        <v>24</v>
      </c>
      <c r="F121" s="60">
        <v>20823</v>
      </c>
      <c r="G121" s="66">
        <v>23</v>
      </c>
      <c r="H121" s="66">
        <v>20838</v>
      </c>
      <c r="I121" s="42"/>
      <c r="J121" s="42"/>
      <c r="K121" s="52">
        <v>0</v>
      </c>
      <c r="L121">
        <v>2122</v>
      </c>
    </row>
    <row r="122" spans="1:12" x14ac:dyDescent="0.3">
      <c r="A122" s="60">
        <v>21</v>
      </c>
      <c r="B122" s="60">
        <v>20945</v>
      </c>
      <c r="C122" s="63">
        <v>12</v>
      </c>
      <c r="D122" s="60">
        <v>20952</v>
      </c>
      <c r="E122" s="63">
        <v>24</v>
      </c>
      <c r="F122" s="60">
        <v>20960</v>
      </c>
      <c r="G122" s="66">
        <v>14</v>
      </c>
      <c r="H122" s="66">
        <v>20974</v>
      </c>
      <c r="I122" s="42"/>
      <c r="J122" s="42"/>
      <c r="K122" s="52">
        <v>0</v>
      </c>
      <c r="L122">
        <v>2121</v>
      </c>
    </row>
    <row r="123" spans="1:12" x14ac:dyDescent="0.3">
      <c r="A123" s="60">
        <v>12</v>
      </c>
      <c r="B123" s="60">
        <v>21084</v>
      </c>
      <c r="C123" s="63">
        <v>23</v>
      </c>
      <c r="D123" s="60">
        <v>21091</v>
      </c>
      <c r="E123" s="63">
        <v>24</v>
      </c>
      <c r="F123" s="60">
        <v>21111</v>
      </c>
      <c r="G123" s="66">
        <v>23</v>
      </c>
      <c r="H123" s="66">
        <v>21125</v>
      </c>
      <c r="I123" s="42"/>
      <c r="J123" s="42"/>
      <c r="K123" s="52">
        <v>0</v>
      </c>
      <c r="L123">
        <v>1222</v>
      </c>
    </row>
    <row r="124" spans="1:12" x14ac:dyDescent="0.3">
      <c r="A124" s="60">
        <v>21</v>
      </c>
      <c r="B124" s="60">
        <v>21224</v>
      </c>
      <c r="C124" s="63">
        <v>12</v>
      </c>
      <c r="D124" s="60">
        <v>21233</v>
      </c>
      <c r="E124" s="63">
        <v>24</v>
      </c>
      <c r="F124" s="60">
        <v>21258</v>
      </c>
      <c r="G124" s="66">
        <v>14</v>
      </c>
      <c r="H124" s="66">
        <v>21265</v>
      </c>
      <c r="I124" s="42"/>
      <c r="J124" s="42"/>
      <c r="K124" s="52">
        <v>0</v>
      </c>
      <c r="L124">
        <v>2121</v>
      </c>
    </row>
    <row r="125" spans="1:12" x14ac:dyDescent="0.3">
      <c r="A125" s="60">
        <v>21</v>
      </c>
      <c r="B125" s="60">
        <v>21364</v>
      </c>
      <c r="C125" s="63">
        <v>12</v>
      </c>
      <c r="D125" s="60">
        <v>21373</v>
      </c>
      <c r="E125" s="63">
        <v>24</v>
      </c>
      <c r="F125" s="60">
        <v>21380</v>
      </c>
      <c r="G125" s="66">
        <v>23</v>
      </c>
      <c r="H125" s="66">
        <v>21400</v>
      </c>
      <c r="I125" s="42"/>
      <c r="J125" s="42"/>
      <c r="K125" s="52">
        <v>0</v>
      </c>
      <c r="L125">
        <v>2122</v>
      </c>
    </row>
    <row r="126" spans="1:12" x14ac:dyDescent="0.3">
      <c r="A126" s="60">
        <v>21</v>
      </c>
      <c r="B126" s="60">
        <v>21562</v>
      </c>
      <c r="C126" s="63">
        <v>12</v>
      </c>
      <c r="D126" s="60">
        <v>21572</v>
      </c>
      <c r="E126" s="63">
        <v>24</v>
      </c>
      <c r="F126" s="60">
        <v>21591</v>
      </c>
      <c r="G126" s="66">
        <v>14</v>
      </c>
      <c r="H126" s="66">
        <v>21628</v>
      </c>
      <c r="I126" s="42"/>
      <c r="J126" s="42"/>
      <c r="K126" s="52">
        <v>0</v>
      </c>
      <c r="L126">
        <v>2121</v>
      </c>
    </row>
    <row r="127" spans="1:12" x14ac:dyDescent="0.3">
      <c r="A127" s="60">
        <v>12</v>
      </c>
      <c r="B127" s="60">
        <v>21736</v>
      </c>
      <c r="C127" s="63">
        <v>23</v>
      </c>
      <c r="D127" s="60">
        <v>21747</v>
      </c>
      <c r="E127" s="63">
        <v>24</v>
      </c>
      <c r="F127" s="60">
        <v>21765</v>
      </c>
      <c r="G127" s="66">
        <v>23</v>
      </c>
      <c r="H127" s="66">
        <v>21775</v>
      </c>
      <c r="I127" s="42"/>
      <c r="J127" s="42"/>
      <c r="K127" s="52">
        <v>0</v>
      </c>
      <c r="L127">
        <v>1222</v>
      </c>
    </row>
    <row r="128" spans="1:12" x14ac:dyDescent="0.3">
      <c r="A128" s="60">
        <v>12</v>
      </c>
      <c r="B128" s="60">
        <v>21940</v>
      </c>
      <c r="C128" s="63">
        <v>14</v>
      </c>
      <c r="D128" s="60">
        <v>21953</v>
      </c>
      <c r="E128" s="63">
        <v>13</v>
      </c>
      <c r="F128" s="60">
        <v>21974</v>
      </c>
      <c r="G128" s="66">
        <v>23</v>
      </c>
      <c r="H128" s="66">
        <v>21982</v>
      </c>
      <c r="I128" s="42"/>
      <c r="J128" s="42"/>
      <c r="K128" s="52">
        <v>0</v>
      </c>
      <c r="L128">
        <v>1112</v>
      </c>
    </row>
    <row r="129" spans="1:12" x14ac:dyDescent="0.3">
      <c r="A129" s="60">
        <v>12</v>
      </c>
      <c r="B129" s="60">
        <v>22151</v>
      </c>
      <c r="C129" s="63">
        <v>23</v>
      </c>
      <c r="D129" s="60">
        <v>22159</v>
      </c>
      <c r="E129" s="63">
        <v>13</v>
      </c>
      <c r="F129" s="60">
        <v>22176</v>
      </c>
      <c r="G129" s="66">
        <v>23</v>
      </c>
      <c r="H129" s="66">
        <v>22184</v>
      </c>
      <c r="I129" s="42"/>
      <c r="J129" s="42"/>
      <c r="K129" s="52">
        <v>0</v>
      </c>
      <c r="L129">
        <v>1212</v>
      </c>
    </row>
    <row r="130" spans="1:12" x14ac:dyDescent="0.3">
      <c r="A130" s="60">
        <v>21</v>
      </c>
      <c r="B130" s="60">
        <v>22287</v>
      </c>
      <c r="C130" s="63">
        <v>12</v>
      </c>
      <c r="D130" s="60">
        <v>22296</v>
      </c>
      <c r="E130" s="63">
        <v>24</v>
      </c>
      <c r="F130" s="60">
        <v>22303</v>
      </c>
      <c r="G130" s="66">
        <v>23</v>
      </c>
      <c r="H130" s="66">
        <v>22320</v>
      </c>
      <c r="I130" s="42"/>
      <c r="J130" s="42"/>
      <c r="K130" s="52">
        <v>0</v>
      </c>
      <c r="L130">
        <v>2122</v>
      </c>
    </row>
    <row r="131" spans="1:12" x14ac:dyDescent="0.3">
      <c r="A131" s="60">
        <v>21</v>
      </c>
      <c r="B131" s="60">
        <v>22422</v>
      </c>
      <c r="C131" s="63">
        <v>21</v>
      </c>
      <c r="D131" s="60">
        <v>22445</v>
      </c>
      <c r="E131" s="63">
        <v>11</v>
      </c>
      <c r="F131" s="60">
        <v>22453</v>
      </c>
      <c r="G131" s="66">
        <v>21</v>
      </c>
      <c r="H131" s="66">
        <v>22461</v>
      </c>
      <c r="I131" s="42"/>
      <c r="J131" s="42"/>
      <c r="K131" s="52">
        <v>0</v>
      </c>
      <c r="L131">
        <v>2212</v>
      </c>
    </row>
    <row r="132" spans="1:12" x14ac:dyDescent="0.3">
      <c r="A132" s="60">
        <v>12</v>
      </c>
      <c r="B132" s="60">
        <v>22563</v>
      </c>
      <c r="C132" s="63">
        <v>23</v>
      </c>
      <c r="D132" s="60">
        <v>22570</v>
      </c>
      <c r="E132" s="63">
        <v>13</v>
      </c>
      <c r="F132" s="60">
        <v>22588</v>
      </c>
      <c r="G132" s="66">
        <v>23</v>
      </c>
      <c r="H132" s="66">
        <v>22596</v>
      </c>
      <c r="I132" s="42"/>
      <c r="J132" s="42"/>
      <c r="K132" s="52">
        <v>0</v>
      </c>
      <c r="L132">
        <v>1212</v>
      </c>
    </row>
    <row r="133" spans="1:12" x14ac:dyDescent="0.3">
      <c r="A133" s="60">
        <v>21</v>
      </c>
      <c r="B133" s="60">
        <v>22708</v>
      </c>
      <c r="C133" s="63">
        <v>12</v>
      </c>
      <c r="D133" s="60">
        <v>22716</v>
      </c>
      <c r="E133" s="63">
        <v>13</v>
      </c>
      <c r="F133" s="60">
        <v>22736</v>
      </c>
      <c r="G133" s="66">
        <v>14</v>
      </c>
      <c r="H133" s="66">
        <v>22757</v>
      </c>
      <c r="I133" s="42"/>
      <c r="J133" s="42"/>
      <c r="K133" s="52">
        <v>0</v>
      </c>
      <c r="L133">
        <v>2111</v>
      </c>
    </row>
    <row r="134" spans="1:12" x14ac:dyDescent="0.3">
      <c r="A134" s="60">
        <v>12</v>
      </c>
      <c r="B134" s="60">
        <v>22871</v>
      </c>
      <c r="C134" s="63">
        <v>14</v>
      </c>
      <c r="D134" s="60">
        <v>22891</v>
      </c>
      <c r="E134" s="63">
        <v>24</v>
      </c>
      <c r="F134" s="60">
        <v>22898</v>
      </c>
      <c r="G134" s="66">
        <v>23</v>
      </c>
      <c r="H134" s="66">
        <v>22932</v>
      </c>
      <c r="I134" s="42"/>
      <c r="J134" s="42"/>
      <c r="K134" s="52">
        <v>0</v>
      </c>
      <c r="L134">
        <v>1122</v>
      </c>
    </row>
    <row r="135" spans="1:12" x14ac:dyDescent="0.3">
      <c r="A135" s="60">
        <v>21</v>
      </c>
      <c r="B135" s="60">
        <v>23051</v>
      </c>
      <c r="C135" s="63">
        <v>21</v>
      </c>
      <c r="D135" s="60">
        <v>23104</v>
      </c>
      <c r="E135" s="63">
        <v>22</v>
      </c>
      <c r="F135" s="60">
        <v>23122</v>
      </c>
      <c r="G135" s="66">
        <v>14</v>
      </c>
      <c r="H135" s="66">
        <v>23135</v>
      </c>
      <c r="I135" s="42"/>
      <c r="J135" s="42"/>
      <c r="K135" s="52">
        <v>0</v>
      </c>
      <c r="L135">
        <v>2221</v>
      </c>
    </row>
    <row r="136" spans="1:12" x14ac:dyDescent="0.3">
      <c r="A136" s="60">
        <v>21</v>
      </c>
      <c r="B136" s="60">
        <v>23236</v>
      </c>
      <c r="C136" s="63">
        <v>21</v>
      </c>
      <c r="D136" s="60">
        <v>23246</v>
      </c>
      <c r="E136" s="63">
        <v>22</v>
      </c>
      <c r="F136" s="60">
        <v>23288</v>
      </c>
      <c r="G136" s="66">
        <v>14</v>
      </c>
      <c r="H136" s="66">
        <v>23323</v>
      </c>
      <c r="I136" s="42"/>
      <c r="J136" s="42"/>
      <c r="K136" s="52">
        <v>0</v>
      </c>
      <c r="L136">
        <v>2221</v>
      </c>
    </row>
    <row r="137" spans="1:12" x14ac:dyDescent="0.3">
      <c r="A137" s="60">
        <v>12</v>
      </c>
      <c r="B137" s="60">
        <v>23436</v>
      </c>
      <c r="C137" s="63">
        <v>23</v>
      </c>
      <c r="D137" s="60">
        <v>23443</v>
      </c>
      <c r="E137" s="63">
        <v>24</v>
      </c>
      <c r="F137" s="60">
        <v>23462</v>
      </c>
      <c r="G137" s="66">
        <v>14</v>
      </c>
      <c r="H137" s="66">
        <v>23474</v>
      </c>
      <c r="I137" s="42"/>
      <c r="J137" s="42"/>
      <c r="K137" s="52">
        <v>0</v>
      </c>
      <c r="L137">
        <v>1221</v>
      </c>
    </row>
    <row r="138" spans="1:12" x14ac:dyDescent="0.3">
      <c r="A138" s="60">
        <v>21</v>
      </c>
      <c r="B138" s="60">
        <v>23587</v>
      </c>
      <c r="C138" s="63">
        <v>12</v>
      </c>
      <c r="D138" s="60">
        <v>23595</v>
      </c>
      <c r="E138" s="63">
        <v>24</v>
      </c>
      <c r="F138" s="60">
        <v>23603</v>
      </c>
      <c r="G138" s="66">
        <v>14</v>
      </c>
      <c r="H138" s="66">
        <v>23625</v>
      </c>
      <c r="I138" s="42"/>
      <c r="J138" s="42"/>
      <c r="K138" s="52">
        <v>0</v>
      </c>
      <c r="L138">
        <v>2121</v>
      </c>
    </row>
    <row r="139" spans="1:12" x14ac:dyDescent="0.3">
      <c r="A139" s="60">
        <v>21</v>
      </c>
      <c r="B139" s="60">
        <v>23742</v>
      </c>
      <c r="C139" s="63">
        <v>12</v>
      </c>
      <c r="D139" s="60">
        <v>23771</v>
      </c>
      <c r="E139" s="63">
        <v>24</v>
      </c>
      <c r="F139" s="60">
        <v>23796</v>
      </c>
      <c r="G139" s="66">
        <v>23</v>
      </c>
      <c r="H139" s="66">
        <v>23812</v>
      </c>
      <c r="I139" s="42"/>
      <c r="J139" s="42"/>
      <c r="K139" s="52">
        <v>0</v>
      </c>
      <c r="L139">
        <v>2122</v>
      </c>
    </row>
    <row r="140" spans="1:12" x14ac:dyDescent="0.3">
      <c r="A140" s="60">
        <v>21</v>
      </c>
      <c r="B140" s="60">
        <v>23970</v>
      </c>
      <c r="C140" s="63"/>
      <c r="D140" s="60"/>
      <c r="E140" s="63"/>
      <c r="F140" s="60"/>
      <c r="G140" s="66"/>
      <c r="H140" s="66"/>
      <c r="I140" s="42"/>
      <c r="J140" s="42"/>
      <c r="K140" s="52"/>
      <c r="L140">
        <v>2</v>
      </c>
    </row>
    <row r="141" spans="1:12" x14ac:dyDescent="0.3">
      <c r="A141" s="17"/>
      <c r="B141" s="17"/>
      <c r="C141" s="17"/>
      <c r="D141" s="17"/>
      <c r="E141" s="17"/>
      <c r="F141" s="17"/>
      <c r="G141" s="17"/>
      <c r="H14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0</v>
      </c>
      <c r="B2" s="35">
        <v>40742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169</v>
      </c>
      <c r="V3" s="26" t="s">
        <v>115</v>
      </c>
      <c r="W3">
        <f>COUNTA(L7:L34)</f>
        <v>28</v>
      </c>
      <c r="AA3" s="26" t="s">
        <v>115</v>
      </c>
      <c r="AB3">
        <f>COUNTA(L35:L62)</f>
        <v>28</v>
      </c>
      <c r="AF3" s="26" t="s">
        <v>115</v>
      </c>
      <c r="AG3">
        <f>COUNTA(L63:L91)</f>
        <v>29</v>
      </c>
      <c r="AK3" s="26" t="s">
        <v>115</v>
      </c>
      <c r="AL3">
        <f>COUNTA(L92:L119)</f>
        <v>28</v>
      </c>
      <c r="AP3" s="26" t="s">
        <v>115</v>
      </c>
      <c r="AQ3">
        <f>COUNTA(L120:L147)</f>
        <v>28</v>
      </c>
      <c r="AU3" s="26" t="s">
        <v>115</v>
      </c>
      <c r="AV3">
        <f>COUNTA(L148:L175)</f>
        <v>28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169</v>
      </c>
      <c r="V4" s="26" t="s">
        <v>116</v>
      </c>
      <c r="W4">
        <f>SUM(U7:U22)</f>
        <v>28</v>
      </c>
      <c r="AA4" s="26" t="s">
        <v>116</v>
      </c>
      <c r="AB4">
        <f>SUM(Z7:Z22)</f>
        <v>28</v>
      </c>
      <c r="AF4" s="26" t="s">
        <v>116</v>
      </c>
      <c r="AG4">
        <f>SUM(AE7:AE22)</f>
        <v>29</v>
      </c>
      <c r="AK4" s="26" t="s">
        <v>116</v>
      </c>
      <c r="AL4">
        <f>SUM(AJ7:AJ22)</f>
        <v>28</v>
      </c>
      <c r="AP4" s="26" t="s">
        <v>116</v>
      </c>
      <c r="AQ4">
        <f>SUM(AO7:AO22)</f>
        <v>28</v>
      </c>
      <c r="AU4" s="26" t="s">
        <v>116</v>
      </c>
      <c r="AV4">
        <f>SUM(AT7:AT22)</f>
        <v>28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13</v>
      </c>
      <c r="C7" s="61">
        <v>21</v>
      </c>
      <c r="D7" s="58">
        <v>29</v>
      </c>
      <c r="E7" s="61">
        <v>22</v>
      </c>
      <c r="F7" s="58">
        <v>48</v>
      </c>
      <c r="G7" s="64">
        <v>14</v>
      </c>
      <c r="H7" s="64">
        <v>65</v>
      </c>
      <c r="I7" s="43"/>
      <c r="J7" s="43"/>
      <c r="K7" s="44">
        <v>0</v>
      </c>
      <c r="L7">
        <v>2221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COUNTIF(L7:L34,T7)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COUNTIF(L35:L62,Y7)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COUNTIF(L63:L91,AD7)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COUNTIF(L92:L119,AI7)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COUNTIF(L120:L147,AN7)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COUNTIF(L148:L175,AS7)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12</v>
      </c>
      <c r="B8" s="59">
        <v>182</v>
      </c>
      <c r="C8" s="62">
        <v>14</v>
      </c>
      <c r="D8" s="59">
        <v>213</v>
      </c>
      <c r="E8" s="62">
        <v>24</v>
      </c>
      <c r="F8" s="59">
        <v>221</v>
      </c>
      <c r="G8" s="65">
        <v>14</v>
      </c>
      <c r="H8" s="65">
        <v>234</v>
      </c>
      <c r="I8" s="43"/>
      <c r="J8" s="43"/>
      <c r="K8" s="44">
        <v>0</v>
      </c>
      <c r="L8">
        <v>1121</v>
      </c>
      <c r="N8" s="37">
        <v>1112</v>
      </c>
      <c r="O8" s="37">
        <f>COUNTIF($L$7:$L$500,N8)</f>
        <v>2</v>
      </c>
      <c r="P8" s="37">
        <f>O8/$Q$4</f>
        <v>1.1834319526627219E-2</v>
      </c>
      <c r="Q8" s="37">
        <f>IF(P8=0,0,(P8*((LOG(P8))/LOG(2))))</f>
        <v>-7.5750052500380874E-2</v>
      </c>
      <c r="T8" s="37">
        <f>N8</f>
        <v>1112</v>
      </c>
      <c r="U8" s="37">
        <f>COUNTIF(L7:L34,T8)</f>
        <v>1</v>
      </c>
      <c r="V8" s="37">
        <f>U8/(W4-U20)</f>
        <v>4.3478260869565216E-2</v>
      </c>
      <c r="W8" s="37">
        <f>IF(V8=0,0,(V8*((LOG(V8))/LOG(2))))</f>
        <v>-0.19667660678508753</v>
      </c>
      <c r="Y8" s="37">
        <f>N8</f>
        <v>1112</v>
      </c>
      <c r="Z8" s="37">
        <f>COUNTIF(L35:L62,Y8)</f>
        <v>1</v>
      </c>
      <c r="AA8" s="37">
        <f>Z8/(AB4-Z20)</f>
        <v>4.1666666666666664E-2</v>
      </c>
      <c r="AB8" s="37">
        <f>IF(AA8=0,0,(AA8*((LOG(AA8))/LOG(2))))</f>
        <v>-0.19104010419671485</v>
      </c>
      <c r="AD8" s="37">
        <f>N8</f>
        <v>1112</v>
      </c>
      <c r="AE8" s="37">
        <f>COUNTIF(L63:L91,AD8)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COUNTIF(L92:L119,AI8)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COUNTIF(L120:L147,AN8)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COUNTIF(L148:L175,AS8)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12</v>
      </c>
      <c r="B9" s="59">
        <v>356</v>
      </c>
      <c r="C9" s="62">
        <v>23</v>
      </c>
      <c r="D9" s="59">
        <v>365</v>
      </c>
      <c r="E9" s="62">
        <v>24</v>
      </c>
      <c r="F9" s="59">
        <v>376</v>
      </c>
      <c r="G9" s="65">
        <v>14</v>
      </c>
      <c r="H9" s="65">
        <v>385</v>
      </c>
      <c r="I9" s="43"/>
      <c r="J9" s="43"/>
      <c r="K9" s="44">
        <v>0</v>
      </c>
      <c r="L9">
        <v>1221</v>
      </c>
      <c r="N9" s="37">
        <v>1121</v>
      </c>
      <c r="O9" s="37">
        <f>COUNTIF($L$7:$L$500,N9)</f>
        <v>5</v>
      </c>
      <c r="P9" s="37">
        <f>O9/$Q$4</f>
        <v>2.9585798816568046E-2</v>
      </c>
      <c r="Q9" s="37">
        <f>IF(P9=0,0,(P9*((LOG(P9))/LOG(2))))</f>
        <v>-0.1502648325856456</v>
      </c>
      <c r="T9" s="37">
        <f>N9</f>
        <v>1121</v>
      </c>
      <c r="U9" s="37">
        <f>COUNTIF(L7:L34,T9)</f>
        <v>2</v>
      </c>
      <c r="V9" s="37">
        <f>U9/(W4-U20)</f>
        <v>8.6956521739130432E-2</v>
      </c>
      <c r="W9" s="37">
        <f>IF(V9=0,0,(V9*((LOG(V9))/LOG(2))))</f>
        <v>-0.30639669183104457</v>
      </c>
      <c r="Y9" s="37">
        <f>N9</f>
        <v>1121</v>
      </c>
      <c r="Z9" s="37">
        <f>COUNTIF(L35:L62,Y9)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COUNTIF(L63:L91,AD9)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COUNTIF(L92:L119,AI9)</f>
        <v>1</v>
      </c>
      <c r="AK9" s="37">
        <f>AJ9/(AL4-AJ20)</f>
        <v>4.1666666666666664E-2</v>
      </c>
      <c r="AL9" s="37">
        <f>IF(AK9=0,0,(AK9*((LOG(AK9))/LOG(2))))</f>
        <v>-0.19104010419671485</v>
      </c>
      <c r="AN9" s="37">
        <f>N9</f>
        <v>1121</v>
      </c>
      <c r="AO9" s="37">
        <f>COUNTIF(L120:L147,AN9)</f>
        <v>1</v>
      </c>
      <c r="AP9" s="37">
        <f>AO9/(AQ4-AO20)</f>
        <v>4.7619047619047616E-2</v>
      </c>
      <c r="AQ9" s="37">
        <f>IF(AP9=0,0,(AP9*((LOG(AP9))/LOG(2))))</f>
        <v>-0.20915797251327431</v>
      </c>
      <c r="AS9" s="37">
        <f>N9</f>
        <v>1121</v>
      </c>
      <c r="AT9" s="37">
        <f>COUNTIF(L148:L175,AS9)</f>
        <v>1</v>
      </c>
      <c r="AU9" s="37">
        <f>AT9/(AV4-AT20)</f>
        <v>0.05</v>
      </c>
      <c r="AV9" s="37">
        <f>IF(AU9=0,0,(AU9*((LOG(AU9))/LOG(2))))</f>
        <v>-0.21609640474436814</v>
      </c>
    </row>
    <row r="10" spans="1:48" x14ac:dyDescent="0.3">
      <c r="A10" s="59">
        <v>12</v>
      </c>
      <c r="B10" s="59">
        <v>491</v>
      </c>
      <c r="C10" s="62">
        <v>23</v>
      </c>
      <c r="D10" s="59">
        <v>499</v>
      </c>
      <c r="E10" s="62">
        <v>24</v>
      </c>
      <c r="F10" s="59">
        <v>509</v>
      </c>
      <c r="G10" s="65">
        <v>14</v>
      </c>
      <c r="H10" s="65">
        <v>517</v>
      </c>
      <c r="I10" s="43"/>
      <c r="J10" s="43"/>
      <c r="K10" s="44">
        <v>0</v>
      </c>
      <c r="L10">
        <v>1221</v>
      </c>
      <c r="N10" s="37">
        <v>1122</v>
      </c>
      <c r="O10" s="37">
        <f>COUNTIF($L$7:$L$500,N10)</f>
        <v>2</v>
      </c>
      <c r="P10" s="37">
        <f>O10/$Q$4</f>
        <v>1.1834319526627219E-2</v>
      </c>
      <c r="Q10" s="37">
        <f>IF(P10=0,0,(P10*((LOG(P10))/LOG(2))))</f>
        <v>-7.5750052500380874E-2</v>
      </c>
      <c r="T10" s="37">
        <f>N10</f>
        <v>1122</v>
      </c>
      <c r="U10" s="37">
        <f>COUNTIF(L7:L34,T10)</f>
        <v>1</v>
      </c>
      <c r="V10" s="37">
        <f>U10/(W4-U20)</f>
        <v>4.3478260869565216E-2</v>
      </c>
      <c r="W10" s="37">
        <f>IF(V10=0,0,(V10*((LOG(V10))/LOG(2))))</f>
        <v>-0.19667660678508753</v>
      </c>
      <c r="Y10" s="37">
        <f>N10</f>
        <v>1122</v>
      </c>
      <c r="Z10" s="37">
        <f>COUNTIF(L35:L62,Y10)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COUNTIF(L63:L91,AD10)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COUNTIF(L92:L119,AI10)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COUNTIF(L120:L147,AN10)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COUNTIF(L148:L175,AS10)</f>
        <v>1</v>
      </c>
      <c r="AU10" s="37">
        <f>AT10/(AV4-AT20)</f>
        <v>0.05</v>
      </c>
      <c r="AV10" s="37">
        <f>IF(AU10=0,0,(AU10*((LOG(AU10))/LOG(2))))</f>
        <v>-0.21609640474436814</v>
      </c>
    </row>
    <row r="11" spans="1:48" x14ac:dyDescent="0.3">
      <c r="A11" s="59">
        <v>12</v>
      </c>
      <c r="B11" s="59">
        <v>654</v>
      </c>
      <c r="C11" s="62">
        <v>23</v>
      </c>
      <c r="D11" s="59">
        <v>662</v>
      </c>
      <c r="E11" s="62">
        <v>24</v>
      </c>
      <c r="F11" s="59">
        <v>669</v>
      </c>
      <c r="G11" s="65">
        <v>14</v>
      </c>
      <c r="H11" s="65">
        <v>681</v>
      </c>
      <c r="I11" s="43"/>
      <c r="J11" s="43"/>
      <c r="K11" s="44">
        <v>0</v>
      </c>
      <c r="L11">
        <v>1221</v>
      </c>
      <c r="N11" s="37">
        <v>1211</v>
      </c>
      <c r="O11" s="37">
        <f>COUNTIF($L$7:$L$500,N11)</f>
        <v>1</v>
      </c>
      <c r="P11" s="37">
        <f>O11/$Q$4</f>
        <v>5.9171597633136093E-3</v>
      </c>
      <c r="Q11" s="37">
        <f>IF(P11=0,0,(P11*((LOG(P11))/LOG(2))))</f>
        <v>-4.3792186013504049E-2</v>
      </c>
      <c r="T11" s="37">
        <f>N11</f>
        <v>1211</v>
      </c>
      <c r="U11" s="37">
        <f>COUNTIF(L7:L34,T11)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COUNTIF(L35:L62,Y11)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COUNTIF(L63:L91,AD11)</f>
        <v>1</v>
      </c>
      <c r="AF11" s="37">
        <f>AE11/(AG4-AE20)</f>
        <v>4.7619047619047616E-2</v>
      </c>
      <c r="AG11" s="37">
        <f>IF(AF11=0,0,(AF11*((LOG(AF11))/LOG(2))))</f>
        <v>-0.20915797251327431</v>
      </c>
      <c r="AI11" s="37">
        <f>N11</f>
        <v>1211</v>
      </c>
      <c r="AJ11" s="37">
        <f>COUNTIF(L92:L119,AI11)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COUNTIF(L120:L147,AN11)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COUNTIF(L148:L175,AS11)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12</v>
      </c>
      <c r="B12" s="59">
        <v>798</v>
      </c>
      <c r="C12" s="62">
        <v>14</v>
      </c>
      <c r="D12" s="59">
        <v>817</v>
      </c>
      <c r="E12" s="62">
        <v>24</v>
      </c>
      <c r="F12" s="59">
        <v>833</v>
      </c>
      <c r="G12" s="65">
        <v>14</v>
      </c>
      <c r="H12" s="65">
        <v>843</v>
      </c>
      <c r="I12" s="43"/>
      <c r="J12" s="43"/>
      <c r="K12" s="44">
        <v>0</v>
      </c>
      <c r="L12">
        <v>1121</v>
      </c>
      <c r="N12" s="37">
        <v>1212</v>
      </c>
      <c r="O12" s="37">
        <f>COUNTIF($L$7:$L$500,N12)</f>
        <v>15</v>
      </c>
      <c r="P12" s="37">
        <f>O12/$Q$4</f>
        <v>8.8757396449704137E-2</v>
      </c>
      <c r="Q12" s="37">
        <f>IF(P12=0,0,(P12*((LOG(P12))/LOG(2))))</f>
        <v>-0.31011735272251467</v>
      </c>
      <c r="T12" s="37">
        <f>N12</f>
        <v>1212</v>
      </c>
      <c r="U12" s="37">
        <f>COUNTIF(L7:L34,T12)</f>
        <v>4</v>
      </c>
      <c r="V12" s="37">
        <f>U12/(W4-U20)</f>
        <v>0.17391304347826086</v>
      </c>
      <c r="W12" s="37">
        <f>IF(V12=0,0,(V12*((LOG(V12))/LOG(2))))</f>
        <v>-0.43888034018382832</v>
      </c>
      <c r="Y12" s="37">
        <f>N12</f>
        <v>1212</v>
      </c>
      <c r="Z12" s="37">
        <f>COUNTIF(L35:L62,Y12)</f>
        <v>1</v>
      </c>
      <c r="AA12" s="37">
        <f>Z12/(AB4-Z20)</f>
        <v>4.1666666666666664E-2</v>
      </c>
      <c r="AB12" s="37">
        <f>IF(AA12=0,0,(AA12*((LOG(AA12))/LOG(2))))</f>
        <v>-0.19104010419671485</v>
      </c>
      <c r="AD12" s="37">
        <f>N12</f>
        <v>1212</v>
      </c>
      <c r="AE12" s="37">
        <f>COUNTIF(L63:L91,AD12)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COUNTIF(L92:L119,AI12)</f>
        <v>5</v>
      </c>
      <c r="AK12" s="37">
        <f>AJ12/(AL4-AJ20)</f>
        <v>0.20833333333333334</v>
      </c>
      <c r="AL12" s="37">
        <f>IF(AK12=0,0,(AK12*((LOG(AK12))/LOG(2))))</f>
        <v>-0.47146550121537367</v>
      </c>
      <c r="AN12" s="37">
        <f>N12</f>
        <v>1212</v>
      </c>
      <c r="AO12" s="37">
        <f>COUNTIF(L120:L147,AN12)</f>
        <v>1</v>
      </c>
      <c r="AP12" s="37">
        <f>AO12/(AQ4-AO20)</f>
        <v>4.7619047619047616E-2</v>
      </c>
      <c r="AQ12" s="37">
        <f>IF(AP12=0,0,(AP12*((LOG(AP12))/LOG(2))))</f>
        <v>-0.20915797251327431</v>
      </c>
      <c r="AS12" s="37">
        <f>N12</f>
        <v>1212</v>
      </c>
      <c r="AT12" s="37">
        <f>COUNTIF(L148:L175,AS12)</f>
        <v>4</v>
      </c>
      <c r="AU12" s="37">
        <f>AT12/(AV4-AT20)</f>
        <v>0.2</v>
      </c>
      <c r="AV12" s="37">
        <f>IF(AU12=0,0,(AU12*((LOG(AU12))/LOG(2))))</f>
        <v>-0.46438561897747244</v>
      </c>
    </row>
    <row r="13" spans="1:48" x14ac:dyDescent="0.3">
      <c r="A13" s="59">
        <v>12</v>
      </c>
      <c r="B13" s="59">
        <v>976</v>
      </c>
      <c r="C13" s="62">
        <v>23</v>
      </c>
      <c r="D13" s="59">
        <v>984</v>
      </c>
      <c r="E13" s="62">
        <v>13</v>
      </c>
      <c r="F13" s="59">
        <v>999</v>
      </c>
      <c r="G13" s="65">
        <v>23</v>
      </c>
      <c r="H13" s="65">
        <v>1007</v>
      </c>
      <c r="I13" s="43"/>
      <c r="J13" s="43"/>
      <c r="K13" s="44">
        <v>0</v>
      </c>
      <c r="L13">
        <v>1212</v>
      </c>
      <c r="N13" s="37">
        <v>1221</v>
      </c>
      <c r="O13" s="37">
        <f>COUNTIF($L$7:$L$500,N13)</f>
        <v>13</v>
      </c>
      <c r="P13" s="37">
        <f>O13/$Q$4</f>
        <v>7.6923076923076927E-2</v>
      </c>
      <c r="Q13" s="37">
        <f>IF(P13=0,0,(P13*((LOG(P13))/LOG(2))))</f>
        <v>-0.28464920908777636</v>
      </c>
      <c r="T13" s="37">
        <f>N13</f>
        <v>1221</v>
      </c>
      <c r="U13" s="37">
        <f>COUNTIF(L7:L34,T13)</f>
        <v>7</v>
      </c>
      <c r="V13" s="37">
        <f>U13/(W4-U20)</f>
        <v>0.30434782608695654</v>
      </c>
      <c r="W13" s="37">
        <f>IF(V13=0,0,(V13*((LOG(V13))/LOG(2))))</f>
        <v>-0.52232387991286355</v>
      </c>
      <c r="Y13" s="37">
        <f>N13</f>
        <v>1221</v>
      </c>
      <c r="Z13" s="37">
        <f>COUNTIF(L35:L62,Y13)</f>
        <v>2</v>
      </c>
      <c r="AA13" s="37">
        <f>Z13/(AB4-Z20)</f>
        <v>8.3333333333333329E-2</v>
      </c>
      <c r="AB13" s="37">
        <f>IF(AA13=0,0,(AA13*((LOG(AA13))/LOG(2))))</f>
        <v>-0.29874687506009634</v>
      </c>
      <c r="AD13" s="37">
        <f>N13</f>
        <v>1221</v>
      </c>
      <c r="AE13" s="37">
        <f>COUNTIF(L63:L91,AD13)</f>
        <v>3</v>
      </c>
      <c r="AF13" s="37">
        <f>AE13/(AG4-AE20)</f>
        <v>0.14285714285714285</v>
      </c>
      <c r="AG13" s="37">
        <f>IF(AF13=0,0,(AF13*((LOG(AF13))/LOG(2))))</f>
        <v>-0.40105070315108626</v>
      </c>
      <c r="AI13" s="37">
        <f>N13</f>
        <v>1221</v>
      </c>
      <c r="AJ13" s="37">
        <f>COUNTIF(L92:L119,AI13)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COUNTIF(L120:L147,AN13)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COUNTIF(L148:L175,AS13)</f>
        <v>1</v>
      </c>
      <c r="AU13" s="37">
        <f>AT13/(AV4-AT20)</f>
        <v>0.05</v>
      </c>
      <c r="AV13" s="37">
        <f>IF(AU13=0,0,(AU13*((LOG(AU13))/LOG(2))))</f>
        <v>-0.21609640474436814</v>
      </c>
    </row>
    <row r="14" spans="1:48" x14ac:dyDescent="0.3">
      <c r="A14" s="59">
        <v>12</v>
      </c>
      <c r="B14" s="59">
        <v>1125</v>
      </c>
      <c r="C14" s="62">
        <v>23</v>
      </c>
      <c r="D14" s="59">
        <v>1133</v>
      </c>
      <c r="E14" s="62">
        <v>24</v>
      </c>
      <c r="F14" s="59">
        <v>1143</v>
      </c>
      <c r="G14" s="65">
        <v>14</v>
      </c>
      <c r="H14" s="65">
        <v>1154</v>
      </c>
      <c r="I14" s="43"/>
      <c r="J14" s="43"/>
      <c r="K14" s="44">
        <v>0</v>
      </c>
      <c r="L14">
        <v>1221</v>
      </c>
      <c r="N14" s="37">
        <v>1222</v>
      </c>
      <c r="O14" s="37">
        <f>COUNTIF($L$7:$L$500,N14)</f>
        <v>8</v>
      </c>
      <c r="P14" s="37">
        <f>O14/$Q$4</f>
        <v>4.7337278106508875E-2</v>
      </c>
      <c r="Q14" s="37">
        <f>IF(P14=0,0,(P14*((LOG(P14))/LOG(2))))</f>
        <v>-0.20832565378850576</v>
      </c>
      <c r="T14" s="37">
        <f>N14</f>
        <v>1222</v>
      </c>
      <c r="U14" s="37">
        <f>COUNTIF(L7:L34,T14)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COUNTIF(L35:L62,Y14)</f>
        <v>4</v>
      </c>
      <c r="AA14" s="37">
        <f>Z14/(AB4-Z20)</f>
        <v>0.16666666666666666</v>
      </c>
      <c r="AB14" s="37">
        <f>IF(AA14=0,0,(AA14*((LOG(AA14))/LOG(2))))</f>
        <v>-0.43082708345352599</v>
      </c>
      <c r="AD14" s="37">
        <f>N14</f>
        <v>1222</v>
      </c>
      <c r="AE14" s="37">
        <f>COUNTIF(L63:L91,AD14)</f>
        <v>1</v>
      </c>
      <c r="AF14" s="37">
        <f>AE14/(AG4-AE20)</f>
        <v>4.7619047619047616E-2</v>
      </c>
      <c r="AG14" s="37">
        <f>IF(AF14=0,0,(AF14*((LOG(AF14))/LOG(2))))</f>
        <v>-0.20915797251327431</v>
      </c>
      <c r="AI14" s="37">
        <f>N14</f>
        <v>1222</v>
      </c>
      <c r="AJ14" s="37">
        <f>COUNTIF(L92:L119,AI14)</f>
        <v>1</v>
      </c>
      <c r="AK14" s="37">
        <f>AJ14/(AL4-AJ20)</f>
        <v>4.1666666666666664E-2</v>
      </c>
      <c r="AL14" s="37">
        <f>IF(AK14=0,0,(AK14*((LOG(AK14))/LOG(2))))</f>
        <v>-0.19104010419671485</v>
      </c>
      <c r="AN14" s="37">
        <f>N14</f>
        <v>1222</v>
      </c>
      <c r="AO14" s="37">
        <f>COUNTIF(L120:L147,AN14)</f>
        <v>2</v>
      </c>
      <c r="AP14" s="37">
        <f>AO14/(AQ4-AO20)</f>
        <v>9.5238095238095233E-2</v>
      </c>
      <c r="AQ14" s="37">
        <f>IF(AP14=0,0,(AP14*((LOG(AP14))/LOG(2))))</f>
        <v>-0.32307784978845333</v>
      </c>
      <c r="AS14" s="37">
        <f>N14</f>
        <v>1222</v>
      </c>
      <c r="AT14" s="37">
        <f>COUNTIF(L148:L175,AS14)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12</v>
      </c>
      <c r="B15" s="59">
        <v>1275</v>
      </c>
      <c r="C15" s="62">
        <v>23</v>
      </c>
      <c r="D15" s="59">
        <v>1283</v>
      </c>
      <c r="E15" s="62">
        <v>13</v>
      </c>
      <c r="F15" s="59">
        <v>1299</v>
      </c>
      <c r="G15" s="65">
        <v>23</v>
      </c>
      <c r="H15" s="65">
        <v>1308</v>
      </c>
      <c r="I15" s="43"/>
      <c r="J15" s="43"/>
      <c r="K15" s="44">
        <v>0</v>
      </c>
      <c r="L15">
        <v>1212</v>
      </c>
      <c r="N15" s="37">
        <v>2111</v>
      </c>
      <c r="O15" s="37">
        <f>COUNTIF($L$7:$L$500,N15)</f>
        <v>1</v>
      </c>
      <c r="P15" s="37">
        <f>O15/$Q$4</f>
        <v>5.9171597633136093E-3</v>
      </c>
      <c r="Q15" s="37">
        <f>IF(P15=0,0,(P15*((LOG(P15))/LOG(2))))</f>
        <v>-4.3792186013504049E-2</v>
      </c>
      <c r="T15" s="37">
        <f>N15</f>
        <v>2111</v>
      </c>
      <c r="U15" s="37">
        <f>COUNTIF(L7:L34,T15)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COUNTIF(L35:L62,Y15)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COUNTIF(L63:L91,AD15)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COUNTIF(L92:L119,AI15)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COUNTIF(L120:L147,AN15)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COUNTIF(L148:L175,AS15)</f>
        <v>1</v>
      </c>
      <c r="AU15" s="37">
        <f>AT15/(AV4-AT20)</f>
        <v>0.05</v>
      </c>
      <c r="AV15" s="37">
        <f>IF(AU15=0,0,(AU15*((LOG(AU15))/LOG(2))))</f>
        <v>-0.21609640474436814</v>
      </c>
    </row>
    <row r="16" spans="1:48" x14ac:dyDescent="0.3">
      <c r="A16" s="59">
        <v>12</v>
      </c>
      <c r="B16" s="59">
        <v>1441</v>
      </c>
      <c r="C16" s="62">
        <v>23</v>
      </c>
      <c r="D16" s="59">
        <v>1449</v>
      </c>
      <c r="E16" s="62">
        <v>24</v>
      </c>
      <c r="F16" s="59">
        <v>1461</v>
      </c>
      <c r="G16" s="65">
        <v>14</v>
      </c>
      <c r="H16" s="65">
        <v>1476</v>
      </c>
      <c r="I16" s="43"/>
      <c r="J16" s="43"/>
      <c r="K16" s="44">
        <v>0</v>
      </c>
      <c r="L16">
        <v>1221</v>
      </c>
      <c r="N16" s="37">
        <v>2112</v>
      </c>
      <c r="O16" s="37">
        <f>COUNTIF($L$7:$L$500,N16)</f>
        <v>4</v>
      </c>
      <c r="P16" s="37">
        <f>O16/$Q$4</f>
        <v>2.3668639053254437E-2</v>
      </c>
      <c r="Q16" s="37">
        <f>IF(P16=0,0,(P16*((LOG(P16))/LOG(2))))</f>
        <v>-0.12783146594750733</v>
      </c>
      <c r="T16" s="37">
        <f>N16</f>
        <v>2112</v>
      </c>
      <c r="U16" s="37">
        <f>COUNTIF(L7:L34,T16)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COUNTIF(L35:L62,Y16)</f>
        <v>1</v>
      </c>
      <c r="AA16" s="37">
        <f>Z16/(AB4-Z20)</f>
        <v>4.1666666666666664E-2</v>
      </c>
      <c r="AB16" s="37">
        <f>IF(AA16=0,0,(AA16*((LOG(AA16))/LOG(2))))</f>
        <v>-0.19104010419671485</v>
      </c>
      <c r="AD16" s="37">
        <f>N16</f>
        <v>2112</v>
      </c>
      <c r="AE16" s="37">
        <f>COUNTIF(L63:L91,AD16)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COUNTIF(L92:L119,AI16)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COUNTIF(L120:L147,AN16)</f>
        <v>2</v>
      </c>
      <c r="AP16" s="37">
        <f>AO16/(AQ4-AO20)</f>
        <v>9.5238095238095233E-2</v>
      </c>
      <c r="AQ16" s="37">
        <f>IF(AP16=0,0,(AP16*((LOG(AP16))/LOG(2))))</f>
        <v>-0.32307784978845333</v>
      </c>
      <c r="AS16" s="37">
        <f>N16</f>
        <v>2112</v>
      </c>
      <c r="AT16" s="37">
        <f>COUNTIF(L148:L175,AS16)</f>
        <v>1</v>
      </c>
      <c r="AU16" s="37">
        <f>AT16/(AV4-AT20)</f>
        <v>0.05</v>
      </c>
      <c r="AV16" s="37">
        <f>IF(AU16=0,0,(AU16*((LOG(AU16))/LOG(2))))</f>
        <v>-0.21609640474436814</v>
      </c>
    </row>
    <row r="17" spans="1:48" x14ac:dyDescent="0.3">
      <c r="A17" s="59">
        <v>21</v>
      </c>
      <c r="B17" s="59">
        <v>1588</v>
      </c>
      <c r="C17" s="62">
        <v>12</v>
      </c>
      <c r="D17" s="59">
        <v>1600</v>
      </c>
      <c r="E17" s="62">
        <v>24</v>
      </c>
      <c r="F17" s="59">
        <v>1632</v>
      </c>
      <c r="G17" s="65">
        <v>23</v>
      </c>
      <c r="H17" s="65">
        <v>1642</v>
      </c>
      <c r="I17" s="43"/>
      <c r="J17" s="43"/>
      <c r="K17" s="44">
        <v>0</v>
      </c>
      <c r="L17">
        <v>2122</v>
      </c>
      <c r="N17" s="37">
        <v>2121</v>
      </c>
      <c r="O17" s="37">
        <f>COUNTIF($L$7:$L$500,N17)</f>
        <v>14</v>
      </c>
      <c r="P17" s="37">
        <f>O17/$Q$4</f>
        <v>8.2840236686390539E-2</v>
      </c>
      <c r="Q17" s="37">
        <f>IF(P17=0,0,(P17*((LOG(P17))/LOG(2))))</f>
        <v>-0.2976884212967108</v>
      </c>
      <c r="T17" s="37">
        <f>N17</f>
        <v>2121</v>
      </c>
      <c r="U17" s="37">
        <f>COUNTIF(L7:L34,T17)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COUNTIF(L35:L62,Y17)</f>
        <v>5</v>
      </c>
      <c r="AA17" s="37">
        <f>Z17/(AB4-Z20)</f>
        <v>0.20833333333333334</v>
      </c>
      <c r="AB17" s="37">
        <f>IF(AA17=0,0,(AA17*((LOG(AA17))/LOG(2))))</f>
        <v>-0.47146550121537367</v>
      </c>
      <c r="AD17" s="37">
        <f>N17</f>
        <v>2121</v>
      </c>
      <c r="AE17" s="37">
        <f>COUNTIF(L63:L91,AD17)</f>
        <v>3</v>
      </c>
      <c r="AF17" s="37">
        <f>AE17/(AG4-AE20)</f>
        <v>0.14285714285714285</v>
      </c>
      <c r="AG17" s="37">
        <f>IF(AF17=0,0,(AF17*((LOG(AF17))/LOG(2))))</f>
        <v>-0.40105070315108626</v>
      </c>
      <c r="AI17" s="37">
        <f>N17</f>
        <v>2121</v>
      </c>
      <c r="AJ17" s="37">
        <f>COUNTIF(L92:L119,AI17)</f>
        <v>3</v>
      </c>
      <c r="AK17" s="37">
        <f>AJ17/(AL4-AJ20)</f>
        <v>0.125</v>
      </c>
      <c r="AL17" s="37">
        <f>IF(AK17=0,0,(AK17*((LOG(AK17))/LOG(2))))</f>
        <v>-0.375</v>
      </c>
      <c r="AN17" s="37">
        <f>N17</f>
        <v>2121</v>
      </c>
      <c r="AO17" s="37">
        <f>COUNTIF(L120:L147,AN17)</f>
        <v>0</v>
      </c>
      <c r="AP17" s="37">
        <f>AO17/(AQ4-AO20)</f>
        <v>0</v>
      </c>
      <c r="AQ17" s="37">
        <f>IF(AP17=0,0,(AP17*((LOG(AP17))/LOG(2))))</f>
        <v>0</v>
      </c>
      <c r="AS17" s="37">
        <f>N17</f>
        <v>2121</v>
      </c>
      <c r="AT17" s="37">
        <f>COUNTIF(L148:L175,AS17)</f>
        <v>3</v>
      </c>
      <c r="AU17" s="37">
        <f>AT17/(AV4-AT20)</f>
        <v>0.15</v>
      </c>
      <c r="AV17" s="37">
        <f>IF(AU17=0,0,(AU17*((LOG(AU17))/LOG(2))))</f>
        <v>-0.41054483912493089</v>
      </c>
    </row>
    <row r="18" spans="1:48" x14ac:dyDescent="0.3">
      <c r="A18" s="59">
        <v>21</v>
      </c>
      <c r="B18" s="59">
        <v>1739</v>
      </c>
      <c r="C18" s="62">
        <v>21</v>
      </c>
      <c r="D18" s="59">
        <v>1753</v>
      </c>
      <c r="E18" s="62">
        <v>11</v>
      </c>
      <c r="F18" s="59">
        <v>1761</v>
      </c>
      <c r="G18" s="65">
        <v>21</v>
      </c>
      <c r="H18" s="65">
        <v>1769</v>
      </c>
      <c r="I18" s="43"/>
      <c r="J18" s="43"/>
      <c r="K18" s="44">
        <v>0</v>
      </c>
      <c r="L18">
        <v>2212</v>
      </c>
      <c r="N18" s="37">
        <v>2122</v>
      </c>
      <c r="O18" s="37">
        <f>COUNTIF($L$7:$L$500,N18)</f>
        <v>48</v>
      </c>
      <c r="P18" s="37">
        <f>O18/$Q$4</f>
        <v>0.28402366863905326</v>
      </c>
      <c r="Q18" s="37">
        <f>IF(P18=0,0,(P18*((LOG(P18))/LOG(2))))</f>
        <v>-0.51576338998183036</v>
      </c>
      <c r="T18" s="37">
        <f>N18</f>
        <v>2122</v>
      </c>
      <c r="U18" s="37">
        <f>COUNTIF(L7:L34,T18)</f>
        <v>6</v>
      </c>
      <c r="V18" s="37">
        <f>U18/(W4-U20)</f>
        <v>0.2608695652173913</v>
      </c>
      <c r="W18" s="37">
        <f>IF(V18=0,0,(V18*((LOG(V18))/LOG(2))))</f>
        <v>-0.50572159704413644</v>
      </c>
      <c r="Y18" s="37">
        <f>N18</f>
        <v>2122</v>
      </c>
      <c r="Z18" s="37">
        <f>COUNTIF(L35:L62,Y18)</f>
        <v>7</v>
      </c>
      <c r="AA18" s="37">
        <f>Z18/(AB4-Z20)</f>
        <v>0.29166666666666669</v>
      </c>
      <c r="AB18" s="37">
        <f>IF(AA18=0,0,(AA18*((LOG(AA18))/LOG(2))))</f>
        <v>-0.51846887711020273</v>
      </c>
      <c r="AD18" s="37">
        <f>N18</f>
        <v>2122</v>
      </c>
      <c r="AE18" s="37">
        <f>COUNTIF(L63:L91,AD18)</f>
        <v>12</v>
      </c>
      <c r="AF18" s="37">
        <f>AE18/(AG4-AE20)</f>
        <v>0.5714285714285714</v>
      </c>
      <c r="AG18" s="37">
        <f>IF(AF18=0,0,(AF18*((LOG(AF18))/LOG(2))))</f>
        <v>-0.46134566974720237</v>
      </c>
      <c r="AI18" s="37">
        <f>N18</f>
        <v>2122</v>
      </c>
      <c r="AJ18" s="37">
        <f>COUNTIF(L92:L119,AI18)</f>
        <v>9</v>
      </c>
      <c r="AK18" s="37">
        <f>AJ18/(AL4-AJ20)</f>
        <v>0.375</v>
      </c>
      <c r="AL18" s="37">
        <f>IF(AK18=0,0,(AK18*((LOG(AK18))/LOG(2))))</f>
        <v>-0.53063906222956647</v>
      </c>
      <c r="AN18" s="37">
        <f>N18</f>
        <v>2122</v>
      </c>
      <c r="AO18" s="37">
        <f>COUNTIF(L120:L147,AN18)</f>
        <v>9</v>
      </c>
      <c r="AP18" s="37">
        <f>AO18/(AQ4-AO20)</f>
        <v>0.42857142857142855</v>
      </c>
      <c r="AQ18" s="37">
        <f>IF(AP18=0,0,(AP18*((LOG(AP18))/LOG(2))))</f>
        <v>-0.52388246628704915</v>
      </c>
      <c r="AS18" s="37">
        <f>N18</f>
        <v>2122</v>
      </c>
      <c r="AT18" s="37">
        <f>COUNTIF(L148:L175,AS18)</f>
        <v>5</v>
      </c>
      <c r="AU18" s="37">
        <f>AT18/(AV4-AT20)</f>
        <v>0.25</v>
      </c>
      <c r="AV18" s="37">
        <f>IF(AU18=0,0,(AU18*((LOG(AU18))/LOG(2))))</f>
        <v>-0.5</v>
      </c>
    </row>
    <row r="19" spans="1:48" x14ac:dyDescent="0.3">
      <c r="A19" s="59">
        <v>21</v>
      </c>
      <c r="B19" s="59">
        <v>1866</v>
      </c>
      <c r="C19" s="62">
        <v>21</v>
      </c>
      <c r="D19" s="59">
        <v>1876</v>
      </c>
      <c r="E19" s="62">
        <v>11</v>
      </c>
      <c r="F19" s="59">
        <v>1884</v>
      </c>
      <c r="G19" s="65">
        <v>21</v>
      </c>
      <c r="H19" s="65">
        <v>1893</v>
      </c>
      <c r="I19" s="43"/>
      <c r="J19" s="43"/>
      <c r="K19" s="44">
        <v>0</v>
      </c>
      <c r="L19">
        <v>2212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COUNTIF(L7:L34,T19)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COUNTIF(L35:L62,Y19)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COUNTIF(L63:L91,AD19)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COUNTIF(L92:L119,AI19)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COUNTIF(L120:L147,AN19)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COUNTIF(L148:L175,AS19)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1983</v>
      </c>
      <c r="C20" s="62">
        <v>12</v>
      </c>
      <c r="D20" s="59">
        <v>1992</v>
      </c>
      <c r="E20" s="62">
        <v>24</v>
      </c>
      <c r="F20" s="59">
        <v>2000</v>
      </c>
      <c r="G20" s="65">
        <v>23</v>
      </c>
      <c r="H20" s="65">
        <v>2012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36</v>
      </c>
      <c r="P20" s="37">
        <f>O20/$Q$4</f>
        <v>0.21301775147928995</v>
      </c>
      <c r="Q20" s="37">
        <f>IF(P20=0,0,(P20*((LOG(P20))/LOG(2))))</f>
        <v>-0.47523289736233953</v>
      </c>
      <c r="T20" s="37">
        <f>N20</f>
        <v>2212</v>
      </c>
      <c r="U20" s="37">
        <f>COUNTIF(L7:L34,T20)</f>
        <v>5</v>
      </c>
      <c r="V20" s="56"/>
      <c r="W20" s="57"/>
      <c r="Y20" s="37">
        <f>N20</f>
        <v>2212</v>
      </c>
      <c r="Z20" s="37">
        <f>COUNTIF(L35:L62,Y20)</f>
        <v>4</v>
      </c>
      <c r="AA20" s="56"/>
      <c r="AB20" s="57"/>
      <c r="AD20" s="37">
        <f>N20</f>
        <v>2212</v>
      </c>
      <c r="AE20" s="37">
        <f>COUNTIF(L63:L91,AD20)</f>
        <v>8</v>
      </c>
      <c r="AF20" s="56"/>
      <c r="AG20" s="57"/>
      <c r="AI20" s="37">
        <f>N20</f>
        <v>2212</v>
      </c>
      <c r="AJ20" s="37">
        <f>COUNTIF(L92:L119,AI20)</f>
        <v>4</v>
      </c>
      <c r="AK20" s="56"/>
      <c r="AL20" s="57"/>
      <c r="AN20" s="37">
        <f>N20</f>
        <v>2212</v>
      </c>
      <c r="AO20" s="37">
        <f>COUNTIF(L120:L147,AN20)</f>
        <v>7</v>
      </c>
      <c r="AP20" s="56"/>
      <c r="AQ20" s="57"/>
      <c r="AS20" s="37">
        <f>N20</f>
        <v>2212</v>
      </c>
      <c r="AT20" s="37">
        <f>COUNTIF(L148:L175,AS20)</f>
        <v>8</v>
      </c>
      <c r="AU20" s="56"/>
      <c r="AV20" s="57"/>
    </row>
    <row r="21" spans="1:48" x14ac:dyDescent="0.3">
      <c r="A21" s="59">
        <v>12</v>
      </c>
      <c r="B21" s="59">
        <v>2124</v>
      </c>
      <c r="C21" s="62">
        <v>14</v>
      </c>
      <c r="D21" s="59">
        <v>2150</v>
      </c>
      <c r="E21" s="62">
        <v>13</v>
      </c>
      <c r="F21" s="59">
        <v>2173</v>
      </c>
      <c r="G21" s="65">
        <v>23</v>
      </c>
      <c r="H21" s="65">
        <v>2181</v>
      </c>
      <c r="I21" s="43"/>
      <c r="J21" s="43"/>
      <c r="K21" s="44">
        <v>0</v>
      </c>
      <c r="L21">
        <v>1112</v>
      </c>
      <c r="N21" s="37">
        <v>2221</v>
      </c>
      <c r="O21" s="37">
        <f>COUNTIF($L$7:$L$500,N21)</f>
        <v>7</v>
      </c>
      <c r="P21" s="37">
        <f>O21/$Q$4</f>
        <v>4.142011834319527E-2</v>
      </c>
      <c r="Q21" s="37">
        <f>IF(P21=0,0,(P21*((LOG(P21))/LOG(2))))</f>
        <v>-0.19026432899155069</v>
      </c>
      <c r="T21" s="37">
        <f>N21</f>
        <v>2221</v>
      </c>
      <c r="U21" s="37">
        <f>COUNTIF(L7:L34,T21)</f>
        <v>1</v>
      </c>
      <c r="V21" s="37">
        <f>U21/(W4-U20)</f>
        <v>4.3478260869565216E-2</v>
      </c>
      <c r="W21" s="37">
        <f>IF(V21=0,0,(V21*((LOG(V21))/LOG(2))))</f>
        <v>-0.19667660678508753</v>
      </c>
      <c r="Y21" s="37">
        <f>N21</f>
        <v>2221</v>
      </c>
      <c r="Z21" s="37">
        <f>COUNTIF(L35:L62,Y21)</f>
        <v>1</v>
      </c>
      <c r="AA21" s="37">
        <f>Z21/(AB4-Z20)</f>
        <v>4.1666666666666664E-2</v>
      </c>
      <c r="AB21" s="37">
        <f>IF(AA21=0,0,(AA21*((LOG(AA21))/LOG(2))))</f>
        <v>-0.19104010419671485</v>
      </c>
      <c r="AD21" s="37">
        <f>N21</f>
        <v>2221</v>
      </c>
      <c r="AE21" s="37">
        <f>COUNTIF(L63:L91,AD21)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COUNTIF(L92:L119,AI21)</f>
        <v>1</v>
      </c>
      <c r="AK21" s="37">
        <f>AJ21/(AL4-AJ20)</f>
        <v>4.1666666666666664E-2</v>
      </c>
      <c r="AL21" s="37">
        <f>IF(AK21=0,0,(AK21*((LOG(AK21))/LOG(2))))</f>
        <v>-0.19104010419671485</v>
      </c>
      <c r="AN21" s="37">
        <f>N21</f>
        <v>2221</v>
      </c>
      <c r="AO21" s="37">
        <f>COUNTIF(L120:L147,AN21)</f>
        <v>3</v>
      </c>
      <c r="AP21" s="37">
        <f>AO21/(AQ4-AO20)</f>
        <v>0.14285714285714285</v>
      </c>
      <c r="AQ21" s="37">
        <f>IF(AP21=0,0,(AP21*((LOG(AP21))/LOG(2))))</f>
        <v>-0.40105070315108626</v>
      </c>
      <c r="AS21" s="37">
        <f>N21</f>
        <v>2221</v>
      </c>
      <c r="AT21" s="37">
        <f>COUNTIF(L148:L175,AS21)</f>
        <v>1</v>
      </c>
      <c r="AU21" s="37">
        <f>AT21/(AV4-AT20)</f>
        <v>0.05</v>
      </c>
      <c r="AV21" s="37">
        <f>IF(AU21=0,0,(AU21*((LOG(AU21))/LOG(2))))</f>
        <v>-0.21609640474436814</v>
      </c>
    </row>
    <row r="22" spans="1:48" x14ac:dyDescent="0.3">
      <c r="A22" s="59">
        <v>21</v>
      </c>
      <c r="B22" s="59">
        <v>2283</v>
      </c>
      <c r="C22" s="62">
        <v>21</v>
      </c>
      <c r="D22" s="59">
        <v>2300</v>
      </c>
      <c r="E22" s="62">
        <v>22</v>
      </c>
      <c r="F22" s="59">
        <v>2307</v>
      </c>
      <c r="G22" s="65">
        <v>23</v>
      </c>
      <c r="H22" s="65">
        <v>2315</v>
      </c>
      <c r="I22" s="43"/>
      <c r="J22" s="43"/>
      <c r="K22" s="44">
        <v>0</v>
      </c>
      <c r="L22">
        <v>2222</v>
      </c>
      <c r="N22" s="37">
        <v>2222</v>
      </c>
      <c r="O22" s="37">
        <f>COUNTIF($L$7:$L$500,N22)</f>
        <v>13</v>
      </c>
      <c r="P22" s="37">
        <f>O22/$Q$4</f>
        <v>7.6923076923076927E-2</v>
      </c>
      <c r="Q22" s="37">
        <f>IF(P22=0,0,(P22*((LOG(P22))/LOG(2))))</f>
        <v>-0.28464920908777636</v>
      </c>
      <c r="T22" s="37">
        <f>N22</f>
        <v>2222</v>
      </c>
      <c r="U22" s="37">
        <f>COUNTIF(L7:L34,T22)</f>
        <v>1</v>
      </c>
      <c r="V22" s="37">
        <f>U22/(W4-U20)</f>
        <v>4.3478260869565216E-2</v>
      </c>
      <c r="W22" s="37">
        <f>IF(V22=0,0,(V22*((LOG(V22))/LOG(2))))</f>
        <v>-0.19667660678508753</v>
      </c>
      <c r="Y22" s="37">
        <f>N22</f>
        <v>2222</v>
      </c>
      <c r="Z22" s="37">
        <f>COUNTIF(L35:L62,Y22)</f>
        <v>2</v>
      </c>
      <c r="AA22" s="37">
        <f>Z22/(AB4-Z20)</f>
        <v>8.3333333333333329E-2</v>
      </c>
      <c r="AB22" s="37">
        <f>IF(AA22=0,0,(AA22*((LOG(AA22))/LOG(2))))</f>
        <v>-0.29874687506009634</v>
      </c>
      <c r="AD22" s="37">
        <f>N22</f>
        <v>2222</v>
      </c>
      <c r="AE22" s="37">
        <f>COUNTIF(L63:L91,AD22)</f>
        <v>1</v>
      </c>
      <c r="AF22" s="37">
        <f>AE22/(AG4-AE20)</f>
        <v>4.7619047619047616E-2</v>
      </c>
      <c r="AG22" s="37">
        <f>IF(AF22=0,0,(AF22*((LOG(AF22))/LOG(2))))</f>
        <v>-0.20915797251327431</v>
      </c>
      <c r="AI22" s="37">
        <f>N22</f>
        <v>2222</v>
      </c>
      <c r="AJ22" s="37">
        <f>COUNTIF(L92:L119,AI22)</f>
        <v>4</v>
      </c>
      <c r="AK22" s="37">
        <f>AJ22/(AL4-AJ20)</f>
        <v>0.16666666666666666</v>
      </c>
      <c r="AL22" s="37">
        <f>IF(AK22=0,0,(AK22*((LOG(AK22))/LOG(2))))</f>
        <v>-0.43082708345352599</v>
      </c>
      <c r="AN22" s="37">
        <f>N22</f>
        <v>2222</v>
      </c>
      <c r="AO22" s="37">
        <f>COUNTIF(L120:L147,AN22)</f>
        <v>3</v>
      </c>
      <c r="AP22" s="37">
        <f>AO22/(AQ4-AO20)</f>
        <v>0.14285714285714285</v>
      </c>
      <c r="AQ22" s="37">
        <f>IF(AP22=0,0,(AP22*((LOG(AP22))/LOG(2))))</f>
        <v>-0.40105070315108626</v>
      </c>
      <c r="AS22" s="37">
        <f>N22</f>
        <v>2222</v>
      </c>
      <c r="AT22" s="37">
        <f>COUNTIF(L148:L175,AS22)</f>
        <v>2</v>
      </c>
      <c r="AU22" s="37">
        <f>AT22/(AV4-AT20)</f>
        <v>0.1</v>
      </c>
      <c r="AV22" s="37">
        <f>IF(AU22=0,0,(AU22*((LOG(AU22))/LOG(2))))</f>
        <v>-0.33219280948873625</v>
      </c>
    </row>
    <row r="23" spans="1:48" x14ac:dyDescent="0.3">
      <c r="A23" s="59">
        <v>21</v>
      </c>
      <c r="B23" s="59">
        <v>2419</v>
      </c>
      <c r="C23" s="62">
        <v>12</v>
      </c>
      <c r="D23" s="59">
        <v>2432</v>
      </c>
      <c r="E23" s="62">
        <v>24</v>
      </c>
      <c r="F23" s="59">
        <v>2440</v>
      </c>
      <c r="G23" s="65">
        <v>23</v>
      </c>
      <c r="H23" s="65">
        <v>2448</v>
      </c>
      <c r="I23" s="43"/>
      <c r="J23" s="43"/>
      <c r="K23" s="44">
        <v>0</v>
      </c>
      <c r="L23">
        <v>2122</v>
      </c>
      <c r="P23" s="28">
        <f>SUM(P7:P22)</f>
        <v>1</v>
      </c>
      <c r="Q23" s="28">
        <f>-SUM(Q7:Q22)</f>
        <v>3.0838712378799276</v>
      </c>
      <c r="V23" s="28">
        <f>SUM(V7:V22)</f>
        <v>1</v>
      </c>
      <c r="W23" s="28">
        <f>-SUM(W7:W22)</f>
        <v>2.5600289361122233</v>
      </c>
      <c r="AA23" s="28">
        <f>SUM(AA7:AA22)</f>
        <v>1</v>
      </c>
      <c r="AB23" s="28">
        <f>-SUM(AB7:AB22)</f>
        <v>2.7824156286861546</v>
      </c>
      <c r="AF23" s="28">
        <f>SUM(AF7:AF22)</f>
        <v>1</v>
      </c>
      <c r="AG23" s="28">
        <f>-SUM(AG7:AG22)</f>
        <v>1.8909209935891977</v>
      </c>
      <c r="AK23" s="28">
        <f>SUM(AK7:AK22)</f>
        <v>1</v>
      </c>
      <c r="AL23" s="28">
        <f>-SUM(AL7:AL22)</f>
        <v>2.381051959488611</v>
      </c>
      <c r="AP23" s="28">
        <f>SUM(AP7:AP22)</f>
        <v>0.99999999999999978</v>
      </c>
      <c r="AQ23" s="28">
        <f>-SUM(AQ7:AQ22)</f>
        <v>2.3904555171926769</v>
      </c>
      <c r="AU23" s="28">
        <f>SUM(AU7:AU22)</f>
        <v>1</v>
      </c>
      <c r="AV23" s="28">
        <f>-SUM(AV7:AV22)</f>
        <v>3.0037016960573482</v>
      </c>
    </row>
    <row r="24" spans="1:48" x14ac:dyDescent="0.3">
      <c r="A24" s="59">
        <v>12</v>
      </c>
      <c r="B24" s="59">
        <v>2563</v>
      </c>
      <c r="C24" s="62">
        <v>23</v>
      </c>
      <c r="D24" s="59">
        <v>2571</v>
      </c>
      <c r="E24" s="62">
        <v>13</v>
      </c>
      <c r="F24" s="59">
        <v>2585</v>
      </c>
      <c r="G24" s="65">
        <v>23</v>
      </c>
      <c r="H24" s="65">
        <v>2593</v>
      </c>
      <c r="I24" s="43"/>
      <c r="J24" s="43"/>
      <c r="K24" s="44">
        <v>0</v>
      </c>
      <c r="L24">
        <v>1212</v>
      </c>
      <c r="P24" s="29" t="s">
        <v>87</v>
      </c>
      <c r="Q24" s="29">
        <f>Q23/(LOG(Q4)/LOG(2))</f>
        <v>0.41668983590808278</v>
      </c>
      <c r="V24" s="29" t="s">
        <v>114</v>
      </c>
      <c r="W24" s="29">
        <f>W23/(LOG(W4)/LOG(2))</f>
        <v>0.53252338918560671</v>
      </c>
      <c r="AA24" s="29" t="s">
        <v>117</v>
      </c>
      <c r="AB24" s="29">
        <f>AB23/(LOG(AB4)/LOG(2))</f>
        <v>0.57878306756998266</v>
      </c>
      <c r="AF24" s="29" t="s">
        <v>118</v>
      </c>
      <c r="AG24" s="29">
        <f>AG23/(LOG(AG4)/LOG(2))</f>
        <v>0.38924009696327388</v>
      </c>
      <c r="AK24" s="29" t="s">
        <v>119</v>
      </c>
      <c r="AL24" s="29">
        <f>AL23/(LOG(AL4)/LOG(2))</f>
        <v>0.49529356539988795</v>
      </c>
      <c r="AP24" s="29" t="s">
        <v>120</v>
      </c>
      <c r="AQ24" s="29">
        <f>AQ23/(LOG(AQ4)/LOG(2))</f>
        <v>0.49724964267242705</v>
      </c>
      <c r="AU24" s="29" t="s">
        <v>121</v>
      </c>
      <c r="AV24" s="29">
        <f>AV23/(LOG(AV4)/LOG(2))</f>
        <v>0.62481379984561847</v>
      </c>
    </row>
    <row r="25" spans="1:48" x14ac:dyDescent="0.3">
      <c r="A25" s="59">
        <v>12</v>
      </c>
      <c r="B25" s="59">
        <v>2714</v>
      </c>
      <c r="C25" s="62">
        <v>23</v>
      </c>
      <c r="D25" s="59">
        <v>2730</v>
      </c>
      <c r="E25" s="62">
        <v>24</v>
      </c>
      <c r="F25" s="59">
        <v>2746</v>
      </c>
      <c r="G25" s="65">
        <v>14</v>
      </c>
      <c r="H25" s="65">
        <v>2756</v>
      </c>
      <c r="I25" s="43"/>
      <c r="J25" s="43"/>
      <c r="K25" s="44">
        <v>0</v>
      </c>
      <c r="L25">
        <v>1221</v>
      </c>
    </row>
    <row r="26" spans="1:48" x14ac:dyDescent="0.3">
      <c r="A26" s="59">
        <v>12</v>
      </c>
      <c r="B26" s="59">
        <v>2880</v>
      </c>
      <c r="C26" s="62">
        <v>23</v>
      </c>
      <c r="D26" s="59">
        <v>2897</v>
      </c>
      <c r="E26" s="62">
        <v>24</v>
      </c>
      <c r="F26" s="59">
        <v>2907</v>
      </c>
      <c r="G26" s="65">
        <v>14</v>
      </c>
      <c r="H26" s="65">
        <v>2920</v>
      </c>
      <c r="I26" s="43"/>
      <c r="J26" s="43"/>
      <c r="K26" s="44">
        <v>0</v>
      </c>
      <c r="L26">
        <v>1221</v>
      </c>
    </row>
    <row r="27" spans="1:48" x14ac:dyDescent="0.3">
      <c r="A27" s="59">
        <v>12</v>
      </c>
      <c r="B27" s="59">
        <v>3030</v>
      </c>
      <c r="C27" s="62">
        <v>14</v>
      </c>
      <c r="D27" s="59">
        <v>3065</v>
      </c>
      <c r="E27" s="62">
        <v>24</v>
      </c>
      <c r="F27" s="59">
        <v>3073</v>
      </c>
      <c r="G27" s="65">
        <v>23</v>
      </c>
      <c r="H27" s="65">
        <v>3087</v>
      </c>
      <c r="I27" s="43"/>
      <c r="J27" s="43"/>
      <c r="K27" s="44">
        <v>0</v>
      </c>
      <c r="L27">
        <v>1122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3218</v>
      </c>
      <c r="C28" s="62">
        <v>23</v>
      </c>
      <c r="D28" s="59">
        <v>3226</v>
      </c>
      <c r="E28" s="62">
        <v>13</v>
      </c>
      <c r="F28" s="59">
        <v>3249</v>
      </c>
      <c r="G28" s="65">
        <v>23</v>
      </c>
      <c r="H28" s="65">
        <v>3257</v>
      </c>
      <c r="I28" s="43"/>
      <c r="J28" s="43"/>
      <c r="K28" s="44">
        <v>0</v>
      </c>
      <c r="L28">
        <v>1212</v>
      </c>
      <c r="N28" s="41">
        <f>COUNTIF(L7:L175,G3)</f>
        <v>36</v>
      </c>
      <c r="O28" s="41"/>
      <c r="P28" s="48">
        <v>28</v>
      </c>
      <c r="Q28" s="48">
        <v>28</v>
      </c>
      <c r="R28" s="48">
        <v>29</v>
      </c>
      <c r="S28" s="48">
        <v>28</v>
      </c>
      <c r="T28" s="48">
        <v>28</v>
      </c>
      <c r="U28" s="48">
        <v>28</v>
      </c>
      <c r="V28" s="47"/>
    </row>
    <row r="29" spans="1:48" x14ac:dyDescent="0.3">
      <c r="A29" s="59">
        <v>21</v>
      </c>
      <c r="B29" s="59">
        <v>3365</v>
      </c>
      <c r="C29" s="62">
        <v>21</v>
      </c>
      <c r="D29" s="59">
        <v>3381</v>
      </c>
      <c r="E29" s="62">
        <v>11</v>
      </c>
      <c r="F29" s="59">
        <v>3399</v>
      </c>
      <c r="G29" s="65">
        <v>21</v>
      </c>
      <c r="H29" s="65">
        <v>3427</v>
      </c>
      <c r="I29" s="43"/>
      <c r="J29" s="43"/>
      <c r="K29" s="44">
        <v>0</v>
      </c>
      <c r="L29">
        <v>2212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3518</v>
      </c>
      <c r="C30" s="62">
        <v>12</v>
      </c>
      <c r="D30" s="59">
        <v>3526</v>
      </c>
      <c r="E30" s="62">
        <v>24</v>
      </c>
      <c r="F30" s="59">
        <v>3553</v>
      </c>
      <c r="G30" s="65">
        <v>23</v>
      </c>
      <c r="H30" s="65">
        <v>3561</v>
      </c>
      <c r="I30" s="43"/>
      <c r="J30" s="43"/>
      <c r="K30" s="44">
        <v>0</v>
      </c>
      <c r="L30">
        <v>2122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21</v>
      </c>
      <c r="B31" s="59">
        <v>3661</v>
      </c>
      <c r="C31" s="62">
        <v>12</v>
      </c>
      <c r="D31" s="59">
        <v>3678</v>
      </c>
      <c r="E31" s="62">
        <v>24</v>
      </c>
      <c r="F31" s="59">
        <v>3687</v>
      </c>
      <c r="G31" s="65">
        <v>23</v>
      </c>
      <c r="H31" s="65">
        <v>3695</v>
      </c>
      <c r="I31" s="43"/>
      <c r="J31" s="43"/>
      <c r="K31" s="44">
        <v>0</v>
      </c>
      <c r="L31">
        <v>2122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21</v>
      </c>
      <c r="B32" s="59">
        <v>3794</v>
      </c>
      <c r="C32" s="62">
        <v>21</v>
      </c>
      <c r="D32" s="59">
        <v>3808</v>
      </c>
      <c r="E32" s="62">
        <v>11</v>
      </c>
      <c r="F32" s="59">
        <v>3816</v>
      </c>
      <c r="G32" s="65">
        <v>21</v>
      </c>
      <c r="H32" s="65">
        <v>3824</v>
      </c>
      <c r="I32" s="43"/>
      <c r="J32" s="43"/>
      <c r="K32" s="44">
        <v>0</v>
      </c>
      <c r="L32">
        <v>2212</v>
      </c>
      <c r="O32" s="46" t="s">
        <v>103</v>
      </c>
      <c r="P32" s="48">
        <f>U20</f>
        <v>5</v>
      </c>
      <c r="Q32" s="48">
        <f>Z20</f>
        <v>4</v>
      </c>
      <c r="R32" s="48">
        <f>AE20</f>
        <v>8</v>
      </c>
      <c r="S32" s="48">
        <f>AJ20</f>
        <v>4</v>
      </c>
      <c r="T32" s="48">
        <f>AO20</f>
        <v>7</v>
      </c>
      <c r="U32" s="48">
        <f>AT20</f>
        <v>8</v>
      </c>
      <c r="V32" s="46"/>
    </row>
    <row r="33" spans="1:22" x14ac:dyDescent="0.3">
      <c r="A33" s="59">
        <v>21</v>
      </c>
      <c r="B33" s="59">
        <v>3919</v>
      </c>
      <c r="C33" s="62">
        <v>12</v>
      </c>
      <c r="D33" s="59">
        <v>3927</v>
      </c>
      <c r="E33" s="62">
        <v>24</v>
      </c>
      <c r="F33" s="59">
        <v>3936</v>
      </c>
      <c r="G33" s="65">
        <v>23</v>
      </c>
      <c r="H33" s="65">
        <v>3955</v>
      </c>
      <c r="I33" s="43"/>
      <c r="J33" s="43"/>
      <c r="K33" s="44">
        <v>0</v>
      </c>
      <c r="L33">
        <v>2122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59">
        <v>21</v>
      </c>
      <c r="B34" s="59">
        <v>4057</v>
      </c>
      <c r="C34" s="62">
        <v>21</v>
      </c>
      <c r="D34" s="59">
        <v>4071</v>
      </c>
      <c r="E34" s="62">
        <v>11</v>
      </c>
      <c r="F34" s="59">
        <v>4083</v>
      </c>
      <c r="G34" s="65">
        <v>21</v>
      </c>
      <c r="H34" s="65">
        <v>4091</v>
      </c>
      <c r="I34" s="43"/>
      <c r="J34" s="43"/>
      <c r="K34" s="44">
        <v>0</v>
      </c>
      <c r="L34">
        <v>2212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4188</v>
      </c>
      <c r="C35" s="63">
        <v>12</v>
      </c>
      <c r="D35" s="60">
        <v>4196</v>
      </c>
      <c r="E35" s="63">
        <v>24</v>
      </c>
      <c r="F35" s="60">
        <v>4204</v>
      </c>
      <c r="G35" s="66">
        <v>14</v>
      </c>
      <c r="H35" s="66">
        <v>4221</v>
      </c>
      <c r="I35" s="42"/>
      <c r="J35" s="42"/>
      <c r="K35" s="52">
        <v>0</v>
      </c>
      <c r="L35">
        <v>2121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12</v>
      </c>
      <c r="B36" s="60">
        <v>4334</v>
      </c>
      <c r="C36" s="63">
        <v>23</v>
      </c>
      <c r="D36" s="60">
        <v>4342</v>
      </c>
      <c r="E36" s="63">
        <v>24</v>
      </c>
      <c r="F36" s="60">
        <v>4350</v>
      </c>
      <c r="G36" s="66">
        <v>23</v>
      </c>
      <c r="H36" s="66">
        <v>4358</v>
      </c>
      <c r="I36" s="42"/>
      <c r="J36" s="42"/>
      <c r="K36" s="52">
        <v>0</v>
      </c>
      <c r="L36">
        <v>1222</v>
      </c>
      <c r="N36" s="42"/>
      <c r="O36" s="51" t="s">
        <v>107</v>
      </c>
      <c r="P36">
        <f>H34/P28</f>
        <v>146.10714285714286</v>
      </c>
      <c r="Q36">
        <f>(H62-H34)/Q28</f>
        <v>143.53571428571428</v>
      </c>
      <c r="R36">
        <f>(H91-H62)/R28</f>
        <v>138.75862068965517</v>
      </c>
      <c r="S36">
        <f>(H119-H91)/S28</f>
        <v>141.14285714285714</v>
      </c>
      <c r="T36">
        <f>(H147-H119)/T28</f>
        <v>138.25</v>
      </c>
      <c r="U36">
        <f>(H175-H147)/U28</f>
        <v>142.96428571428572</v>
      </c>
    </row>
    <row r="37" spans="1:22" x14ac:dyDescent="0.3">
      <c r="A37" s="60">
        <v>12</v>
      </c>
      <c r="B37" s="60">
        <v>4494</v>
      </c>
      <c r="C37" s="63">
        <v>23</v>
      </c>
      <c r="D37" s="60">
        <v>4503</v>
      </c>
      <c r="E37" s="63">
        <v>24</v>
      </c>
      <c r="F37" s="60">
        <v>4515</v>
      </c>
      <c r="G37" s="66">
        <v>23</v>
      </c>
      <c r="H37" s="66">
        <v>4522</v>
      </c>
      <c r="I37" s="42"/>
      <c r="J37" s="42"/>
      <c r="K37" s="52">
        <v>0</v>
      </c>
      <c r="L37">
        <v>1222</v>
      </c>
    </row>
    <row r="38" spans="1:22" x14ac:dyDescent="0.3">
      <c r="A38" s="60">
        <v>21</v>
      </c>
      <c r="B38" s="60">
        <v>4625</v>
      </c>
      <c r="C38" s="63">
        <v>12</v>
      </c>
      <c r="D38" s="60">
        <v>4636</v>
      </c>
      <c r="E38" s="63">
        <v>24</v>
      </c>
      <c r="F38" s="60">
        <v>4644</v>
      </c>
      <c r="G38" s="66">
        <v>23</v>
      </c>
      <c r="H38" s="66">
        <v>4654</v>
      </c>
      <c r="I38" s="42"/>
      <c r="J38" s="42"/>
      <c r="K38" s="52">
        <v>0</v>
      </c>
      <c r="L38">
        <v>2122</v>
      </c>
    </row>
    <row r="39" spans="1:22" x14ac:dyDescent="0.3">
      <c r="A39" s="60">
        <v>21</v>
      </c>
      <c r="B39" s="60">
        <v>4756</v>
      </c>
      <c r="C39" s="63">
        <v>12</v>
      </c>
      <c r="D39" s="60">
        <v>4774</v>
      </c>
      <c r="E39" s="63">
        <v>24</v>
      </c>
      <c r="F39" s="60">
        <v>4782</v>
      </c>
      <c r="G39" s="66">
        <v>23</v>
      </c>
      <c r="H39" s="66">
        <v>4789</v>
      </c>
      <c r="I39" s="42"/>
      <c r="J39" s="42"/>
      <c r="K39" s="52">
        <v>0</v>
      </c>
      <c r="L39">
        <v>2122</v>
      </c>
    </row>
    <row r="40" spans="1:22" x14ac:dyDescent="0.3">
      <c r="A40" s="60">
        <v>12</v>
      </c>
      <c r="B40" s="60">
        <v>4908</v>
      </c>
      <c r="C40" s="63">
        <v>14</v>
      </c>
      <c r="D40" s="60">
        <v>4926</v>
      </c>
      <c r="E40" s="63">
        <v>13</v>
      </c>
      <c r="F40" s="60">
        <v>4993</v>
      </c>
      <c r="G40" s="66">
        <v>23</v>
      </c>
      <c r="H40" s="66">
        <v>5001</v>
      </c>
      <c r="I40" s="42"/>
      <c r="J40" s="42"/>
      <c r="K40" s="52">
        <v>0</v>
      </c>
      <c r="L40">
        <v>1112</v>
      </c>
    </row>
    <row r="41" spans="1:22" x14ac:dyDescent="0.3">
      <c r="A41" s="60">
        <v>21</v>
      </c>
      <c r="B41" s="60">
        <v>5107</v>
      </c>
      <c r="C41" s="63">
        <v>12</v>
      </c>
      <c r="D41" s="60">
        <v>5128</v>
      </c>
      <c r="E41" s="63">
        <v>24</v>
      </c>
      <c r="F41" s="60">
        <v>5147</v>
      </c>
      <c r="G41" s="66">
        <v>23</v>
      </c>
      <c r="H41" s="66">
        <v>5155</v>
      </c>
      <c r="I41" s="42"/>
      <c r="J41" s="42"/>
      <c r="K41" s="52">
        <v>0</v>
      </c>
      <c r="L41">
        <v>2122</v>
      </c>
    </row>
    <row r="42" spans="1:22" x14ac:dyDescent="0.3">
      <c r="A42" s="60">
        <v>21</v>
      </c>
      <c r="B42" s="60">
        <v>5253</v>
      </c>
      <c r="C42" s="63">
        <v>12</v>
      </c>
      <c r="D42" s="60">
        <v>5263</v>
      </c>
      <c r="E42" s="63">
        <v>24</v>
      </c>
      <c r="F42" s="60">
        <v>5272</v>
      </c>
      <c r="G42" s="66">
        <v>14</v>
      </c>
      <c r="H42" s="66">
        <v>5283</v>
      </c>
      <c r="I42" s="42"/>
      <c r="J42" s="42"/>
      <c r="K42" s="52">
        <v>0</v>
      </c>
      <c r="L42">
        <v>2121</v>
      </c>
    </row>
    <row r="43" spans="1:22" x14ac:dyDescent="0.3">
      <c r="A43" s="60">
        <v>21</v>
      </c>
      <c r="B43" s="60">
        <v>5383</v>
      </c>
      <c r="C43" s="63">
        <v>12</v>
      </c>
      <c r="D43" s="60">
        <v>5395</v>
      </c>
      <c r="E43" s="63">
        <v>24</v>
      </c>
      <c r="F43" s="60">
        <v>5404</v>
      </c>
      <c r="G43" s="66">
        <v>14</v>
      </c>
      <c r="H43" s="66">
        <v>5420</v>
      </c>
      <c r="I43" s="42"/>
      <c r="J43" s="42"/>
      <c r="K43" s="52">
        <v>0</v>
      </c>
      <c r="L43">
        <v>2121</v>
      </c>
    </row>
    <row r="44" spans="1:22" x14ac:dyDescent="0.3">
      <c r="A44" s="60">
        <v>21</v>
      </c>
      <c r="B44" s="60">
        <v>5542</v>
      </c>
      <c r="C44" s="63">
        <v>12</v>
      </c>
      <c r="D44" s="60">
        <v>5553</v>
      </c>
      <c r="E44" s="63">
        <v>24</v>
      </c>
      <c r="F44" s="60">
        <v>5562</v>
      </c>
      <c r="G44" s="66">
        <v>23</v>
      </c>
      <c r="H44" s="66">
        <v>5570</v>
      </c>
      <c r="I44" s="42"/>
      <c r="J44" s="42"/>
      <c r="K44" s="52">
        <v>0</v>
      </c>
      <c r="L44">
        <v>2122</v>
      </c>
    </row>
    <row r="45" spans="1:22" x14ac:dyDescent="0.3">
      <c r="A45" s="60">
        <v>21</v>
      </c>
      <c r="B45" s="60">
        <v>5669</v>
      </c>
      <c r="C45" s="63">
        <v>21</v>
      </c>
      <c r="D45" s="60">
        <v>5687</v>
      </c>
      <c r="E45" s="63">
        <v>22</v>
      </c>
      <c r="F45" s="60">
        <v>5702</v>
      </c>
      <c r="G45" s="66">
        <v>23</v>
      </c>
      <c r="H45" s="66">
        <v>5728</v>
      </c>
      <c r="I45" s="42"/>
      <c r="J45" s="42"/>
      <c r="K45" s="52">
        <v>0</v>
      </c>
      <c r="L45">
        <v>2222</v>
      </c>
    </row>
    <row r="46" spans="1:22" x14ac:dyDescent="0.3">
      <c r="A46" s="60">
        <v>21</v>
      </c>
      <c r="B46" s="60">
        <v>5826</v>
      </c>
      <c r="C46" s="63">
        <v>21</v>
      </c>
      <c r="D46" s="60">
        <v>5842</v>
      </c>
      <c r="E46" s="63">
        <v>11</v>
      </c>
      <c r="F46" s="60">
        <v>5851</v>
      </c>
      <c r="G46" s="66">
        <v>21</v>
      </c>
      <c r="H46" s="66">
        <v>5858</v>
      </c>
      <c r="I46" s="42"/>
      <c r="J46" s="42"/>
      <c r="K46" s="52">
        <v>0</v>
      </c>
      <c r="L46">
        <v>2212</v>
      </c>
    </row>
    <row r="47" spans="1:22" x14ac:dyDescent="0.3">
      <c r="A47" s="60">
        <v>21</v>
      </c>
      <c r="B47" s="60">
        <v>5953</v>
      </c>
      <c r="C47" s="63">
        <v>12</v>
      </c>
      <c r="D47" s="60">
        <v>5965</v>
      </c>
      <c r="E47" s="63">
        <v>13</v>
      </c>
      <c r="F47" s="60">
        <v>5990</v>
      </c>
      <c r="G47" s="66">
        <v>23</v>
      </c>
      <c r="H47" s="66">
        <v>5998</v>
      </c>
      <c r="I47" s="42"/>
      <c r="J47" s="42"/>
      <c r="K47" s="52">
        <v>0</v>
      </c>
      <c r="L47">
        <v>2112</v>
      </c>
    </row>
    <row r="48" spans="1:22" x14ac:dyDescent="0.3">
      <c r="A48" s="60">
        <v>21</v>
      </c>
      <c r="B48" s="60">
        <v>6105</v>
      </c>
      <c r="C48" s="63">
        <v>12</v>
      </c>
      <c r="D48" s="60">
        <v>6113</v>
      </c>
      <c r="E48" s="63">
        <v>24</v>
      </c>
      <c r="F48" s="60">
        <v>6129</v>
      </c>
      <c r="G48" s="66">
        <v>14</v>
      </c>
      <c r="H48" s="66">
        <v>6159</v>
      </c>
      <c r="I48" s="42"/>
      <c r="J48" s="42"/>
      <c r="K48" s="52">
        <v>0</v>
      </c>
      <c r="L48">
        <v>2121</v>
      </c>
    </row>
    <row r="49" spans="1:12" x14ac:dyDescent="0.3">
      <c r="A49" s="60">
        <v>12</v>
      </c>
      <c r="B49" s="60">
        <v>6281</v>
      </c>
      <c r="C49" s="63">
        <v>23</v>
      </c>
      <c r="D49" s="60">
        <v>6290</v>
      </c>
      <c r="E49" s="63">
        <v>24</v>
      </c>
      <c r="F49" s="60">
        <v>6297</v>
      </c>
      <c r="G49" s="66">
        <v>23</v>
      </c>
      <c r="H49" s="66">
        <v>6306</v>
      </c>
      <c r="I49" s="42"/>
      <c r="J49" s="42"/>
      <c r="K49" s="52">
        <v>0</v>
      </c>
      <c r="L49">
        <v>1222</v>
      </c>
    </row>
    <row r="50" spans="1:12" x14ac:dyDescent="0.3">
      <c r="A50" s="60">
        <v>21</v>
      </c>
      <c r="B50" s="60">
        <v>6405</v>
      </c>
      <c r="C50" s="63">
        <v>12</v>
      </c>
      <c r="D50" s="60">
        <v>6436</v>
      </c>
      <c r="E50" s="63">
        <v>24</v>
      </c>
      <c r="F50" s="60">
        <v>6445</v>
      </c>
      <c r="G50" s="66">
        <v>23</v>
      </c>
      <c r="H50" s="66">
        <v>6451</v>
      </c>
      <c r="I50" s="42"/>
      <c r="J50" s="42"/>
      <c r="K50" s="52">
        <v>0</v>
      </c>
      <c r="L50">
        <v>2122</v>
      </c>
    </row>
    <row r="51" spans="1:12" x14ac:dyDescent="0.3">
      <c r="A51" s="60">
        <v>21</v>
      </c>
      <c r="B51" s="60">
        <v>6551</v>
      </c>
      <c r="C51" s="63">
        <v>21</v>
      </c>
      <c r="D51" s="60">
        <v>6559</v>
      </c>
      <c r="E51" s="63">
        <v>11</v>
      </c>
      <c r="F51" s="60">
        <v>6568</v>
      </c>
      <c r="G51" s="66">
        <v>21</v>
      </c>
      <c r="H51" s="66">
        <v>6577</v>
      </c>
      <c r="I51" s="42"/>
      <c r="J51" s="42"/>
      <c r="K51" s="52">
        <v>0</v>
      </c>
      <c r="L51">
        <v>2212</v>
      </c>
    </row>
    <row r="52" spans="1:12" x14ac:dyDescent="0.3">
      <c r="A52" s="60">
        <v>21</v>
      </c>
      <c r="B52" s="60">
        <v>6676</v>
      </c>
      <c r="C52" s="63">
        <v>12</v>
      </c>
      <c r="D52" s="60">
        <v>6684</v>
      </c>
      <c r="E52" s="63">
        <v>24</v>
      </c>
      <c r="F52" s="60">
        <v>6692</v>
      </c>
      <c r="G52" s="66">
        <v>14</v>
      </c>
      <c r="H52" s="66">
        <v>6712</v>
      </c>
      <c r="I52" s="42"/>
      <c r="J52" s="42"/>
      <c r="K52" s="52">
        <v>0</v>
      </c>
      <c r="L52">
        <v>2121</v>
      </c>
    </row>
    <row r="53" spans="1:12" x14ac:dyDescent="0.3">
      <c r="A53" s="60">
        <v>21</v>
      </c>
      <c r="B53" s="60">
        <v>6812</v>
      </c>
      <c r="C53" s="63">
        <v>21</v>
      </c>
      <c r="D53" s="60">
        <v>6827</v>
      </c>
      <c r="E53" s="63">
        <v>22</v>
      </c>
      <c r="F53" s="60">
        <v>6840</v>
      </c>
      <c r="G53" s="66">
        <v>14</v>
      </c>
      <c r="H53" s="66">
        <v>6848</v>
      </c>
      <c r="I53" s="42"/>
      <c r="J53" s="42"/>
      <c r="K53" s="52">
        <v>0</v>
      </c>
      <c r="L53">
        <v>2221</v>
      </c>
    </row>
    <row r="54" spans="1:12" x14ac:dyDescent="0.3">
      <c r="A54" s="60">
        <v>21</v>
      </c>
      <c r="B54" s="60">
        <v>6957</v>
      </c>
      <c r="C54" s="63">
        <v>12</v>
      </c>
      <c r="D54" s="60">
        <v>6965</v>
      </c>
      <c r="E54" s="63">
        <v>24</v>
      </c>
      <c r="F54" s="60">
        <v>6972</v>
      </c>
      <c r="G54" s="66">
        <v>23</v>
      </c>
      <c r="H54" s="66">
        <v>6983</v>
      </c>
      <c r="I54" s="42"/>
      <c r="J54" s="42"/>
      <c r="K54" s="52">
        <v>0</v>
      </c>
      <c r="L54">
        <v>2122</v>
      </c>
    </row>
    <row r="55" spans="1:12" x14ac:dyDescent="0.3">
      <c r="A55" s="60">
        <v>21</v>
      </c>
      <c r="B55" s="60">
        <v>7080</v>
      </c>
      <c r="C55" s="63">
        <v>21</v>
      </c>
      <c r="D55" s="60">
        <v>7099</v>
      </c>
      <c r="E55" s="63">
        <v>22</v>
      </c>
      <c r="F55" s="60">
        <v>7115</v>
      </c>
      <c r="G55" s="66">
        <v>23</v>
      </c>
      <c r="H55" s="66">
        <v>7123</v>
      </c>
      <c r="I55" s="42"/>
      <c r="J55" s="42"/>
      <c r="K55" s="52">
        <v>0</v>
      </c>
      <c r="L55">
        <v>2222</v>
      </c>
    </row>
    <row r="56" spans="1:12" x14ac:dyDescent="0.3">
      <c r="A56" s="60">
        <v>12</v>
      </c>
      <c r="B56" s="60">
        <v>7251</v>
      </c>
      <c r="C56" s="63">
        <v>23</v>
      </c>
      <c r="D56" s="60">
        <v>7259</v>
      </c>
      <c r="E56" s="63">
        <v>13</v>
      </c>
      <c r="F56" s="60">
        <v>7274</v>
      </c>
      <c r="G56" s="66">
        <v>23</v>
      </c>
      <c r="H56" s="66">
        <v>7282</v>
      </c>
      <c r="I56" s="42"/>
      <c r="J56" s="42"/>
      <c r="K56" s="52">
        <v>0</v>
      </c>
      <c r="L56">
        <v>1212</v>
      </c>
    </row>
    <row r="57" spans="1:12" x14ac:dyDescent="0.3">
      <c r="A57" s="60">
        <v>21</v>
      </c>
      <c r="B57" s="60">
        <v>7385</v>
      </c>
      <c r="C57" s="63">
        <v>12</v>
      </c>
      <c r="D57" s="60">
        <v>7393</v>
      </c>
      <c r="E57" s="63">
        <v>24</v>
      </c>
      <c r="F57" s="60">
        <v>7401</v>
      </c>
      <c r="G57" s="66">
        <v>23</v>
      </c>
      <c r="H57" s="66">
        <v>7408</v>
      </c>
      <c r="I57" s="42"/>
      <c r="J57" s="42"/>
      <c r="K57" s="52">
        <v>0</v>
      </c>
      <c r="L57">
        <v>2122</v>
      </c>
    </row>
    <row r="58" spans="1:12" x14ac:dyDescent="0.3">
      <c r="A58" s="60">
        <v>21</v>
      </c>
      <c r="B58" s="60">
        <v>7507</v>
      </c>
      <c r="C58" s="63">
        <v>21</v>
      </c>
      <c r="D58" s="60">
        <v>7520</v>
      </c>
      <c r="E58" s="63">
        <v>11</v>
      </c>
      <c r="F58" s="60">
        <v>7535</v>
      </c>
      <c r="G58" s="66">
        <v>21</v>
      </c>
      <c r="H58" s="66">
        <v>7552</v>
      </c>
      <c r="I58" s="42"/>
      <c r="J58" s="42"/>
      <c r="K58" s="52">
        <v>0</v>
      </c>
      <c r="L58">
        <v>2212</v>
      </c>
    </row>
    <row r="59" spans="1:12" x14ac:dyDescent="0.3">
      <c r="A59" s="60">
        <v>12</v>
      </c>
      <c r="B59" s="60">
        <v>7657</v>
      </c>
      <c r="C59" s="63">
        <v>23</v>
      </c>
      <c r="D59" s="60">
        <v>7665</v>
      </c>
      <c r="E59" s="63">
        <v>24</v>
      </c>
      <c r="F59" s="60">
        <v>7672</v>
      </c>
      <c r="G59" s="66">
        <v>14</v>
      </c>
      <c r="H59" s="66">
        <v>7681</v>
      </c>
      <c r="I59" s="42"/>
      <c r="J59" s="42"/>
      <c r="K59" s="52">
        <v>0</v>
      </c>
      <c r="L59">
        <v>1221</v>
      </c>
    </row>
    <row r="60" spans="1:12" x14ac:dyDescent="0.3">
      <c r="A60" s="60">
        <v>12</v>
      </c>
      <c r="B60" s="60">
        <v>7797</v>
      </c>
      <c r="C60" s="63">
        <v>23</v>
      </c>
      <c r="D60" s="60">
        <v>7805</v>
      </c>
      <c r="E60" s="63">
        <v>24</v>
      </c>
      <c r="F60" s="60">
        <v>7814</v>
      </c>
      <c r="G60" s="66">
        <v>23</v>
      </c>
      <c r="H60" s="66">
        <v>7823</v>
      </c>
      <c r="I60" s="42"/>
      <c r="J60" s="42"/>
      <c r="K60" s="52">
        <v>0</v>
      </c>
      <c r="L60">
        <v>1222</v>
      </c>
    </row>
    <row r="61" spans="1:12" x14ac:dyDescent="0.3">
      <c r="A61" s="60">
        <v>21</v>
      </c>
      <c r="B61" s="60">
        <v>7926</v>
      </c>
      <c r="C61" s="63">
        <v>21</v>
      </c>
      <c r="D61" s="60">
        <v>7940</v>
      </c>
      <c r="E61" s="63">
        <v>11</v>
      </c>
      <c r="F61" s="60">
        <v>7948</v>
      </c>
      <c r="G61" s="66">
        <v>21</v>
      </c>
      <c r="H61" s="66">
        <v>7957</v>
      </c>
      <c r="I61" s="42"/>
      <c r="J61" s="42"/>
      <c r="K61" s="52">
        <v>0</v>
      </c>
      <c r="L61">
        <v>2212</v>
      </c>
    </row>
    <row r="62" spans="1:12" x14ac:dyDescent="0.3">
      <c r="A62" s="60">
        <v>12</v>
      </c>
      <c r="B62" s="60">
        <v>8067</v>
      </c>
      <c r="C62" s="63">
        <v>23</v>
      </c>
      <c r="D62" s="60">
        <v>8075</v>
      </c>
      <c r="E62" s="63">
        <v>24</v>
      </c>
      <c r="F62" s="60">
        <v>8099</v>
      </c>
      <c r="G62" s="66">
        <v>14</v>
      </c>
      <c r="H62" s="66">
        <v>8110</v>
      </c>
      <c r="I62" s="42"/>
      <c r="J62" s="42"/>
      <c r="K62" s="52">
        <v>0</v>
      </c>
      <c r="L62">
        <v>1221</v>
      </c>
    </row>
    <row r="63" spans="1:12" x14ac:dyDescent="0.3">
      <c r="A63" s="59">
        <v>21</v>
      </c>
      <c r="B63" s="59">
        <v>8214</v>
      </c>
      <c r="C63" s="62">
        <v>12</v>
      </c>
      <c r="D63" s="59">
        <v>8223</v>
      </c>
      <c r="E63" s="62">
        <v>24</v>
      </c>
      <c r="F63" s="59">
        <v>8231</v>
      </c>
      <c r="G63" s="65">
        <v>14</v>
      </c>
      <c r="H63" s="65">
        <v>8254</v>
      </c>
      <c r="I63" s="43"/>
      <c r="J63" s="43"/>
      <c r="K63" s="44">
        <v>0</v>
      </c>
      <c r="L63">
        <v>2121</v>
      </c>
    </row>
    <row r="64" spans="1:12" x14ac:dyDescent="0.3">
      <c r="A64" s="59">
        <v>21</v>
      </c>
      <c r="B64" s="59">
        <v>8360</v>
      </c>
      <c r="C64" s="62">
        <v>12</v>
      </c>
      <c r="D64" s="59">
        <v>8368</v>
      </c>
      <c r="E64" s="62">
        <v>24</v>
      </c>
      <c r="F64" s="59">
        <v>8376</v>
      </c>
      <c r="G64" s="65">
        <v>23</v>
      </c>
      <c r="H64" s="65">
        <v>8385</v>
      </c>
      <c r="I64" s="43"/>
      <c r="J64" s="43"/>
      <c r="K64" s="44">
        <v>0</v>
      </c>
      <c r="L64">
        <v>2122</v>
      </c>
    </row>
    <row r="65" spans="1:12" x14ac:dyDescent="0.3">
      <c r="A65" s="59">
        <v>21</v>
      </c>
      <c r="B65" s="59">
        <v>8487</v>
      </c>
      <c r="C65" s="62">
        <v>21</v>
      </c>
      <c r="D65" s="59">
        <v>8518</v>
      </c>
      <c r="E65" s="62">
        <v>11</v>
      </c>
      <c r="F65" s="59">
        <v>8536</v>
      </c>
      <c r="G65" s="65">
        <v>21</v>
      </c>
      <c r="H65" s="65">
        <v>8551</v>
      </c>
      <c r="I65" s="43"/>
      <c r="J65" s="43"/>
      <c r="K65" s="44">
        <v>0</v>
      </c>
      <c r="L65">
        <v>2212</v>
      </c>
    </row>
    <row r="66" spans="1:12" x14ac:dyDescent="0.3">
      <c r="A66" s="59">
        <v>21</v>
      </c>
      <c r="B66" s="59">
        <v>8643</v>
      </c>
      <c r="C66" s="62">
        <v>21</v>
      </c>
      <c r="D66" s="59">
        <v>8652</v>
      </c>
      <c r="E66" s="62">
        <v>11</v>
      </c>
      <c r="F66" s="59">
        <v>8664</v>
      </c>
      <c r="G66" s="65">
        <v>21</v>
      </c>
      <c r="H66" s="65">
        <v>8673</v>
      </c>
      <c r="I66" s="43"/>
      <c r="J66" s="43"/>
      <c r="K66" s="44">
        <v>0</v>
      </c>
      <c r="L66">
        <v>2212</v>
      </c>
    </row>
    <row r="67" spans="1:12" x14ac:dyDescent="0.3">
      <c r="A67" s="59">
        <v>21</v>
      </c>
      <c r="B67" s="59">
        <v>8765</v>
      </c>
      <c r="C67" s="62">
        <v>12</v>
      </c>
      <c r="D67" s="59">
        <v>8778</v>
      </c>
      <c r="E67" s="62">
        <v>24</v>
      </c>
      <c r="F67" s="59">
        <v>8786</v>
      </c>
      <c r="G67" s="65">
        <v>23</v>
      </c>
      <c r="H67" s="65">
        <v>8793</v>
      </c>
      <c r="I67" s="43"/>
      <c r="J67" s="43"/>
      <c r="K67" s="44">
        <v>0</v>
      </c>
      <c r="L67">
        <v>2122</v>
      </c>
    </row>
    <row r="68" spans="1:12" x14ac:dyDescent="0.3">
      <c r="A68" s="59">
        <v>21</v>
      </c>
      <c r="B68" s="59">
        <v>8891</v>
      </c>
      <c r="C68" s="62">
        <v>21</v>
      </c>
      <c r="D68" s="59">
        <v>8898</v>
      </c>
      <c r="E68" s="62">
        <v>11</v>
      </c>
      <c r="F68" s="59">
        <v>8907</v>
      </c>
      <c r="G68" s="65">
        <v>21</v>
      </c>
      <c r="H68" s="65">
        <v>8925</v>
      </c>
      <c r="I68" s="43"/>
      <c r="J68" s="43"/>
      <c r="K68" s="44">
        <v>0</v>
      </c>
      <c r="L68">
        <v>2212</v>
      </c>
    </row>
    <row r="69" spans="1:12" x14ac:dyDescent="0.3">
      <c r="A69" s="59">
        <v>21</v>
      </c>
      <c r="B69" s="59">
        <v>9023</v>
      </c>
      <c r="C69" s="62">
        <v>12</v>
      </c>
      <c r="D69" s="59">
        <v>9031</v>
      </c>
      <c r="E69" s="62">
        <v>24</v>
      </c>
      <c r="F69" s="59">
        <v>9039</v>
      </c>
      <c r="G69" s="65">
        <v>23</v>
      </c>
      <c r="H69" s="65">
        <v>9047</v>
      </c>
      <c r="I69" s="43"/>
      <c r="J69" s="43"/>
      <c r="K69" s="44">
        <v>0</v>
      </c>
      <c r="L69">
        <v>2122</v>
      </c>
    </row>
    <row r="70" spans="1:12" x14ac:dyDescent="0.3">
      <c r="A70" s="59">
        <v>21</v>
      </c>
      <c r="B70" s="59">
        <v>9152</v>
      </c>
      <c r="C70" s="62">
        <v>12</v>
      </c>
      <c r="D70" s="59">
        <v>9160</v>
      </c>
      <c r="E70" s="62">
        <v>24</v>
      </c>
      <c r="F70" s="59">
        <v>9168</v>
      </c>
      <c r="G70" s="65">
        <v>14</v>
      </c>
      <c r="H70" s="65">
        <v>9182</v>
      </c>
      <c r="I70" s="43"/>
      <c r="J70" s="43"/>
      <c r="K70" s="44">
        <v>0</v>
      </c>
      <c r="L70">
        <v>2121</v>
      </c>
    </row>
    <row r="71" spans="1:12" x14ac:dyDescent="0.3">
      <c r="A71" s="59">
        <v>12</v>
      </c>
      <c r="B71" s="59">
        <v>9305</v>
      </c>
      <c r="C71" s="62">
        <v>23</v>
      </c>
      <c r="D71" s="59">
        <v>9313</v>
      </c>
      <c r="E71" s="62">
        <v>24</v>
      </c>
      <c r="F71" s="59">
        <v>9324</v>
      </c>
      <c r="G71" s="65">
        <v>14</v>
      </c>
      <c r="H71" s="65">
        <v>9334</v>
      </c>
      <c r="I71" s="43"/>
      <c r="J71" s="43"/>
      <c r="K71" s="44">
        <v>0</v>
      </c>
      <c r="L71">
        <v>1221</v>
      </c>
    </row>
    <row r="72" spans="1:12" x14ac:dyDescent="0.3">
      <c r="A72" s="59">
        <v>12</v>
      </c>
      <c r="B72" s="59">
        <v>9443</v>
      </c>
      <c r="C72" s="62">
        <v>23</v>
      </c>
      <c r="D72" s="59">
        <v>9451</v>
      </c>
      <c r="E72" s="62">
        <v>24</v>
      </c>
      <c r="F72" s="59">
        <v>9466</v>
      </c>
      <c r="G72" s="65">
        <v>23</v>
      </c>
      <c r="H72" s="65">
        <v>9473</v>
      </c>
      <c r="I72" s="43"/>
      <c r="J72" s="43"/>
      <c r="K72" s="44">
        <v>0</v>
      </c>
      <c r="L72">
        <v>1222</v>
      </c>
    </row>
    <row r="73" spans="1:12" x14ac:dyDescent="0.3">
      <c r="A73" s="59">
        <v>21</v>
      </c>
      <c r="B73" s="59">
        <v>9581</v>
      </c>
      <c r="C73" s="62">
        <v>21</v>
      </c>
      <c r="D73" s="59">
        <v>9595</v>
      </c>
      <c r="E73" s="62">
        <v>22</v>
      </c>
      <c r="F73" s="59">
        <v>9603</v>
      </c>
      <c r="G73" s="65">
        <v>23</v>
      </c>
      <c r="H73" s="65">
        <v>9610</v>
      </c>
      <c r="I73" s="43"/>
      <c r="J73" s="43"/>
      <c r="K73" s="44">
        <v>0</v>
      </c>
      <c r="L73">
        <v>2222</v>
      </c>
    </row>
    <row r="74" spans="1:12" x14ac:dyDescent="0.3">
      <c r="A74" s="59">
        <v>21</v>
      </c>
      <c r="B74" s="59">
        <v>9726</v>
      </c>
      <c r="C74" s="62">
        <v>21</v>
      </c>
      <c r="D74" s="59">
        <v>9740</v>
      </c>
      <c r="E74" s="62">
        <v>11</v>
      </c>
      <c r="F74" s="59">
        <v>9763</v>
      </c>
      <c r="G74" s="65">
        <v>21</v>
      </c>
      <c r="H74" s="65">
        <v>9772</v>
      </c>
      <c r="I74" s="43"/>
      <c r="J74" s="43"/>
      <c r="K74" s="44">
        <v>0</v>
      </c>
      <c r="L74">
        <v>2212</v>
      </c>
    </row>
    <row r="75" spans="1:12" x14ac:dyDescent="0.3">
      <c r="A75" s="59">
        <v>21</v>
      </c>
      <c r="B75" s="59">
        <v>9869</v>
      </c>
      <c r="C75" s="62">
        <v>12</v>
      </c>
      <c r="D75" s="59">
        <v>9877</v>
      </c>
      <c r="E75" s="62">
        <v>24</v>
      </c>
      <c r="F75" s="59">
        <v>9886</v>
      </c>
      <c r="G75" s="65">
        <v>23</v>
      </c>
      <c r="H75" s="65">
        <v>9894</v>
      </c>
      <c r="I75" s="43"/>
      <c r="J75" s="43"/>
      <c r="K75" s="44">
        <v>0</v>
      </c>
      <c r="L75">
        <v>2122</v>
      </c>
    </row>
    <row r="76" spans="1:12" x14ac:dyDescent="0.3">
      <c r="A76" s="59">
        <v>21</v>
      </c>
      <c r="B76" s="59">
        <v>9998</v>
      </c>
      <c r="C76" s="62">
        <v>12</v>
      </c>
      <c r="D76" s="59">
        <v>10012</v>
      </c>
      <c r="E76" s="62">
        <v>24</v>
      </c>
      <c r="F76" s="59">
        <v>10020</v>
      </c>
      <c r="G76" s="65">
        <v>23</v>
      </c>
      <c r="H76" s="65">
        <v>10027</v>
      </c>
      <c r="I76" s="43"/>
      <c r="J76" s="43"/>
      <c r="K76" s="44">
        <v>0</v>
      </c>
      <c r="L76">
        <v>2122</v>
      </c>
    </row>
    <row r="77" spans="1:12" x14ac:dyDescent="0.3">
      <c r="A77" s="59">
        <v>21</v>
      </c>
      <c r="B77" s="59">
        <v>10128</v>
      </c>
      <c r="C77" s="62">
        <v>12</v>
      </c>
      <c r="D77" s="59">
        <v>10158</v>
      </c>
      <c r="E77" s="62">
        <v>24</v>
      </c>
      <c r="F77" s="59">
        <v>10167</v>
      </c>
      <c r="G77" s="65">
        <v>23</v>
      </c>
      <c r="H77" s="65">
        <v>10181</v>
      </c>
      <c r="I77" s="43"/>
      <c r="J77" s="43"/>
      <c r="K77" s="44">
        <v>0</v>
      </c>
      <c r="L77">
        <v>2122</v>
      </c>
    </row>
    <row r="78" spans="1:12" x14ac:dyDescent="0.3">
      <c r="A78" s="59">
        <v>12</v>
      </c>
      <c r="B78" s="59">
        <v>10312</v>
      </c>
      <c r="C78" s="62">
        <v>23</v>
      </c>
      <c r="D78" s="59">
        <v>10330</v>
      </c>
      <c r="E78" s="62">
        <v>24</v>
      </c>
      <c r="F78" s="59">
        <v>10338</v>
      </c>
      <c r="G78" s="65">
        <v>14</v>
      </c>
      <c r="H78" s="65">
        <v>10352</v>
      </c>
      <c r="I78" s="43"/>
      <c r="J78" s="43"/>
      <c r="K78" s="44">
        <v>0</v>
      </c>
      <c r="L78">
        <v>1221</v>
      </c>
    </row>
    <row r="79" spans="1:12" x14ac:dyDescent="0.3">
      <c r="A79" s="59">
        <v>21</v>
      </c>
      <c r="B79" s="59">
        <v>10450</v>
      </c>
      <c r="C79" s="62">
        <v>21</v>
      </c>
      <c r="D79" s="59">
        <v>10458</v>
      </c>
      <c r="E79" s="62">
        <v>11</v>
      </c>
      <c r="F79" s="59">
        <v>10466</v>
      </c>
      <c r="G79" s="65">
        <v>21</v>
      </c>
      <c r="H79" s="65">
        <v>10474</v>
      </c>
      <c r="I79" s="43"/>
      <c r="J79" s="43"/>
      <c r="K79" s="44">
        <v>0</v>
      </c>
      <c r="L79">
        <v>2212</v>
      </c>
    </row>
    <row r="80" spans="1:12" x14ac:dyDescent="0.3">
      <c r="A80" s="59">
        <v>21</v>
      </c>
      <c r="B80" s="59">
        <v>10565</v>
      </c>
      <c r="C80" s="62">
        <v>12</v>
      </c>
      <c r="D80" s="59">
        <v>10583</v>
      </c>
      <c r="E80" s="62">
        <v>24</v>
      </c>
      <c r="F80" s="59">
        <v>10616</v>
      </c>
      <c r="G80" s="65">
        <v>23</v>
      </c>
      <c r="H80" s="65">
        <v>10624</v>
      </c>
      <c r="I80" s="43"/>
      <c r="J80" s="43"/>
      <c r="K80" s="44">
        <v>0</v>
      </c>
      <c r="L80">
        <v>2122</v>
      </c>
    </row>
    <row r="81" spans="1:12" x14ac:dyDescent="0.3">
      <c r="A81" s="59">
        <v>21</v>
      </c>
      <c r="B81" s="59">
        <v>10738</v>
      </c>
      <c r="C81" s="62">
        <v>12</v>
      </c>
      <c r="D81" s="59">
        <v>10748</v>
      </c>
      <c r="E81" s="62">
        <v>24</v>
      </c>
      <c r="F81" s="59">
        <v>10757</v>
      </c>
      <c r="G81" s="65">
        <v>23</v>
      </c>
      <c r="H81" s="65">
        <v>10768</v>
      </c>
      <c r="I81" s="43"/>
      <c r="J81" s="43"/>
      <c r="K81" s="44">
        <v>0</v>
      </c>
      <c r="L81">
        <v>2122</v>
      </c>
    </row>
    <row r="82" spans="1:12" x14ac:dyDescent="0.3">
      <c r="A82" s="59">
        <v>21</v>
      </c>
      <c r="B82" s="59">
        <v>10875</v>
      </c>
      <c r="C82" s="62">
        <v>12</v>
      </c>
      <c r="D82" s="59">
        <v>10883</v>
      </c>
      <c r="E82" s="62">
        <v>24</v>
      </c>
      <c r="F82" s="59">
        <v>10891</v>
      </c>
      <c r="G82" s="65">
        <v>23</v>
      </c>
      <c r="H82" s="65">
        <v>10898</v>
      </c>
      <c r="I82" s="43"/>
      <c r="J82" s="43"/>
      <c r="K82" s="44">
        <v>0</v>
      </c>
      <c r="L82">
        <v>2122</v>
      </c>
    </row>
    <row r="83" spans="1:12" x14ac:dyDescent="0.3">
      <c r="A83" s="59">
        <v>21</v>
      </c>
      <c r="B83" s="59">
        <v>10996</v>
      </c>
      <c r="C83" s="62">
        <v>12</v>
      </c>
      <c r="D83" s="59">
        <v>11017</v>
      </c>
      <c r="E83" s="62">
        <v>24</v>
      </c>
      <c r="F83" s="59">
        <v>11026</v>
      </c>
      <c r="G83" s="65">
        <v>23</v>
      </c>
      <c r="H83" s="65">
        <v>11034</v>
      </c>
      <c r="I83" s="43"/>
      <c r="J83" s="43"/>
      <c r="K83" s="44">
        <v>0</v>
      </c>
      <c r="L83">
        <v>2122</v>
      </c>
    </row>
    <row r="84" spans="1:12" x14ac:dyDescent="0.3">
      <c r="A84" s="59">
        <v>21</v>
      </c>
      <c r="B84" s="59">
        <v>11136</v>
      </c>
      <c r="C84" s="62">
        <v>21</v>
      </c>
      <c r="D84" s="59">
        <v>11146</v>
      </c>
      <c r="E84" s="62">
        <v>11</v>
      </c>
      <c r="F84" s="59">
        <v>11154</v>
      </c>
      <c r="G84" s="65">
        <v>21</v>
      </c>
      <c r="H84" s="65">
        <v>11163</v>
      </c>
      <c r="I84" s="43"/>
      <c r="J84" s="43"/>
      <c r="K84" s="44">
        <v>0</v>
      </c>
      <c r="L84">
        <v>2212</v>
      </c>
    </row>
    <row r="85" spans="1:12" x14ac:dyDescent="0.3">
      <c r="A85" s="59">
        <v>21</v>
      </c>
      <c r="B85" s="59">
        <v>11260</v>
      </c>
      <c r="C85" s="62">
        <v>12</v>
      </c>
      <c r="D85" s="59">
        <v>11268</v>
      </c>
      <c r="E85" s="62">
        <v>24</v>
      </c>
      <c r="F85" s="59">
        <v>11276</v>
      </c>
      <c r="G85" s="65">
        <v>14</v>
      </c>
      <c r="H85" s="65">
        <v>11299</v>
      </c>
      <c r="I85" s="43"/>
      <c r="J85" s="43"/>
      <c r="K85" s="44">
        <v>0</v>
      </c>
      <c r="L85">
        <v>2121</v>
      </c>
    </row>
    <row r="86" spans="1:12" x14ac:dyDescent="0.3">
      <c r="A86" s="59">
        <v>21</v>
      </c>
      <c r="B86" s="59">
        <v>11406</v>
      </c>
      <c r="C86" s="62">
        <v>12</v>
      </c>
      <c r="D86" s="59">
        <v>11418</v>
      </c>
      <c r="E86" s="62">
        <v>24</v>
      </c>
      <c r="F86" s="59">
        <v>11427</v>
      </c>
      <c r="G86" s="65">
        <v>23</v>
      </c>
      <c r="H86" s="65">
        <v>11434</v>
      </c>
      <c r="I86" s="43"/>
      <c r="J86" s="43"/>
      <c r="K86" s="44">
        <v>0</v>
      </c>
      <c r="L86">
        <v>2122</v>
      </c>
    </row>
    <row r="87" spans="1:12" x14ac:dyDescent="0.3">
      <c r="A87" s="59">
        <v>21</v>
      </c>
      <c r="B87" s="59">
        <v>11532</v>
      </c>
      <c r="C87" s="62">
        <v>21</v>
      </c>
      <c r="D87" s="59">
        <v>11544</v>
      </c>
      <c r="E87" s="62">
        <v>11</v>
      </c>
      <c r="F87" s="59">
        <v>11557</v>
      </c>
      <c r="G87" s="65">
        <v>21</v>
      </c>
      <c r="H87" s="65">
        <v>11565</v>
      </c>
      <c r="I87" s="43"/>
      <c r="J87" s="43"/>
      <c r="K87" s="44">
        <v>0</v>
      </c>
      <c r="L87">
        <v>2212</v>
      </c>
    </row>
    <row r="88" spans="1:12" x14ac:dyDescent="0.3">
      <c r="A88" s="59">
        <v>21</v>
      </c>
      <c r="B88" s="59">
        <v>11661</v>
      </c>
      <c r="C88" s="62">
        <v>12</v>
      </c>
      <c r="D88" s="59">
        <v>11669</v>
      </c>
      <c r="E88" s="62">
        <v>24</v>
      </c>
      <c r="F88" s="59">
        <v>11681</v>
      </c>
      <c r="G88" s="65">
        <v>23</v>
      </c>
      <c r="H88" s="65">
        <v>11697</v>
      </c>
      <c r="I88" s="43"/>
      <c r="J88" s="43"/>
      <c r="K88" s="44">
        <v>0</v>
      </c>
      <c r="L88">
        <v>2122</v>
      </c>
    </row>
    <row r="89" spans="1:12" x14ac:dyDescent="0.3">
      <c r="A89" s="59">
        <v>12</v>
      </c>
      <c r="B89" s="59">
        <v>11812</v>
      </c>
      <c r="C89" s="62">
        <v>23</v>
      </c>
      <c r="D89" s="59">
        <v>11820</v>
      </c>
      <c r="E89" s="62">
        <v>13</v>
      </c>
      <c r="F89" s="59">
        <v>11837</v>
      </c>
      <c r="G89" s="65">
        <v>14</v>
      </c>
      <c r="H89" s="65">
        <v>11850</v>
      </c>
      <c r="I89" s="43"/>
      <c r="J89" s="43"/>
      <c r="K89" s="44">
        <v>0</v>
      </c>
      <c r="L89">
        <v>1211</v>
      </c>
    </row>
    <row r="90" spans="1:12" x14ac:dyDescent="0.3">
      <c r="A90" s="59">
        <v>12</v>
      </c>
      <c r="B90" s="59">
        <v>11958</v>
      </c>
      <c r="C90" s="62">
        <v>23</v>
      </c>
      <c r="D90" s="59">
        <v>11980</v>
      </c>
      <c r="E90" s="62">
        <v>24</v>
      </c>
      <c r="F90" s="59">
        <v>11988</v>
      </c>
      <c r="G90" s="65">
        <v>14</v>
      </c>
      <c r="H90" s="65">
        <v>11999</v>
      </c>
      <c r="I90" s="43"/>
      <c r="J90" s="43"/>
      <c r="K90" s="44">
        <v>0</v>
      </c>
      <c r="L90">
        <v>1221</v>
      </c>
    </row>
    <row r="91" spans="1:12" x14ac:dyDescent="0.3">
      <c r="A91" s="59">
        <v>21</v>
      </c>
      <c r="B91" s="59">
        <v>12102</v>
      </c>
      <c r="C91" s="62">
        <v>21</v>
      </c>
      <c r="D91" s="59">
        <v>12109</v>
      </c>
      <c r="E91" s="62">
        <v>11</v>
      </c>
      <c r="F91" s="59">
        <v>12118</v>
      </c>
      <c r="G91" s="65">
        <v>21</v>
      </c>
      <c r="H91" s="65">
        <v>12134</v>
      </c>
      <c r="I91" s="43"/>
      <c r="J91" s="43"/>
      <c r="K91" s="44">
        <v>0</v>
      </c>
      <c r="L91">
        <v>2212</v>
      </c>
    </row>
    <row r="92" spans="1:12" x14ac:dyDescent="0.3">
      <c r="A92" s="60">
        <v>21</v>
      </c>
      <c r="B92" s="60">
        <v>12226</v>
      </c>
      <c r="C92" s="63">
        <v>12</v>
      </c>
      <c r="D92" s="60">
        <v>12236</v>
      </c>
      <c r="E92" s="63">
        <v>24</v>
      </c>
      <c r="F92" s="60">
        <v>12243</v>
      </c>
      <c r="G92" s="66">
        <v>14</v>
      </c>
      <c r="H92" s="66">
        <v>12251</v>
      </c>
      <c r="I92" s="42"/>
      <c r="J92" s="42"/>
      <c r="K92" s="52">
        <v>0</v>
      </c>
      <c r="L92">
        <v>2121</v>
      </c>
    </row>
    <row r="93" spans="1:12" x14ac:dyDescent="0.3">
      <c r="A93" s="60">
        <v>21</v>
      </c>
      <c r="B93" s="60">
        <v>12356</v>
      </c>
      <c r="C93" s="63">
        <v>12</v>
      </c>
      <c r="D93" s="60">
        <v>12365</v>
      </c>
      <c r="E93" s="63">
        <v>24</v>
      </c>
      <c r="F93" s="60">
        <v>12373</v>
      </c>
      <c r="G93" s="66">
        <v>23</v>
      </c>
      <c r="H93" s="66">
        <v>12417</v>
      </c>
      <c r="I93" s="42"/>
      <c r="J93" s="42"/>
      <c r="K93" s="52">
        <v>0</v>
      </c>
      <c r="L93">
        <v>2122</v>
      </c>
    </row>
    <row r="94" spans="1:12" x14ac:dyDescent="0.3">
      <c r="A94" s="60">
        <v>12</v>
      </c>
      <c r="B94" s="60">
        <v>12528</v>
      </c>
      <c r="C94" s="63">
        <v>23</v>
      </c>
      <c r="D94" s="60">
        <v>12536</v>
      </c>
      <c r="E94" s="63">
        <v>24</v>
      </c>
      <c r="F94" s="60">
        <v>12544</v>
      </c>
      <c r="G94" s="66">
        <v>23</v>
      </c>
      <c r="H94" s="66">
        <v>12553</v>
      </c>
      <c r="I94" s="42"/>
      <c r="J94" s="42"/>
      <c r="K94" s="52">
        <v>0</v>
      </c>
      <c r="L94">
        <v>1222</v>
      </c>
    </row>
    <row r="95" spans="1:12" x14ac:dyDescent="0.3">
      <c r="A95" s="60">
        <v>21</v>
      </c>
      <c r="B95" s="60">
        <v>12652</v>
      </c>
      <c r="C95" s="63">
        <v>21</v>
      </c>
      <c r="D95" s="60">
        <v>12660</v>
      </c>
      <c r="E95" s="63">
        <v>11</v>
      </c>
      <c r="F95" s="60">
        <v>12674</v>
      </c>
      <c r="G95" s="66">
        <v>21</v>
      </c>
      <c r="H95" s="66">
        <v>12681</v>
      </c>
      <c r="I95" s="42"/>
      <c r="J95" s="42"/>
      <c r="K95" s="52">
        <v>0</v>
      </c>
      <c r="L95">
        <v>2212</v>
      </c>
    </row>
    <row r="96" spans="1:12" x14ac:dyDescent="0.3">
      <c r="A96" s="60">
        <v>21</v>
      </c>
      <c r="B96" s="60">
        <v>12774</v>
      </c>
      <c r="C96" s="63">
        <v>12</v>
      </c>
      <c r="D96" s="60">
        <v>12783</v>
      </c>
      <c r="E96" s="63">
        <v>24</v>
      </c>
      <c r="F96" s="60">
        <v>12791</v>
      </c>
      <c r="G96" s="66">
        <v>23</v>
      </c>
      <c r="H96" s="66">
        <v>12798</v>
      </c>
      <c r="I96" s="42"/>
      <c r="J96" s="42"/>
      <c r="K96" s="52">
        <v>0</v>
      </c>
      <c r="L96">
        <v>2122</v>
      </c>
    </row>
    <row r="97" spans="1:12" x14ac:dyDescent="0.3">
      <c r="A97" s="60">
        <v>21</v>
      </c>
      <c r="B97" s="60">
        <v>12896</v>
      </c>
      <c r="C97" s="63">
        <v>21</v>
      </c>
      <c r="D97" s="60">
        <v>12903</v>
      </c>
      <c r="E97" s="63">
        <v>11</v>
      </c>
      <c r="F97" s="60">
        <v>12916</v>
      </c>
      <c r="G97" s="66">
        <v>21</v>
      </c>
      <c r="H97" s="66">
        <v>12925</v>
      </c>
      <c r="I97" s="42"/>
      <c r="J97" s="42"/>
      <c r="K97" s="52">
        <v>0</v>
      </c>
      <c r="L97">
        <v>2212</v>
      </c>
    </row>
    <row r="98" spans="1:12" x14ac:dyDescent="0.3">
      <c r="A98" s="60">
        <v>21</v>
      </c>
      <c r="B98" s="60">
        <v>13021</v>
      </c>
      <c r="C98" s="63">
        <v>12</v>
      </c>
      <c r="D98" s="60">
        <v>13033</v>
      </c>
      <c r="E98" s="63">
        <v>24</v>
      </c>
      <c r="F98" s="60">
        <v>13049</v>
      </c>
      <c r="G98" s="66">
        <v>23</v>
      </c>
      <c r="H98" s="66">
        <v>13064</v>
      </c>
      <c r="I98" s="42"/>
      <c r="J98" s="42"/>
      <c r="K98" s="52">
        <v>0</v>
      </c>
      <c r="L98">
        <v>2122</v>
      </c>
    </row>
    <row r="99" spans="1:12" x14ac:dyDescent="0.3">
      <c r="A99" s="60">
        <v>12</v>
      </c>
      <c r="B99" s="60">
        <v>13177</v>
      </c>
      <c r="C99" s="63">
        <v>23</v>
      </c>
      <c r="D99" s="60">
        <v>13186</v>
      </c>
      <c r="E99" s="63">
        <v>13</v>
      </c>
      <c r="F99" s="60">
        <v>13198</v>
      </c>
      <c r="G99" s="66">
        <v>23</v>
      </c>
      <c r="H99" s="66">
        <v>13206</v>
      </c>
      <c r="I99" s="42"/>
      <c r="J99" s="42"/>
      <c r="K99" s="52">
        <v>0</v>
      </c>
      <c r="L99">
        <v>1212</v>
      </c>
    </row>
    <row r="100" spans="1:12" x14ac:dyDescent="0.3">
      <c r="A100" s="60">
        <v>21</v>
      </c>
      <c r="B100" s="60">
        <v>13311</v>
      </c>
      <c r="C100" s="63">
        <v>21</v>
      </c>
      <c r="D100" s="60">
        <v>13320</v>
      </c>
      <c r="E100" s="63">
        <v>11</v>
      </c>
      <c r="F100" s="60">
        <v>13328</v>
      </c>
      <c r="G100" s="66">
        <v>21</v>
      </c>
      <c r="H100" s="66">
        <v>13336</v>
      </c>
      <c r="I100" s="42"/>
      <c r="J100" s="42"/>
      <c r="K100" s="52">
        <v>0</v>
      </c>
      <c r="L100">
        <v>2212</v>
      </c>
    </row>
    <row r="101" spans="1:12" x14ac:dyDescent="0.3">
      <c r="A101" s="60">
        <v>21</v>
      </c>
      <c r="B101" s="60">
        <v>13434</v>
      </c>
      <c r="C101" s="63">
        <v>12</v>
      </c>
      <c r="D101" s="60">
        <v>13449</v>
      </c>
      <c r="E101" s="63">
        <v>24</v>
      </c>
      <c r="F101" s="60">
        <v>13458</v>
      </c>
      <c r="G101" s="66">
        <v>23</v>
      </c>
      <c r="H101" s="66">
        <v>13476</v>
      </c>
      <c r="I101" s="42"/>
      <c r="J101" s="42"/>
      <c r="K101" s="52">
        <v>0</v>
      </c>
      <c r="L101">
        <v>2122</v>
      </c>
    </row>
    <row r="102" spans="1:12" x14ac:dyDescent="0.3">
      <c r="A102" s="60">
        <v>21</v>
      </c>
      <c r="B102" s="60">
        <v>13575</v>
      </c>
      <c r="C102" s="63">
        <v>21</v>
      </c>
      <c r="D102" s="60">
        <v>13599</v>
      </c>
      <c r="E102" s="63">
        <v>22</v>
      </c>
      <c r="F102" s="60">
        <v>13606</v>
      </c>
      <c r="G102" s="66">
        <v>23</v>
      </c>
      <c r="H102" s="66">
        <v>13614</v>
      </c>
      <c r="I102" s="42"/>
      <c r="J102" s="42"/>
      <c r="K102" s="52">
        <v>0</v>
      </c>
      <c r="L102">
        <v>2222</v>
      </c>
    </row>
    <row r="103" spans="1:12" x14ac:dyDescent="0.3">
      <c r="A103" s="60">
        <v>21</v>
      </c>
      <c r="B103" s="60">
        <v>13725</v>
      </c>
      <c r="C103" s="63">
        <v>12</v>
      </c>
      <c r="D103" s="60">
        <v>13734</v>
      </c>
      <c r="E103" s="63">
        <v>24</v>
      </c>
      <c r="F103" s="60">
        <v>13743</v>
      </c>
      <c r="G103" s="66">
        <v>23</v>
      </c>
      <c r="H103" s="66">
        <v>13751</v>
      </c>
      <c r="I103" s="42"/>
      <c r="J103" s="42"/>
      <c r="K103" s="52">
        <v>0</v>
      </c>
      <c r="L103">
        <v>2122</v>
      </c>
    </row>
    <row r="104" spans="1:12" x14ac:dyDescent="0.3">
      <c r="A104" s="60">
        <v>21</v>
      </c>
      <c r="B104" s="60">
        <v>13879</v>
      </c>
      <c r="C104" s="63">
        <v>12</v>
      </c>
      <c r="D104" s="60">
        <v>13888</v>
      </c>
      <c r="E104" s="63">
        <v>24</v>
      </c>
      <c r="F104" s="60">
        <v>13896</v>
      </c>
      <c r="G104" s="66">
        <v>23</v>
      </c>
      <c r="H104" s="66">
        <v>13917</v>
      </c>
      <c r="I104" s="42"/>
      <c r="J104" s="42"/>
      <c r="K104" s="52">
        <v>0</v>
      </c>
      <c r="L104">
        <v>2122</v>
      </c>
    </row>
    <row r="105" spans="1:12" x14ac:dyDescent="0.3">
      <c r="A105" s="60">
        <v>21</v>
      </c>
      <c r="B105" s="60">
        <v>14017</v>
      </c>
      <c r="C105" s="63">
        <v>21</v>
      </c>
      <c r="D105" s="60">
        <v>14031</v>
      </c>
      <c r="E105" s="63">
        <v>11</v>
      </c>
      <c r="F105" s="60">
        <v>14041</v>
      </c>
      <c r="G105" s="66">
        <v>21</v>
      </c>
      <c r="H105" s="66">
        <v>14064</v>
      </c>
      <c r="I105" s="42"/>
      <c r="J105" s="42"/>
      <c r="K105" s="52">
        <v>0</v>
      </c>
      <c r="L105">
        <v>2212</v>
      </c>
    </row>
    <row r="106" spans="1:12" x14ac:dyDescent="0.3">
      <c r="A106" s="60">
        <v>12</v>
      </c>
      <c r="B106" s="60">
        <v>14169</v>
      </c>
      <c r="C106" s="63">
        <v>23</v>
      </c>
      <c r="D106" s="60">
        <v>14176</v>
      </c>
      <c r="E106" s="63">
        <v>13</v>
      </c>
      <c r="F106" s="60">
        <v>14268</v>
      </c>
      <c r="G106" s="66">
        <v>23</v>
      </c>
      <c r="H106" s="66">
        <v>14275</v>
      </c>
      <c r="I106" s="42"/>
      <c r="J106" s="42"/>
      <c r="K106" s="52">
        <v>0</v>
      </c>
      <c r="L106">
        <v>1212</v>
      </c>
    </row>
    <row r="107" spans="1:12" x14ac:dyDescent="0.3">
      <c r="A107" s="60">
        <v>21</v>
      </c>
      <c r="B107" s="60">
        <v>14380</v>
      </c>
      <c r="C107" s="63">
        <v>12</v>
      </c>
      <c r="D107" s="60">
        <v>14388</v>
      </c>
      <c r="E107" s="63">
        <v>24</v>
      </c>
      <c r="F107" s="60">
        <v>14396</v>
      </c>
      <c r="G107" s="66">
        <v>14</v>
      </c>
      <c r="H107" s="66">
        <v>14410</v>
      </c>
      <c r="I107" s="42"/>
      <c r="J107" s="42"/>
      <c r="K107" s="52">
        <v>0</v>
      </c>
      <c r="L107">
        <v>2121</v>
      </c>
    </row>
    <row r="108" spans="1:12" x14ac:dyDescent="0.3">
      <c r="A108" s="60">
        <v>21</v>
      </c>
      <c r="B108" s="60">
        <v>14510</v>
      </c>
      <c r="C108" s="63">
        <v>21</v>
      </c>
      <c r="D108" s="60">
        <v>14519</v>
      </c>
      <c r="E108" s="63">
        <v>22</v>
      </c>
      <c r="F108" s="60">
        <v>14533</v>
      </c>
      <c r="G108" s="66">
        <v>23</v>
      </c>
      <c r="H108" s="66">
        <v>14552</v>
      </c>
      <c r="I108" s="42"/>
      <c r="J108" s="42"/>
      <c r="K108" s="52">
        <v>0</v>
      </c>
      <c r="L108">
        <v>2222</v>
      </c>
    </row>
    <row r="109" spans="1:12" x14ac:dyDescent="0.3">
      <c r="A109" s="60">
        <v>21</v>
      </c>
      <c r="B109" s="60">
        <v>14657</v>
      </c>
      <c r="C109" s="63">
        <v>21</v>
      </c>
      <c r="D109" s="60">
        <v>14676</v>
      </c>
      <c r="E109" s="63">
        <v>22</v>
      </c>
      <c r="F109" s="60">
        <v>14686</v>
      </c>
      <c r="G109" s="66">
        <v>23</v>
      </c>
      <c r="H109" s="66">
        <v>14696</v>
      </c>
      <c r="I109" s="42"/>
      <c r="J109" s="42"/>
      <c r="K109" s="52">
        <v>0</v>
      </c>
      <c r="L109">
        <v>2222</v>
      </c>
    </row>
    <row r="110" spans="1:12" x14ac:dyDescent="0.3">
      <c r="A110" s="60">
        <v>12</v>
      </c>
      <c r="B110" s="60">
        <v>14800</v>
      </c>
      <c r="C110" s="63">
        <v>23</v>
      </c>
      <c r="D110" s="60">
        <v>14809</v>
      </c>
      <c r="E110" s="63">
        <v>13</v>
      </c>
      <c r="F110" s="60">
        <v>14820</v>
      </c>
      <c r="G110" s="66">
        <v>23</v>
      </c>
      <c r="H110" s="66">
        <v>14828</v>
      </c>
      <c r="I110" s="42"/>
      <c r="J110" s="42"/>
      <c r="K110" s="52">
        <v>0</v>
      </c>
      <c r="L110">
        <v>1212</v>
      </c>
    </row>
    <row r="111" spans="1:12" x14ac:dyDescent="0.3">
      <c r="A111" s="60">
        <v>21</v>
      </c>
      <c r="B111" s="60">
        <v>14927</v>
      </c>
      <c r="C111" s="63">
        <v>21</v>
      </c>
      <c r="D111" s="60">
        <v>14935</v>
      </c>
      <c r="E111" s="63">
        <v>22</v>
      </c>
      <c r="F111" s="60">
        <v>14944</v>
      </c>
      <c r="G111" s="66">
        <v>14</v>
      </c>
      <c r="H111" s="66">
        <v>14954</v>
      </c>
      <c r="I111" s="42"/>
      <c r="J111" s="42"/>
      <c r="K111" s="52">
        <v>0</v>
      </c>
      <c r="L111">
        <v>2221</v>
      </c>
    </row>
    <row r="112" spans="1:12" x14ac:dyDescent="0.3">
      <c r="A112" s="60">
        <v>12</v>
      </c>
      <c r="B112" s="60">
        <v>15068</v>
      </c>
      <c r="C112" s="63">
        <v>23</v>
      </c>
      <c r="D112" s="60">
        <v>15076</v>
      </c>
      <c r="E112" s="63">
        <v>13</v>
      </c>
      <c r="F112" s="60">
        <v>15088</v>
      </c>
      <c r="G112" s="66">
        <v>23</v>
      </c>
      <c r="H112" s="66">
        <v>15096</v>
      </c>
      <c r="I112" s="42"/>
      <c r="J112" s="42"/>
      <c r="K112" s="52">
        <v>0</v>
      </c>
      <c r="L112">
        <v>1212</v>
      </c>
    </row>
    <row r="113" spans="1:12" x14ac:dyDescent="0.3">
      <c r="A113" s="60">
        <v>21</v>
      </c>
      <c r="B113" s="60">
        <v>15197</v>
      </c>
      <c r="C113" s="63">
        <v>12</v>
      </c>
      <c r="D113" s="60">
        <v>15218</v>
      </c>
      <c r="E113" s="63">
        <v>24</v>
      </c>
      <c r="F113" s="60">
        <v>15234</v>
      </c>
      <c r="G113" s="66">
        <v>23</v>
      </c>
      <c r="H113" s="66">
        <v>15249</v>
      </c>
      <c r="I113" s="42"/>
      <c r="J113" s="42"/>
      <c r="K113" s="52">
        <v>0</v>
      </c>
      <c r="L113">
        <v>2122</v>
      </c>
    </row>
    <row r="114" spans="1:12" x14ac:dyDescent="0.3">
      <c r="A114" s="60">
        <v>12</v>
      </c>
      <c r="B114" s="60">
        <v>15361</v>
      </c>
      <c r="C114" s="63">
        <v>23</v>
      </c>
      <c r="D114" s="60">
        <v>15369</v>
      </c>
      <c r="E114" s="63">
        <v>13</v>
      </c>
      <c r="F114" s="60">
        <v>15383</v>
      </c>
      <c r="G114" s="66">
        <v>23</v>
      </c>
      <c r="H114" s="66">
        <v>15390</v>
      </c>
      <c r="I114" s="42"/>
      <c r="J114" s="42"/>
      <c r="K114" s="52">
        <v>0</v>
      </c>
      <c r="L114">
        <v>1212</v>
      </c>
    </row>
    <row r="115" spans="1:12" x14ac:dyDescent="0.3">
      <c r="A115" s="60">
        <v>12</v>
      </c>
      <c r="B115" s="60">
        <v>15501</v>
      </c>
      <c r="C115" s="63">
        <v>14</v>
      </c>
      <c r="D115" s="60">
        <v>15519</v>
      </c>
      <c r="E115" s="63">
        <v>24</v>
      </c>
      <c r="F115" s="60">
        <v>15527</v>
      </c>
      <c r="G115" s="66">
        <v>14</v>
      </c>
      <c r="H115" s="66">
        <v>15540</v>
      </c>
      <c r="I115" s="42"/>
      <c r="J115" s="42"/>
      <c r="K115" s="52">
        <v>0</v>
      </c>
      <c r="L115">
        <v>1121</v>
      </c>
    </row>
    <row r="116" spans="1:12" x14ac:dyDescent="0.3">
      <c r="A116" s="60">
        <v>21</v>
      </c>
      <c r="B116" s="60">
        <v>15642</v>
      </c>
      <c r="C116" s="63">
        <v>21</v>
      </c>
      <c r="D116" s="60">
        <v>15652</v>
      </c>
      <c r="E116" s="63">
        <v>22</v>
      </c>
      <c r="F116" s="60">
        <v>15667</v>
      </c>
      <c r="G116" s="66">
        <v>23</v>
      </c>
      <c r="H116" s="66">
        <v>15674</v>
      </c>
      <c r="I116" s="42"/>
      <c r="J116" s="42"/>
      <c r="K116" s="52">
        <v>0</v>
      </c>
      <c r="L116">
        <v>2222</v>
      </c>
    </row>
    <row r="117" spans="1:12" x14ac:dyDescent="0.3">
      <c r="A117" s="60">
        <v>21</v>
      </c>
      <c r="B117" s="60">
        <v>15780</v>
      </c>
      <c r="C117" s="63">
        <v>12</v>
      </c>
      <c r="D117" s="60">
        <v>15797</v>
      </c>
      <c r="E117" s="63">
        <v>24</v>
      </c>
      <c r="F117" s="60">
        <v>15805</v>
      </c>
      <c r="G117" s="66">
        <v>23</v>
      </c>
      <c r="H117" s="66">
        <v>15812</v>
      </c>
      <c r="I117" s="42"/>
      <c r="J117" s="42"/>
      <c r="K117" s="52">
        <v>0</v>
      </c>
      <c r="L117">
        <v>2122</v>
      </c>
    </row>
    <row r="118" spans="1:12" x14ac:dyDescent="0.3">
      <c r="A118" s="60">
        <v>21</v>
      </c>
      <c r="B118" s="60">
        <v>15912</v>
      </c>
      <c r="C118" s="63">
        <v>12</v>
      </c>
      <c r="D118" s="60">
        <v>15923</v>
      </c>
      <c r="E118" s="63">
        <v>24</v>
      </c>
      <c r="F118" s="60">
        <v>15931</v>
      </c>
      <c r="G118" s="66">
        <v>23</v>
      </c>
      <c r="H118" s="66">
        <v>15948</v>
      </c>
      <c r="I118" s="42"/>
      <c r="J118" s="42"/>
      <c r="K118" s="52">
        <v>0</v>
      </c>
      <c r="L118">
        <v>2122</v>
      </c>
    </row>
    <row r="119" spans="1:12" x14ac:dyDescent="0.3">
      <c r="A119" s="60">
        <v>21</v>
      </c>
      <c r="B119" s="60">
        <v>16054</v>
      </c>
      <c r="C119" s="63">
        <v>12</v>
      </c>
      <c r="D119" s="60">
        <v>16062</v>
      </c>
      <c r="E119" s="63">
        <v>24</v>
      </c>
      <c r="F119" s="60">
        <v>16070</v>
      </c>
      <c r="G119" s="66">
        <v>14</v>
      </c>
      <c r="H119" s="66">
        <v>16086</v>
      </c>
      <c r="I119" s="42"/>
      <c r="J119" s="42"/>
      <c r="K119" s="52">
        <v>0</v>
      </c>
      <c r="L119">
        <v>2121</v>
      </c>
    </row>
    <row r="120" spans="1:12" x14ac:dyDescent="0.3">
      <c r="A120" s="59">
        <v>12</v>
      </c>
      <c r="B120" s="59">
        <v>16199</v>
      </c>
      <c r="C120" s="62">
        <v>23</v>
      </c>
      <c r="D120" s="59">
        <v>16207</v>
      </c>
      <c r="E120" s="62">
        <v>24</v>
      </c>
      <c r="F120" s="59">
        <v>16214</v>
      </c>
      <c r="G120" s="65">
        <v>23</v>
      </c>
      <c r="H120" s="65">
        <v>16227</v>
      </c>
      <c r="I120" s="43"/>
      <c r="J120" s="43"/>
      <c r="K120" s="44">
        <v>0</v>
      </c>
      <c r="L120">
        <v>1222</v>
      </c>
    </row>
    <row r="121" spans="1:12" x14ac:dyDescent="0.3">
      <c r="A121" s="59">
        <v>12</v>
      </c>
      <c r="B121" s="59">
        <v>16338</v>
      </c>
      <c r="C121" s="62">
        <v>23</v>
      </c>
      <c r="D121" s="59">
        <v>16346</v>
      </c>
      <c r="E121" s="62">
        <v>13</v>
      </c>
      <c r="F121" s="59">
        <v>16374</v>
      </c>
      <c r="G121" s="65">
        <v>23</v>
      </c>
      <c r="H121" s="65">
        <v>16382</v>
      </c>
      <c r="I121" s="43"/>
      <c r="J121" s="43"/>
      <c r="K121" s="44">
        <v>0</v>
      </c>
      <c r="L121">
        <v>1212</v>
      </c>
    </row>
    <row r="122" spans="1:12" x14ac:dyDescent="0.3">
      <c r="A122" s="59">
        <v>21</v>
      </c>
      <c r="B122" s="59">
        <v>16483</v>
      </c>
      <c r="C122" s="62">
        <v>21</v>
      </c>
      <c r="D122" s="59">
        <v>16494</v>
      </c>
      <c r="E122" s="62">
        <v>11</v>
      </c>
      <c r="F122" s="59">
        <v>16506</v>
      </c>
      <c r="G122" s="65">
        <v>21</v>
      </c>
      <c r="H122" s="65">
        <v>16513</v>
      </c>
      <c r="I122" s="43"/>
      <c r="J122" s="43"/>
      <c r="K122" s="44">
        <v>0</v>
      </c>
      <c r="L122">
        <v>2212</v>
      </c>
    </row>
    <row r="123" spans="1:12" x14ac:dyDescent="0.3">
      <c r="A123" s="59">
        <v>21</v>
      </c>
      <c r="B123" s="59">
        <v>16606</v>
      </c>
      <c r="C123" s="62">
        <v>21</v>
      </c>
      <c r="D123" s="59">
        <v>16625</v>
      </c>
      <c r="E123" s="62">
        <v>11</v>
      </c>
      <c r="F123" s="59">
        <v>16647</v>
      </c>
      <c r="G123" s="65">
        <v>21</v>
      </c>
      <c r="H123" s="65">
        <v>16668</v>
      </c>
      <c r="I123" s="43"/>
      <c r="J123" s="43"/>
      <c r="K123" s="44">
        <v>0</v>
      </c>
      <c r="L123">
        <v>2212</v>
      </c>
    </row>
    <row r="124" spans="1:12" x14ac:dyDescent="0.3">
      <c r="A124" s="59">
        <v>21</v>
      </c>
      <c r="B124" s="59">
        <v>16776</v>
      </c>
      <c r="C124" s="62">
        <v>12</v>
      </c>
      <c r="D124" s="59">
        <v>16786</v>
      </c>
      <c r="E124" s="62">
        <v>24</v>
      </c>
      <c r="F124" s="59">
        <v>16795</v>
      </c>
      <c r="G124" s="65">
        <v>23</v>
      </c>
      <c r="H124" s="65">
        <v>16809</v>
      </c>
      <c r="I124" s="43"/>
      <c r="J124" s="43"/>
      <c r="K124" s="44">
        <v>0</v>
      </c>
      <c r="L124">
        <v>2122</v>
      </c>
    </row>
    <row r="125" spans="1:12" x14ac:dyDescent="0.3">
      <c r="A125" s="59">
        <v>21</v>
      </c>
      <c r="B125" s="59">
        <v>16909</v>
      </c>
      <c r="C125" s="62">
        <v>12</v>
      </c>
      <c r="D125" s="59">
        <v>16917</v>
      </c>
      <c r="E125" s="62">
        <v>13</v>
      </c>
      <c r="F125" s="59">
        <v>16935</v>
      </c>
      <c r="G125" s="65">
        <v>23</v>
      </c>
      <c r="H125" s="65">
        <v>16943</v>
      </c>
      <c r="I125" s="43"/>
      <c r="J125" s="43"/>
      <c r="K125" s="44">
        <v>0</v>
      </c>
      <c r="L125">
        <v>2112</v>
      </c>
    </row>
    <row r="126" spans="1:12" x14ac:dyDescent="0.3">
      <c r="A126" s="59">
        <v>21</v>
      </c>
      <c r="B126" s="59">
        <v>17048</v>
      </c>
      <c r="C126" s="62">
        <v>12</v>
      </c>
      <c r="D126" s="59">
        <v>17060</v>
      </c>
      <c r="E126" s="62">
        <v>24</v>
      </c>
      <c r="F126" s="59">
        <v>17076</v>
      </c>
      <c r="G126" s="65">
        <v>23</v>
      </c>
      <c r="H126" s="65">
        <v>17085</v>
      </c>
      <c r="I126" s="43"/>
      <c r="J126" s="43"/>
      <c r="K126" s="44">
        <v>0</v>
      </c>
      <c r="L126">
        <v>2122</v>
      </c>
    </row>
    <row r="127" spans="1:12" x14ac:dyDescent="0.3">
      <c r="A127" s="59">
        <v>21</v>
      </c>
      <c r="B127" s="59">
        <v>17203</v>
      </c>
      <c r="C127" s="62">
        <v>12</v>
      </c>
      <c r="D127" s="59">
        <v>17212</v>
      </c>
      <c r="E127" s="62">
        <v>13</v>
      </c>
      <c r="F127" s="59">
        <v>17226</v>
      </c>
      <c r="G127" s="65">
        <v>23</v>
      </c>
      <c r="H127" s="65">
        <v>17233</v>
      </c>
      <c r="I127" s="43"/>
      <c r="J127" s="43"/>
      <c r="K127" s="44">
        <v>0</v>
      </c>
      <c r="L127">
        <v>2112</v>
      </c>
    </row>
    <row r="128" spans="1:12" x14ac:dyDescent="0.3">
      <c r="A128" s="59">
        <v>21</v>
      </c>
      <c r="B128" s="59">
        <v>17333</v>
      </c>
      <c r="C128" s="62">
        <v>12</v>
      </c>
      <c r="D128" s="59">
        <v>17357</v>
      </c>
      <c r="E128" s="62">
        <v>24</v>
      </c>
      <c r="F128" s="59">
        <v>17366</v>
      </c>
      <c r="G128" s="65">
        <v>23</v>
      </c>
      <c r="H128" s="65">
        <v>17374</v>
      </c>
      <c r="I128" s="43"/>
      <c r="J128" s="43"/>
      <c r="K128" s="44">
        <v>0</v>
      </c>
      <c r="L128">
        <v>2122</v>
      </c>
    </row>
    <row r="129" spans="1:12" x14ac:dyDescent="0.3">
      <c r="A129" s="59">
        <v>21</v>
      </c>
      <c r="B129" s="59">
        <v>17475</v>
      </c>
      <c r="C129" s="62">
        <v>12</v>
      </c>
      <c r="D129" s="59">
        <v>17488</v>
      </c>
      <c r="E129" s="62">
        <v>24</v>
      </c>
      <c r="F129" s="59">
        <v>17498</v>
      </c>
      <c r="G129" s="65">
        <v>23</v>
      </c>
      <c r="H129" s="65">
        <v>17517</v>
      </c>
      <c r="I129" s="43"/>
      <c r="J129" s="43"/>
      <c r="K129" s="44">
        <v>0</v>
      </c>
      <c r="L129">
        <v>2122</v>
      </c>
    </row>
    <row r="130" spans="1:12" x14ac:dyDescent="0.3">
      <c r="A130" s="59">
        <v>21</v>
      </c>
      <c r="B130" s="59">
        <v>17625</v>
      </c>
      <c r="C130" s="62">
        <v>12</v>
      </c>
      <c r="D130" s="59">
        <v>17634</v>
      </c>
      <c r="E130" s="62">
        <v>24</v>
      </c>
      <c r="F130" s="59">
        <v>17649</v>
      </c>
      <c r="G130" s="65">
        <v>23</v>
      </c>
      <c r="H130" s="65">
        <v>17664</v>
      </c>
      <c r="I130" s="43"/>
      <c r="J130" s="43"/>
      <c r="K130" s="44">
        <v>0</v>
      </c>
      <c r="L130">
        <v>2122</v>
      </c>
    </row>
    <row r="131" spans="1:12" x14ac:dyDescent="0.3">
      <c r="A131" s="59">
        <v>21</v>
      </c>
      <c r="B131" s="59">
        <v>17768</v>
      </c>
      <c r="C131" s="62">
        <v>12</v>
      </c>
      <c r="D131" s="59">
        <v>17779</v>
      </c>
      <c r="E131" s="62">
        <v>24</v>
      </c>
      <c r="F131" s="59">
        <v>17789</v>
      </c>
      <c r="G131" s="65">
        <v>23</v>
      </c>
      <c r="H131" s="65">
        <v>17798</v>
      </c>
      <c r="I131" s="43"/>
      <c r="J131" s="43"/>
      <c r="K131" s="44">
        <v>0</v>
      </c>
      <c r="L131">
        <v>2122</v>
      </c>
    </row>
    <row r="132" spans="1:12" x14ac:dyDescent="0.3">
      <c r="A132" s="59">
        <v>21</v>
      </c>
      <c r="B132" s="59">
        <v>17898</v>
      </c>
      <c r="C132" s="62">
        <v>21</v>
      </c>
      <c r="D132" s="59">
        <v>17917</v>
      </c>
      <c r="E132" s="62">
        <v>22</v>
      </c>
      <c r="F132" s="59">
        <v>17942</v>
      </c>
      <c r="G132" s="65">
        <v>14</v>
      </c>
      <c r="H132" s="65">
        <v>17964</v>
      </c>
      <c r="I132" s="43"/>
      <c r="J132" s="43"/>
      <c r="K132" s="44">
        <v>0</v>
      </c>
      <c r="L132">
        <v>2221</v>
      </c>
    </row>
    <row r="133" spans="1:12" x14ac:dyDescent="0.3">
      <c r="A133" s="59">
        <v>21</v>
      </c>
      <c r="B133" s="59">
        <v>18064</v>
      </c>
      <c r="C133" s="62">
        <v>21</v>
      </c>
      <c r="D133" s="59">
        <v>18072</v>
      </c>
      <c r="E133" s="62">
        <v>11</v>
      </c>
      <c r="F133" s="59">
        <v>18081</v>
      </c>
      <c r="G133" s="65">
        <v>21</v>
      </c>
      <c r="H133" s="65">
        <v>18090</v>
      </c>
      <c r="I133" s="43"/>
      <c r="J133" s="43"/>
      <c r="K133" s="44">
        <v>0</v>
      </c>
      <c r="L133">
        <v>2212</v>
      </c>
    </row>
    <row r="134" spans="1:12" x14ac:dyDescent="0.3">
      <c r="A134" s="59">
        <v>21</v>
      </c>
      <c r="B134" s="59">
        <v>18184</v>
      </c>
      <c r="C134" s="62">
        <v>21</v>
      </c>
      <c r="D134" s="59">
        <v>18194</v>
      </c>
      <c r="E134" s="62">
        <v>11</v>
      </c>
      <c r="F134" s="59">
        <v>18205</v>
      </c>
      <c r="G134" s="65">
        <v>21</v>
      </c>
      <c r="H134" s="65">
        <v>18213</v>
      </c>
      <c r="I134" s="43"/>
      <c r="J134" s="43"/>
      <c r="K134" s="44">
        <v>0</v>
      </c>
      <c r="L134">
        <v>2212</v>
      </c>
    </row>
    <row r="135" spans="1:12" x14ac:dyDescent="0.3">
      <c r="A135" s="59">
        <v>12</v>
      </c>
      <c r="B135" s="59">
        <v>18320</v>
      </c>
      <c r="C135" s="62">
        <v>14</v>
      </c>
      <c r="D135" s="59">
        <v>18330</v>
      </c>
      <c r="E135" s="62">
        <v>24</v>
      </c>
      <c r="F135" s="59">
        <v>18338</v>
      </c>
      <c r="G135" s="65">
        <v>14</v>
      </c>
      <c r="H135" s="65">
        <v>18354</v>
      </c>
      <c r="I135" s="43"/>
      <c r="J135" s="43"/>
      <c r="K135" s="44">
        <v>0</v>
      </c>
      <c r="L135">
        <v>1121</v>
      </c>
    </row>
    <row r="136" spans="1:12" x14ac:dyDescent="0.3">
      <c r="A136" s="59">
        <v>21</v>
      </c>
      <c r="B136" s="59">
        <v>18459</v>
      </c>
      <c r="C136" s="62">
        <v>12</v>
      </c>
      <c r="D136" s="59">
        <v>18483</v>
      </c>
      <c r="E136" s="62">
        <v>24</v>
      </c>
      <c r="F136" s="59">
        <v>18491</v>
      </c>
      <c r="G136" s="65">
        <v>23</v>
      </c>
      <c r="H136" s="65">
        <v>18504</v>
      </c>
      <c r="I136" s="43"/>
      <c r="J136" s="43"/>
      <c r="K136" s="44">
        <v>0</v>
      </c>
      <c r="L136">
        <v>2122</v>
      </c>
    </row>
    <row r="137" spans="1:12" x14ac:dyDescent="0.3">
      <c r="A137" s="59">
        <v>21</v>
      </c>
      <c r="B137" s="59">
        <v>18604</v>
      </c>
      <c r="C137" s="62">
        <v>12</v>
      </c>
      <c r="D137" s="59">
        <v>18628</v>
      </c>
      <c r="E137" s="62">
        <v>24</v>
      </c>
      <c r="F137" s="59">
        <v>18636</v>
      </c>
      <c r="G137" s="65">
        <v>23</v>
      </c>
      <c r="H137" s="65">
        <v>18643</v>
      </c>
      <c r="I137" s="43"/>
      <c r="J137" s="43"/>
      <c r="K137" s="44">
        <v>0</v>
      </c>
      <c r="L137">
        <v>2122</v>
      </c>
    </row>
    <row r="138" spans="1:12" x14ac:dyDescent="0.3">
      <c r="A138" s="59">
        <v>21</v>
      </c>
      <c r="B138" s="59">
        <v>18744</v>
      </c>
      <c r="C138" s="62">
        <v>21</v>
      </c>
      <c r="D138" s="59">
        <v>18751</v>
      </c>
      <c r="E138" s="62">
        <v>22</v>
      </c>
      <c r="F138" s="59">
        <v>18762</v>
      </c>
      <c r="G138" s="65">
        <v>23</v>
      </c>
      <c r="H138" s="65">
        <v>18779</v>
      </c>
      <c r="I138" s="43"/>
      <c r="J138" s="43"/>
      <c r="K138" s="44">
        <v>0</v>
      </c>
      <c r="L138">
        <v>2222</v>
      </c>
    </row>
    <row r="139" spans="1:12" x14ac:dyDescent="0.3">
      <c r="A139" s="59">
        <v>21</v>
      </c>
      <c r="B139" s="59">
        <v>18882</v>
      </c>
      <c r="C139" s="62">
        <v>21</v>
      </c>
      <c r="D139" s="59">
        <v>18888</v>
      </c>
      <c r="E139" s="62">
        <v>22</v>
      </c>
      <c r="F139" s="59">
        <v>18896</v>
      </c>
      <c r="G139" s="65">
        <v>23</v>
      </c>
      <c r="H139" s="65">
        <v>18903</v>
      </c>
      <c r="I139" s="43"/>
      <c r="J139" s="43"/>
      <c r="K139" s="44">
        <v>0</v>
      </c>
      <c r="L139">
        <v>2222</v>
      </c>
    </row>
    <row r="140" spans="1:12" x14ac:dyDescent="0.3">
      <c r="A140" s="59">
        <v>21</v>
      </c>
      <c r="B140" s="59">
        <v>19003</v>
      </c>
      <c r="C140" s="62">
        <v>21</v>
      </c>
      <c r="D140" s="59">
        <v>19010</v>
      </c>
      <c r="E140" s="62">
        <v>22</v>
      </c>
      <c r="F140" s="59">
        <v>19019</v>
      </c>
      <c r="G140" s="65">
        <v>14</v>
      </c>
      <c r="H140" s="65">
        <v>19029</v>
      </c>
      <c r="I140" s="43"/>
      <c r="J140" s="43"/>
      <c r="K140" s="44">
        <v>0</v>
      </c>
      <c r="L140">
        <v>2221</v>
      </c>
    </row>
    <row r="141" spans="1:12" x14ac:dyDescent="0.3">
      <c r="A141" s="59">
        <v>21</v>
      </c>
      <c r="B141" s="59">
        <v>19127</v>
      </c>
      <c r="C141" s="62">
        <v>21</v>
      </c>
      <c r="D141" s="59">
        <v>19135</v>
      </c>
      <c r="E141" s="62">
        <v>11</v>
      </c>
      <c r="F141" s="59">
        <v>19143</v>
      </c>
      <c r="G141" s="65">
        <v>21</v>
      </c>
      <c r="H141" s="65">
        <v>19151</v>
      </c>
      <c r="I141" s="43"/>
      <c r="J141" s="43"/>
      <c r="K141" s="44">
        <v>0</v>
      </c>
      <c r="L141">
        <v>2212</v>
      </c>
    </row>
    <row r="142" spans="1:12" x14ac:dyDescent="0.3">
      <c r="A142" s="59">
        <v>12</v>
      </c>
      <c r="B142" s="59">
        <v>19259</v>
      </c>
      <c r="C142" s="62">
        <v>23</v>
      </c>
      <c r="D142" s="59">
        <v>19267</v>
      </c>
      <c r="E142" s="62">
        <v>24</v>
      </c>
      <c r="F142" s="59">
        <v>19279</v>
      </c>
      <c r="G142" s="65">
        <v>23</v>
      </c>
      <c r="H142" s="65">
        <v>19298</v>
      </c>
      <c r="I142" s="43"/>
      <c r="J142" s="43"/>
      <c r="K142" s="44">
        <v>0</v>
      </c>
      <c r="L142">
        <v>1222</v>
      </c>
    </row>
    <row r="143" spans="1:12" x14ac:dyDescent="0.3">
      <c r="A143" s="59">
        <v>21</v>
      </c>
      <c r="B143" s="59">
        <v>19406</v>
      </c>
      <c r="C143" s="62">
        <v>21</v>
      </c>
      <c r="D143" s="59">
        <v>19422</v>
      </c>
      <c r="E143" s="62">
        <v>22</v>
      </c>
      <c r="F143" s="59">
        <v>19431</v>
      </c>
      <c r="G143" s="65">
        <v>14</v>
      </c>
      <c r="H143" s="65">
        <v>19443</v>
      </c>
      <c r="I143" s="43"/>
      <c r="J143" s="43"/>
      <c r="K143" s="44">
        <v>0</v>
      </c>
      <c r="L143">
        <v>2221</v>
      </c>
    </row>
    <row r="144" spans="1:12" x14ac:dyDescent="0.3">
      <c r="A144" s="59">
        <v>21</v>
      </c>
      <c r="B144" s="59">
        <v>19545</v>
      </c>
      <c r="C144" s="62">
        <v>21</v>
      </c>
      <c r="D144" s="59">
        <v>19557</v>
      </c>
      <c r="E144" s="62">
        <v>22</v>
      </c>
      <c r="F144" s="59">
        <v>19566</v>
      </c>
      <c r="G144" s="65">
        <v>23</v>
      </c>
      <c r="H144" s="65">
        <v>19574</v>
      </c>
      <c r="I144" s="43"/>
      <c r="J144" s="43"/>
      <c r="K144" s="44">
        <v>0</v>
      </c>
      <c r="L144">
        <v>2222</v>
      </c>
    </row>
    <row r="145" spans="1:12" x14ac:dyDescent="0.3">
      <c r="A145" s="59">
        <v>21</v>
      </c>
      <c r="B145" s="59">
        <v>19679</v>
      </c>
      <c r="C145" s="62">
        <v>12</v>
      </c>
      <c r="D145" s="59">
        <v>19690</v>
      </c>
      <c r="E145" s="62">
        <v>24</v>
      </c>
      <c r="F145" s="59">
        <v>19699</v>
      </c>
      <c r="G145" s="65">
        <v>23</v>
      </c>
      <c r="H145" s="65">
        <v>19709</v>
      </c>
      <c r="I145" s="43"/>
      <c r="J145" s="43"/>
      <c r="K145" s="44">
        <v>0</v>
      </c>
      <c r="L145">
        <v>2122</v>
      </c>
    </row>
    <row r="146" spans="1:12" x14ac:dyDescent="0.3">
      <c r="A146" s="59">
        <v>21</v>
      </c>
      <c r="B146" s="59">
        <v>19809</v>
      </c>
      <c r="C146" s="62">
        <v>21</v>
      </c>
      <c r="D146" s="59">
        <v>19822</v>
      </c>
      <c r="E146" s="62">
        <v>11</v>
      </c>
      <c r="F146" s="59">
        <v>19832</v>
      </c>
      <c r="G146" s="65">
        <v>21</v>
      </c>
      <c r="H146" s="65">
        <v>19840</v>
      </c>
      <c r="I146" s="43"/>
      <c r="J146" s="43"/>
      <c r="K146" s="44">
        <v>0</v>
      </c>
      <c r="L146">
        <v>2212</v>
      </c>
    </row>
    <row r="147" spans="1:12" x14ac:dyDescent="0.3">
      <c r="A147" s="59">
        <v>21</v>
      </c>
      <c r="B147" s="59">
        <v>19932</v>
      </c>
      <c r="C147" s="62">
        <v>21</v>
      </c>
      <c r="D147" s="59">
        <v>19940</v>
      </c>
      <c r="E147" s="62">
        <v>11</v>
      </c>
      <c r="F147" s="59">
        <v>19949</v>
      </c>
      <c r="G147" s="65">
        <v>21</v>
      </c>
      <c r="H147" s="65">
        <v>19957</v>
      </c>
      <c r="I147" s="43"/>
      <c r="J147" s="43"/>
      <c r="K147" s="44">
        <v>0</v>
      </c>
      <c r="L147">
        <v>2212</v>
      </c>
    </row>
    <row r="148" spans="1:12" x14ac:dyDescent="0.3">
      <c r="A148" s="60">
        <v>12</v>
      </c>
      <c r="B148" s="60">
        <v>20063</v>
      </c>
      <c r="C148" s="63">
        <v>23</v>
      </c>
      <c r="D148" s="60">
        <v>20072</v>
      </c>
      <c r="E148" s="63">
        <v>13</v>
      </c>
      <c r="F148" s="60">
        <v>20085</v>
      </c>
      <c r="G148" s="66">
        <v>23</v>
      </c>
      <c r="H148" s="66">
        <v>20093</v>
      </c>
      <c r="I148" s="42"/>
      <c r="J148" s="42"/>
      <c r="K148" s="52">
        <v>0</v>
      </c>
      <c r="L148">
        <v>1212</v>
      </c>
    </row>
    <row r="149" spans="1:12" x14ac:dyDescent="0.3">
      <c r="A149" s="60">
        <v>21</v>
      </c>
      <c r="B149" s="60">
        <v>20195</v>
      </c>
      <c r="C149" s="63">
        <v>12</v>
      </c>
      <c r="D149" s="60">
        <v>20208</v>
      </c>
      <c r="E149" s="63">
        <v>24</v>
      </c>
      <c r="F149" s="60">
        <v>20216</v>
      </c>
      <c r="G149" s="66">
        <v>14</v>
      </c>
      <c r="H149" s="66">
        <v>20230</v>
      </c>
      <c r="I149" s="42"/>
      <c r="J149" s="42"/>
      <c r="K149" s="52">
        <v>0</v>
      </c>
      <c r="L149">
        <v>2121</v>
      </c>
    </row>
    <row r="150" spans="1:12" x14ac:dyDescent="0.3">
      <c r="A150" s="60">
        <v>21</v>
      </c>
      <c r="B150" s="60">
        <v>20331</v>
      </c>
      <c r="C150" s="63">
        <v>21</v>
      </c>
      <c r="D150" s="60">
        <v>20338</v>
      </c>
      <c r="E150" s="63">
        <v>22</v>
      </c>
      <c r="F150" s="60">
        <v>20349</v>
      </c>
      <c r="G150" s="66">
        <v>23</v>
      </c>
      <c r="H150" s="66">
        <v>20361</v>
      </c>
      <c r="I150" s="42"/>
      <c r="J150" s="42"/>
      <c r="K150" s="52">
        <v>0</v>
      </c>
      <c r="L150">
        <v>2222</v>
      </c>
    </row>
    <row r="151" spans="1:12" x14ac:dyDescent="0.3">
      <c r="A151" s="60">
        <v>21</v>
      </c>
      <c r="B151" s="60">
        <v>20464</v>
      </c>
      <c r="C151" s="63">
        <v>12</v>
      </c>
      <c r="D151" s="60">
        <v>20474</v>
      </c>
      <c r="E151" s="63">
        <v>24</v>
      </c>
      <c r="F151" s="60">
        <v>20482</v>
      </c>
      <c r="G151" s="66">
        <v>23</v>
      </c>
      <c r="H151" s="66">
        <v>20490</v>
      </c>
      <c r="I151" s="42"/>
      <c r="J151" s="42"/>
      <c r="K151" s="52">
        <v>0</v>
      </c>
      <c r="L151">
        <v>2122</v>
      </c>
    </row>
    <row r="152" spans="1:12" x14ac:dyDescent="0.3">
      <c r="A152" s="60">
        <v>12</v>
      </c>
      <c r="B152" s="60">
        <v>20597</v>
      </c>
      <c r="C152" s="63">
        <v>23</v>
      </c>
      <c r="D152" s="60">
        <v>20619</v>
      </c>
      <c r="E152" s="63">
        <v>24</v>
      </c>
      <c r="F152" s="60">
        <v>20640</v>
      </c>
      <c r="G152" s="66">
        <v>14</v>
      </c>
      <c r="H152" s="66">
        <v>20674</v>
      </c>
      <c r="I152" s="42"/>
      <c r="J152" s="42"/>
      <c r="K152" s="52">
        <v>0</v>
      </c>
      <c r="L152">
        <v>1221</v>
      </c>
    </row>
    <row r="153" spans="1:12" x14ac:dyDescent="0.3">
      <c r="A153" s="60">
        <v>21</v>
      </c>
      <c r="B153" s="60">
        <v>20775</v>
      </c>
      <c r="C153" s="63">
        <v>21</v>
      </c>
      <c r="D153" s="60">
        <v>20786</v>
      </c>
      <c r="E153" s="63">
        <v>11</v>
      </c>
      <c r="F153" s="60">
        <v>20795</v>
      </c>
      <c r="G153" s="66">
        <v>21</v>
      </c>
      <c r="H153" s="66">
        <v>20802</v>
      </c>
      <c r="I153" s="42"/>
      <c r="J153" s="42"/>
      <c r="K153" s="52">
        <v>0</v>
      </c>
      <c r="L153">
        <v>2212</v>
      </c>
    </row>
    <row r="154" spans="1:12" x14ac:dyDescent="0.3">
      <c r="A154" s="60">
        <v>21</v>
      </c>
      <c r="B154" s="60">
        <v>20898</v>
      </c>
      <c r="C154" s="63">
        <v>21</v>
      </c>
      <c r="D154" s="60">
        <v>20925</v>
      </c>
      <c r="E154" s="63">
        <v>22</v>
      </c>
      <c r="F154" s="60">
        <v>20935</v>
      </c>
      <c r="G154" s="66">
        <v>23</v>
      </c>
      <c r="H154" s="66">
        <v>20946</v>
      </c>
      <c r="I154" s="42"/>
      <c r="J154" s="42"/>
      <c r="K154" s="52">
        <v>0</v>
      </c>
      <c r="L154">
        <v>2222</v>
      </c>
    </row>
    <row r="155" spans="1:12" x14ac:dyDescent="0.3">
      <c r="A155" s="60">
        <v>21</v>
      </c>
      <c r="B155" s="60">
        <v>21046</v>
      </c>
      <c r="C155" s="63">
        <v>12</v>
      </c>
      <c r="D155" s="60">
        <v>21067</v>
      </c>
      <c r="E155" s="63">
        <v>24</v>
      </c>
      <c r="F155" s="60">
        <v>21075</v>
      </c>
      <c r="G155" s="66">
        <v>23</v>
      </c>
      <c r="H155" s="66">
        <v>21089</v>
      </c>
      <c r="I155" s="42"/>
      <c r="J155" s="42"/>
      <c r="K155" s="52">
        <v>0</v>
      </c>
      <c r="L155">
        <v>2122</v>
      </c>
    </row>
    <row r="156" spans="1:12" x14ac:dyDescent="0.3">
      <c r="A156" s="60">
        <v>21</v>
      </c>
      <c r="B156" s="60">
        <v>21191</v>
      </c>
      <c r="C156" s="63">
        <v>21</v>
      </c>
      <c r="D156" s="60">
        <v>21200</v>
      </c>
      <c r="E156" s="63">
        <v>11</v>
      </c>
      <c r="F156" s="60">
        <v>21220</v>
      </c>
      <c r="G156" s="66">
        <v>21</v>
      </c>
      <c r="H156" s="66">
        <v>21228</v>
      </c>
      <c r="I156" s="42"/>
      <c r="J156" s="42"/>
      <c r="K156" s="52">
        <v>0</v>
      </c>
      <c r="L156">
        <v>2212</v>
      </c>
    </row>
    <row r="157" spans="1:12" x14ac:dyDescent="0.3">
      <c r="A157" s="60">
        <v>21</v>
      </c>
      <c r="B157" s="60">
        <v>21328</v>
      </c>
      <c r="C157" s="63">
        <v>12</v>
      </c>
      <c r="D157" s="60">
        <v>21336</v>
      </c>
      <c r="E157" s="63">
        <v>24</v>
      </c>
      <c r="F157" s="60">
        <v>21344</v>
      </c>
      <c r="G157" s="66">
        <v>23</v>
      </c>
      <c r="H157" s="66">
        <v>21360</v>
      </c>
      <c r="I157" s="42"/>
      <c r="J157" s="42"/>
      <c r="K157" s="52">
        <v>0</v>
      </c>
      <c r="L157">
        <v>2122</v>
      </c>
    </row>
    <row r="158" spans="1:12" x14ac:dyDescent="0.3">
      <c r="A158" s="60">
        <v>12</v>
      </c>
      <c r="B158" s="60">
        <v>21490</v>
      </c>
      <c r="C158" s="63">
        <v>14</v>
      </c>
      <c r="D158" s="60">
        <v>21501</v>
      </c>
      <c r="E158" s="63">
        <v>24</v>
      </c>
      <c r="F158" s="60">
        <v>21509</v>
      </c>
      <c r="G158" s="66">
        <v>14</v>
      </c>
      <c r="H158" s="66">
        <v>21521</v>
      </c>
      <c r="I158" s="42"/>
      <c r="J158" s="42"/>
      <c r="K158" s="52">
        <v>0</v>
      </c>
      <c r="L158">
        <v>1121</v>
      </c>
    </row>
    <row r="159" spans="1:12" x14ac:dyDescent="0.3">
      <c r="A159" s="60">
        <v>21</v>
      </c>
      <c r="B159" s="60">
        <v>21621</v>
      </c>
      <c r="C159" s="63">
        <v>21</v>
      </c>
      <c r="D159" s="60">
        <v>21629</v>
      </c>
      <c r="E159" s="63">
        <v>11</v>
      </c>
      <c r="F159" s="60">
        <v>21638</v>
      </c>
      <c r="G159" s="66">
        <v>21</v>
      </c>
      <c r="H159" s="66">
        <v>21646</v>
      </c>
      <c r="I159" s="42"/>
      <c r="J159" s="42"/>
      <c r="K159" s="52">
        <v>0</v>
      </c>
      <c r="L159">
        <v>2212</v>
      </c>
    </row>
    <row r="160" spans="1:12" x14ac:dyDescent="0.3">
      <c r="A160" s="60">
        <v>12</v>
      </c>
      <c r="B160" s="60">
        <v>21750</v>
      </c>
      <c r="C160" s="63">
        <v>14</v>
      </c>
      <c r="D160" s="60">
        <v>21760</v>
      </c>
      <c r="E160" s="63">
        <v>24</v>
      </c>
      <c r="F160" s="60">
        <v>21767</v>
      </c>
      <c r="G160" s="66">
        <v>23</v>
      </c>
      <c r="H160" s="66">
        <v>21786</v>
      </c>
      <c r="I160" s="42"/>
      <c r="J160" s="42"/>
      <c r="K160" s="52">
        <v>0</v>
      </c>
      <c r="L160">
        <v>1122</v>
      </c>
    </row>
    <row r="161" spans="1:12" x14ac:dyDescent="0.3">
      <c r="A161" s="60">
        <v>12</v>
      </c>
      <c r="B161" s="60">
        <v>21921</v>
      </c>
      <c r="C161" s="63">
        <v>23</v>
      </c>
      <c r="D161" s="60">
        <v>21929</v>
      </c>
      <c r="E161" s="63">
        <v>13</v>
      </c>
      <c r="F161" s="60">
        <v>21943</v>
      </c>
      <c r="G161" s="66">
        <v>23</v>
      </c>
      <c r="H161" s="66">
        <v>21951</v>
      </c>
      <c r="I161" s="42"/>
      <c r="J161" s="42"/>
      <c r="K161" s="52">
        <v>0</v>
      </c>
      <c r="L161">
        <v>1212</v>
      </c>
    </row>
    <row r="162" spans="1:12" x14ac:dyDescent="0.3">
      <c r="A162" s="60">
        <v>21</v>
      </c>
      <c r="B162" s="60">
        <v>22053</v>
      </c>
      <c r="C162" s="63">
        <v>21</v>
      </c>
      <c r="D162" s="60">
        <v>22063</v>
      </c>
      <c r="E162" s="63">
        <v>22</v>
      </c>
      <c r="F162" s="60">
        <v>22075</v>
      </c>
      <c r="G162" s="66">
        <v>14</v>
      </c>
      <c r="H162" s="66">
        <v>22085</v>
      </c>
      <c r="I162" s="42"/>
      <c r="J162" s="42"/>
      <c r="K162" s="52">
        <v>0</v>
      </c>
      <c r="L162">
        <v>2221</v>
      </c>
    </row>
    <row r="163" spans="1:12" x14ac:dyDescent="0.3">
      <c r="A163" s="60">
        <v>21</v>
      </c>
      <c r="B163" s="60">
        <v>22187</v>
      </c>
      <c r="C163" s="63">
        <v>21</v>
      </c>
      <c r="D163" s="60">
        <v>22198</v>
      </c>
      <c r="E163" s="63">
        <v>11</v>
      </c>
      <c r="F163" s="60">
        <v>22206</v>
      </c>
      <c r="G163" s="66">
        <v>21</v>
      </c>
      <c r="H163" s="66">
        <v>22214</v>
      </c>
      <c r="I163" s="42"/>
      <c r="J163" s="42"/>
      <c r="K163" s="52">
        <v>0</v>
      </c>
      <c r="L163">
        <v>2212</v>
      </c>
    </row>
    <row r="164" spans="1:12" x14ac:dyDescent="0.3">
      <c r="A164" s="60">
        <v>21</v>
      </c>
      <c r="B164" s="60">
        <v>22310</v>
      </c>
      <c r="C164" s="63">
        <v>12</v>
      </c>
      <c r="D164" s="60">
        <v>22323</v>
      </c>
      <c r="E164" s="63">
        <v>24</v>
      </c>
      <c r="F164" s="60">
        <v>22331</v>
      </c>
      <c r="G164" s="66">
        <v>14</v>
      </c>
      <c r="H164" s="66">
        <v>22346</v>
      </c>
      <c r="I164" s="42"/>
      <c r="J164" s="42"/>
      <c r="K164" s="52">
        <v>0</v>
      </c>
      <c r="L164">
        <v>2121</v>
      </c>
    </row>
    <row r="165" spans="1:12" x14ac:dyDescent="0.3">
      <c r="A165" s="60">
        <v>21</v>
      </c>
      <c r="B165" s="60">
        <v>22448</v>
      </c>
      <c r="C165" s="63">
        <v>12</v>
      </c>
      <c r="D165" s="60">
        <v>22457</v>
      </c>
      <c r="E165" s="63">
        <v>13</v>
      </c>
      <c r="F165" s="60">
        <v>22474</v>
      </c>
      <c r="G165" s="66">
        <v>23</v>
      </c>
      <c r="H165" s="66">
        <v>22482</v>
      </c>
      <c r="I165" s="42"/>
      <c r="J165" s="42"/>
      <c r="K165" s="52">
        <v>0</v>
      </c>
      <c r="L165">
        <v>2112</v>
      </c>
    </row>
    <row r="166" spans="1:12" x14ac:dyDescent="0.3">
      <c r="A166" s="60">
        <v>21</v>
      </c>
      <c r="B166" s="60">
        <v>22589</v>
      </c>
      <c r="C166" s="63">
        <v>12</v>
      </c>
      <c r="D166" s="60">
        <v>22597</v>
      </c>
      <c r="E166" s="63">
        <v>24</v>
      </c>
      <c r="F166" s="60">
        <v>22611</v>
      </c>
      <c r="G166" s="66">
        <v>14</v>
      </c>
      <c r="H166" s="66">
        <v>22620</v>
      </c>
      <c r="I166" s="42"/>
      <c r="J166" s="42"/>
      <c r="K166" s="52">
        <v>0</v>
      </c>
      <c r="L166">
        <v>2121</v>
      </c>
    </row>
    <row r="167" spans="1:12" x14ac:dyDescent="0.3">
      <c r="A167" s="60">
        <v>21</v>
      </c>
      <c r="B167" s="60">
        <v>22722</v>
      </c>
      <c r="C167" s="63">
        <v>21</v>
      </c>
      <c r="D167" s="60">
        <v>22730</v>
      </c>
      <c r="E167" s="63">
        <v>11</v>
      </c>
      <c r="F167" s="60">
        <v>22739</v>
      </c>
      <c r="G167" s="66">
        <v>21</v>
      </c>
      <c r="H167" s="66">
        <v>22748</v>
      </c>
      <c r="I167" s="42"/>
      <c r="J167" s="42"/>
      <c r="K167" s="52">
        <v>0</v>
      </c>
      <c r="L167">
        <v>2212</v>
      </c>
    </row>
    <row r="168" spans="1:12" x14ac:dyDescent="0.3">
      <c r="A168" s="60">
        <v>12</v>
      </c>
      <c r="B168" s="60">
        <v>22860</v>
      </c>
      <c r="C168" s="63">
        <v>23</v>
      </c>
      <c r="D168" s="60">
        <v>22869</v>
      </c>
      <c r="E168" s="63">
        <v>13</v>
      </c>
      <c r="F168" s="60">
        <v>22906</v>
      </c>
      <c r="G168" s="66">
        <v>23</v>
      </c>
      <c r="H168" s="66">
        <v>22914</v>
      </c>
      <c r="I168" s="42"/>
      <c r="J168" s="42"/>
      <c r="K168" s="52">
        <v>0</v>
      </c>
      <c r="L168">
        <v>1212</v>
      </c>
    </row>
    <row r="169" spans="1:12" x14ac:dyDescent="0.3">
      <c r="A169" s="60">
        <v>21</v>
      </c>
      <c r="B169" s="60">
        <v>23014</v>
      </c>
      <c r="C169" s="63">
        <v>12</v>
      </c>
      <c r="D169" s="60">
        <v>23022</v>
      </c>
      <c r="E169" s="63">
        <v>13</v>
      </c>
      <c r="F169" s="60">
        <v>23042</v>
      </c>
      <c r="G169" s="66">
        <v>14</v>
      </c>
      <c r="H169" s="66">
        <v>23061</v>
      </c>
      <c r="I169" s="42"/>
      <c r="J169" s="42"/>
      <c r="K169" s="52">
        <v>0</v>
      </c>
      <c r="L169">
        <v>2111</v>
      </c>
    </row>
    <row r="170" spans="1:12" x14ac:dyDescent="0.3">
      <c r="A170" s="60">
        <v>21</v>
      </c>
      <c r="B170" s="60">
        <v>23164</v>
      </c>
      <c r="C170" s="63">
        <v>21</v>
      </c>
      <c r="D170" s="60">
        <v>23177</v>
      </c>
      <c r="E170" s="63">
        <v>11</v>
      </c>
      <c r="F170" s="60">
        <v>23191</v>
      </c>
      <c r="G170" s="66">
        <v>21</v>
      </c>
      <c r="H170" s="66">
        <v>23200</v>
      </c>
      <c r="I170" s="42"/>
      <c r="J170" s="42"/>
      <c r="K170" s="52">
        <v>0</v>
      </c>
      <c r="L170">
        <v>2212</v>
      </c>
    </row>
    <row r="171" spans="1:12" x14ac:dyDescent="0.3">
      <c r="A171" s="60">
        <v>12</v>
      </c>
      <c r="B171" s="60">
        <v>23308</v>
      </c>
      <c r="C171" s="63">
        <v>23</v>
      </c>
      <c r="D171" s="60">
        <v>23316</v>
      </c>
      <c r="E171" s="63">
        <v>13</v>
      </c>
      <c r="F171" s="60">
        <v>23331</v>
      </c>
      <c r="G171" s="66">
        <v>23</v>
      </c>
      <c r="H171" s="66">
        <v>23338</v>
      </c>
      <c r="I171" s="42"/>
      <c r="J171" s="42"/>
      <c r="K171" s="52">
        <v>0</v>
      </c>
      <c r="L171">
        <v>1212</v>
      </c>
    </row>
    <row r="172" spans="1:12" x14ac:dyDescent="0.3">
      <c r="A172" s="60">
        <v>21</v>
      </c>
      <c r="B172" s="60">
        <v>23439</v>
      </c>
      <c r="C172" s="63">
        <v>21</v>
      </c>
      <c r="D172" s="60">
        <v>23448</v>
      </c>
      <c r="E172" s="63">
        <v>11</v>
      </c>
      <c r="F172" s="60">
        <v>23457</v>
      </c>
      <c r="G172" s="66">
        <v>21</v>
      </c>
      <c r="H172" s="66">
        <v>23465</v>
      </c>
      <c r="I172" s="42"/>
      <c r="J172" s="42"/>
      <c r="K172" s="52">
        <v>0</v>
      </c>
      <c r="L172">
        <v>2212</v>
      </c>
    </row>
    <row r="173" spans="1:12" x14ac:dyDescent="0.3">
      <c r="A173" s="60">
        <v>21</v>
      </c>
      <c r="B173" s="60">
        <v>23569</v>
      </c>
      <c r="C173" s="63">
        <v>12</v>
      </c>
      <c r="D173" s="60">
        <v>23577</v>
      </c>
      <c r="E173" s="63">
        <v>24</v>
      </c>
      <c r="F173" s="60">
        <v>23594</v>
      </c>
      <c r="G173" s="66">
        <v>23</v>
      </c>
      <c r="H173" s="66">
        <v>23644</v>
      </c>
      <c r="I173" s="42"/>
      <c r="J173" s="42"/>
      <c r="K173" s="52">
        <v>0</v>
      </c>
      <c r="L173">
        <v>2122</v>
      </c>
    </row>
    <row r="174" spans="1:12" x14ac:dyDescent="0.3">
      <c r="A174" s="60">
        <v>21</v>
      </c>
      <c r="B174" s="60">
        <v>23747</v>
      </c>
      <c r="C174" s="63">
        <v>21</v>
      </c>
      <c r="D174" s="60">
        <v>23773</v>
      </c>
      <c r="E174" s="63">
        <v>11</v>
      </c>
      <c r="F174" s="60">
        <v>23780</v>
      </c>
      <c r="G174" s="66">
        <v>21</v>
      </c>
      <c r="H174" s="66">
        <v>23788</v>
      </c>
      <c r="I174" s="42"/>
      <c r="J174" s="42"/>
      <c r="K174" s="52">
        <v>0</v>
      </c>
      <c r="L174">
        <v>2212</v>
      </c>
    </row>
    <row r="175" spans="1:12" x14ac:dyDescent="0.3">
      <c r="A175" s="60">
        <v>21</v>
      </c>
      <c r="B175" s="60">
        <v>23933</v>
      </c>
      <c r="C175" s="63">
        <v>12</v>
      </c>
      <c r="D175" s="60">
        <v>23941</v>
      </c>
      <c r="E175" s="63">
        <v>24</v>
      </c>
      <c r="F175" s="60">
        <v>23950</v>
      </c>
      <c r="G175" s="66">
        <v>23</v>
      </c>
      <c r="H175" s="66">
        <v>23960</v>
      </c>
      <c r="I175" s="42"/>
      <c r="J175" s="42"/>
      <c r="K175" s="52"/>
      <c r="L175">
        <v>2122</v>
      </c>
    </row>
    <row r="176" spans="1:12" x14ac:dyDescent="0.3">
      <c r="A176" s="17"/>
      <c r="B176" s="17"/>
      <c r="C176" s="17"/>
      <c r="D176" s="17"/>
      <c r="E176" s="17"/>
      <c r="F176" s="17"/>
      <c r="G176" s="17"/>
      <c r="H17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0</v>
      </c>
      <c r="B2" s="35">
        <v>40743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165</v>
      </c>
      <c r="V3" s="26" t="s">
        <v>115</v>
      </c>
      <c r="W3">
        <f>COUNTA(L7:L34)</f>
        <v>28</v>
      </c>
      <c r="AA3" s="26" t="s">
        <v>115</v>
      </c>
      <c r="AB3">
        <f>COUNTA(L35:L61)</f>
        <v>27</v>
      </c>
      <c r="AF3" s="26" t="s">
        <v>115</v>
      </c>
      <c r="AG3">
        <f>COUNTA(L62:L89)</f>
        <v>28</v>
      </c>
      <c r="AK3" s="26" t="s">
        <v>115</v>
      </c>
      <c r="AL3">
        <f>COUNTA(L90:L116)</f>
        <v>27</v>
      </c>
      <c r="AP3" s="26" t="s">
        <v>115</v>
      </c>
      <c r="AQ3">
        <f>COUNTA(L117:L144)</f>
        <v>28</v>
      </c>
      <c r="AU3" s="26" t="s">
        <v>115</v>
      </c>
      <c r="AV3">
        <f>COUNTA(L145:L171)</f>
        <v>27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165</v>
      </c>
      <c r="V4" s="26" t="s">
        <v>116</v>
      </c>
      <c r="W4">
        <f>SUM(U7:U22)</f>
        <v>28</v>
      </c>
      <c r="AA4" s="26" t="s">
        <v>116</v>
      </c>
      <c r="AB4">
        <f>SUM(Z7:Z22)</f>
        <v>27</v>
      </c>
      <c r="AF4" s="26" t="s">
        <v>116</v>
      </c>
      <c r="AG4">
        <f>SUM(AE7:AE22)</f>
        <v>28</v>
      </c>
      <c r="AK4" s="26" t="s">
        <v>116</v>
      </c>
      <c r="AL4">
        <f>SUM(AJ7:AJ22)</f>
        <v>27</v>
      </c>
      <c r="AP4" s="26" t="s">
        <v>116</v>
      </c>
      <c r="AQ4">
        <f>SUM(AO7:AO22)</f>
        <v>28</v>
      </c>
      <c r="AU4" s="26" t="s">
        <v>116</v>
      </c>
      <c r="AV4">
        <f>SUM(AT7:AT22)</f>
        <v>27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22</v>
      </c>
      <c r="C7" s="61">
        <v>12</v>
      </c>
      <c r="D7" s="58">
        <v>34</v>
      </c>
      <c r="E7" s="61">
        <v>13</v>
      </c>
      <c r="F7" s="58">
        <v>56</v>
      </c>
      <c r="G7" s="64">
        <v>14</v>
      </c>
      <c r="H7" s="64">
        <v>79</v>
      </c>
      <c r="I7" s="43"/>
      <c r="J7" s="43"/>
      <c r="K7" s="44">
        <v>0</v>
      </c>
      <c r="L7">
        <v>2111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COUNTIF(L7:L34,T7)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COUNTIF(L35:L61,Y7)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COUNTIF(L62:L89,AD7)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COUNTIF(L90:L116,AI7)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COUNTIF(L117:L144,AN7)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COUNTIF(L145:L171,AS7)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12</v>
      </c>
      <c r="B8" s="59">
        <v>201</v>
      </c>
      <c r="C8" s="62">
        <v>23</v>
      </c>
      <c r="D8" s="59">
        <v>217</v>
      </c>
      <c r="E8" s="62">
        <v>24</v>
      </c>
      <c r="F8" s="59">
        <v>225</v>
      </c>
      <c r="G8" s="65">
        <v>23</v>
      </c>
      <c r="H8" s="65">
        <v>248</v>
      </c>
      <c r="I8" s="43"/>
      <c r="J8" s="43"/>
      <c r="K8" s="44">
        <v>0</v>
      </c>
      <c r="L8">
        <v>1222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COUNTIF(L7:L34,T8)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COUNTIF(L35:L61,Y8)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COUNTIF(L62:L89,AD8)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COUNTIF(L90:L116,AI8)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COUNTIF(L117:L144,AN8)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COUNTIF(L145:L171,AS8)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348</v>
      </c>
      <c r="C9" s="62">
        <v>12</v>
      </c>
      <c r="D9" s="59">
        <v>367</v>
      </c>
      <c r="E9" s="62">
        <v>24</v>
      </c>
      <c r="F9" s="59">
        <v>374</v>
      </c>
      <c r="G9" s="65">
        <v>23</v>
      </c>
      <c r="H9" s="65">
        <v>385</v>
      </c>
      <c r="I9" s="43"/>
      <c r="J9" s="43"/>
      <c r="K9" s="44">
        <v>0</v>
      </c>
      <c r="L9">
        <v>2122</v>
      </c>
      <c r="N9" s="37">
        <v>1121</v>
      </c>
      <c r="O9" s="37">
        <f>COUNTIF($L$7:$L$500,N9)</f>
        <v>2</v>
      </c>
      <c r="P9" s="37">
        <f>O9/$Q$4</f>
        <v>1.2121212121212121E-2</v>
      </c>
      <c r="Q9" s="37">
        <f>IF(P9=0,0,(P9*((LOG(P9))/LOG(2))))</f>
        <v>-7.716754199085836E-2</v>
      </c>
      <c r="T9" s="37">
        <f>N9</f>
        <v>1121</v>
      </c>
      <c r="U9" s="37">
        <f>COUNTIF(L7:L34,T9)</f>
        <v>2</v>
      </c>
      <c r="V9" s="37">
        <f>U9/(W4-U20)</f>
        <v>8.6956521739130432E-2</v>
      </c>
      <c r="W9" s="37">
        <f>IF(V9=0,0,(V9*((LOG(V9))/LOG(2))))</f>
        <v>-0.30639669183104457</v>
      </c>
      <c r="Y9" s="37">
        <f>N9</f>
        <v>1121</v>
      </c>
      <c r="Z9" s="37">
        <f>COUNTIF(L35:L61,Y9)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COUNTIF(L62:L89,AD9)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COUNTIF(L90:L116,AI9)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COUNTIF(L117:L144,AN9)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COUNTIF(L145:L171,AS9)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486</v>
      </c>
      <c r="C10" s="62">
        <v>12</v>
      </c>
      <c r="D10" s="59">
        <v>493</v>
      </c>
      <c r="E10" s="62">
        <v>24</v>
      </c>
      <c r="F10" s="59">
        <v>500</v>
      </c>
      <c r="G10" s="65">
        <v>23</v>
      </c>
      <c r="H10" s="65">
        <v>511</v>
      </c>
      <c r="I10" s="43"/>
      <c r="J10" s="43"/>
      <c r="K10" s="44">
        <v>0</v>
      </c>
      <c r="L10">
        <v>2122</v>
      </c>
      <c r="N10" s="37">
        <v>1122</v>
      </c>
      <c r="O10" s="37">
        <f>COUNTIF($L$7:$L$500,N10)</f>
        <v>4</v>
      </c>
      <c r="P10" s="37">
        <f>O10/$Q$4</f>
        <v>2.4242424242424242E-2</v>
      </c>
      <c r="Q10" s="37">
        <f>IF(P10=0,0,(P10*((LOG(P10))/LOG(2))))</f>
        <v>-0.13009265973929252</v>
      </c>
      <c r="T10" s="37">
        <f>N10</f>
        <v>1122</v>
      </c>
      <c r="U10" s="37">
        <f>COUNTIF(L7:L34,T10)</f>
        <v>1</v>
      </c>
      <c r="V10" s="37">
        <f>U10/(W4-U20)</f>
        <v>4.3478260869565216E-2</v>
      </c>
      <c r="W10" s="37">
        <f>IF(V10=0,0,(V10*((LOG(V10))/LOG(2))))</f>
        <v>-0.19667660678508753</v>
      </c>
      <c r="Y10" s="37">
        <f>N10</f>
        <v>1122</v>
      </c>
      <c r="Z10" s="37">
        <f>COUNTIF(L35:L61,Y10)</f>
        <v>1</v>
      </c>
      <c r="AA10" s="37">
        <f>Z10/(AB4-Z20)</f>
        <v>4.3478260869565216E-2</v>
      </c>
      <c r="AB10" s="37">
        <f>IF(AA10=0,0,(AA10*((LOG(AA10))/LOG(2))))</f>
        <v>-0.19667660678508753</v>
      </c>
      <c r="AD10" s="37">
        <f>N10</f>
        <v>1122</v>
      </c>
      <c r="AE10" s="37">
        <f>COUNTIF(L62:L89,AD10)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COUNTIF(L90:L116,AI10)</f>
        <v>1</v>
      </c>
      <c r="AK10" s="37">
        <f>AJ10/(AL4-AJ20)</f>
        <v>4.7619047619047616E-2</v>
      </c>
      <c r="AL10" s="37">
        <f>IF(AK10=0,0,(AK10*((LOG(AK10))/LOG(2))))</f>
        <v>-0.20915797251327431</v>
      </c>
      <c r="AN10" s="37">
        <f>N10</f>
        <v>1122</v>
      </c>
      <c r="AO10" s="37">
        <f>COUNTIF(L117:L144,AN10)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COUNTIF(L145:L171,AS10)</f>
        <v>1</v>
      </c>
      <c r="AU10" s="37">
        <f>AT10/(AV4-AT20)</f>
        <v>4.7619047619047616E-2</v>
      </c>
      <c r="AV10" s="37">
        <f>IF(AU10=0,0,(AU10*((LOG(AU10))/LOG(2))))</f>
        <v>-0.20915797251327431</v>
      </c>
    </row>
    <row r="11" spans="1:48" x14ac:dyDescent="0.3">
      <c r="A11" s="59">
        <v>21</v>
      </c>
      <c r="B11" s="59">
        <v>616</v>
      </c>
      <c r="C11" s="62">
        <v>12</v>
      </c>
      <c r="D11" s="59">
        <v>626</v>
      </c>
      <c r="E11" s="62">
        <v>24</v>
      </c>
      <c r="F11" s="59">
        <v>648</v>
      </c>
      <c r="G11" s="65">
        <v>23</v>
      </c>
      <c r="H11" s="65">
        <v>656</v>
      </c>
      <c r="I11" s="43"/>
      <c r="J11" s="43"/>
      <c r="K11" s="44">
        <v>0</v>
      </c>
      <c r="L11">
        <v>2122</v>
      </c>
      <c r="N11" s="37">
        <v>1211</v>
      </c>
      <c r="O11" s="37">
        <f>COUNTIF($L$7:$L$500,N11)</f>
        <v>1</v>
      </c>
      <c r="P11" s="37">
        <f>O11/$Q$4</f>
        <v>6.0606060606060606E-3</v>
      </c>
      <c r="Q11" s="37">
        <f>IF(P11=0,0,(P11*((LOG(P11))/LOG(2))))</f>
        <v>-4.4644377056035252E-2</v>
      </c>
      <c r="T11" s="37">
        <f>N11</f>
        <v>1211</v>
      </c>
      <c r="U11" s="37">
        <f>COUNTIF(L7:L34,T11)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COUNTIF(L35:L61,Y11)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COUNTIF(L62:L89,AD11)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COUNTIF(L90:L116,AI11)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COUNTIF(L117:L144,AN11)</f>
        <v>1</v>
      </c>
      <c r="AP11" s="37">
        <f>AO11/(AQ4-AO20)</f>
        <v>4.1666666666666664E-2</v>
      </c>
      <c r="AQ11" s="37">
        <f>IF(AP11=0,0,(AP11*((LOG(AP11))/LOG(2))))</f>
        <v>-0.19104010419671485</v>
      </c>
      <c r="AS11" s="37">
        <f>N11</f>
        <v>1211</v>
      </c>
      <c r="AT11" s="37">
        <f>COUNTIF(L145:L171,AS11)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755</v>
      </c>
      <c r="C12" s="62">
        <v>21</v>
      </c>
      <c r="D12" s="59">
        <v>776</v>
      </c>
      <c r="E12" s="62">
        <v>22</v>
      </c>
      <c r="F12" s="59">
        <v>783</v>
      </c>
      <c r="G12" s="65">
        <v>23</v>
      </c>
      <c r="H12" s="65">
        <v>791</v>
      </c>
      <c r="I12" s="43"/>
      <c r="J12" s="43"/>
      <c r="K12" s="44">
        <v>0</v>
      </c>
      <c r="L12">
        <v>2222</v>
      </c>
      <c r="N12" s="37">
        <v>1212</v>
      </c>
      <c r="O12" s="37">
        <f>COUNTIF($L$7:$L$500,N12)</f>
        <v>9</v>
      </c>
      <c r="P12" s="37">
        <f>O12/$Q$4</f>
        <v>5.4545454545454543E-2</v>
      </c>
      <c r="Q12" s="37">
        <f>IF(P12=0,0,(P12*((LOG(P12))/LOG(2))))</f>
        <v>-0.22889439342564566</v>
      </c>
      <c r="T12" s="37">
        <f>N12</f>
        <v>1212</v>
      </c>
      <c r="U12" s="37">
        <f>COUNTIF(L7:L34,T12)</f>
        <v>4</v>
      </c>
      <c r="V12" s="37">
        <f>U12/(W4-U20)</f>
        <v>0.17391304347826086</v>
      </c>
      <c r="W12" s="37">
        <f>IF(V12=0,0,(V12*((LOG(V12))/LOG(2))))</f>
        <v>-0.43888034018382832</v>
      </c>
      <c r="Y12" s="37">
        <f>N12</f>
        <v>1212</v>
      </c>
      <c r="Z12" s="37">
        <f>COUNTIF(L35:L61,Y12)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COUNTIF(L62:L89,AD12)</f>
        <v>3</v>
      </c>
      <c r="AF12" s="37">
        <f>AE12/(AG4-AE20)</f>
        <v>0.125</v>
      </c>
      <c r="AG12" s="37">
        <f>IF(AF12=0,0,(AF12*((LOG(AF12))/LOG(2))))</f>
        <v>-0.375</v>
      </c>
      <c r="AI12" s="37">
        <f>N12</f>
        <v>1212</v>
      </c>
      <c r="AJ12" s="37">
        <f>COUNTIF(L90:L116,AI12)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COUNTIF(L117:L144,AN12)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COUNTIF(L145:L171,AS12)</f>
        <v>2</v>
      </c>
      <c r="AU12" s="37">
        <f>AT12/(AV4-AT20)</f>
        <v>9.5238095238095233E-2</v>
      </c>
      <c r="AV12" s="37">
        <f>IF(AU12=0,0,(AU12*((LOG(AU12))/LOG(2))))</f>
        <v>-0.32307784978845333</v>
      </c>
    </row>
    <row r="13" spans="1:48" x14ac:dyDescent="0.3">
      <c r="A13" s="59">
        <v>21</v>
      </c>
      <c r="B13" s="59">
        <v>891</v>
      </c>
      <c r="C13" s="62">
        <v>12</v>
      </c>
      <c r="D13" s="59">
        <v>899</v>
      </c>
      <c r="E13" s="62">
        <v>24</v>
      </c>
      <c r="F13" s="59">
        <v>915</v>
      </c>
      <c r="G13" s="65">
        <v>14</v>
      </c>
      <c r="H13" s="65">
        <v>937</v>
      </c>
      <c r="I13" s="43"/>
      <c r="J13" s="43"/>
      <c r="K13" s="44">
        <v>0</v>
      </c>
      <c r="L13">
        <v>2121</v>
      </c>
      <c r="N13" s="37">
        <v>1221</v>
      </c>
      <c r="O13" s="37">
        <f>COUNTIF($L$7:$L$500,N13)</f>
        <v>12</v>
      </c>
      <c r="P13" s="37">
        <f>O13/$Q$4</f>
        <v>7.2727272727272724E-2</v>
      </c>
      <c r="Q13" s="37">
        <f>IF(P13=0,0,(P13*((LOG(P13))/LOG(2))))</f>
        <v>-0.27500797916542979</v>
      </c>
      <c r="T13" s="37">
        <f>N13</f>
        <v>1221</v>
      </c>
      <c r="U13" s="37">
        <f>COUNTIF(L7:L34,T13)</f>
        <v>1</v>
      </c>
      <c r="V13" s="37">
        <f>U13/(W4-U20)</f>
        <v>4.3478260869565216E-2</v>
      </c>
      <c r="W13" s="37">
        <f>IF(V13=0,0,(V13*((LOG(V13))/LOG(2))))</f>
        <v>-0.19667660678508753</v>
      </c>
      <c r="Y13" s="37">
        <f>N13</f>
        <v>1221</v>
      </c>
      <c r="Z13" s="37">
        <f>COUNTIF(L35:L61,Y13)</f>
        <v>2</v>
      </c>
      <c r="AA13" s="37">
        <f>Z13/(AB4-Z20)</f>
        <v>8.6956521739130432E-2</v>
      </c>
      <c r="AB13" s="37">
        <f>IF(AA13=0,0,(AA13*((LOG(AA13))/LOG(2))))</f>
        <v>-0.30639669183104457</v>
      </c>
      <c r="AD13" s="37">
        <f>N13</f>
        <v>1221</v>
      </c>
      <c r="AE13" s="37">
        <f>COUNTIF(L62:L89,AD13)</f>
        <v>4</v>
      </c>
      <c r="AF13" s="37">
        <f>AE13/(AG4-AE20)</f>
        <v>0.16666666666666666</v>
      </c>
      <c r="AG13" s="37">
        <f>IF(AF13=0,0,(AF13*((LOG(AF13))/LOG(2))))</f>
        <v>-0.43082708345352599</v>
      </c>
      <c r="AI13" s="37">
        <f>N13</f>
        <v>1221</v>
      </c>
      <c r="AJ13" s="37">
        <f>COUNTIF(L90:L116,AI13)</f>
        <v>1</v>
      </c>
      <c r="AK13" s="37">
        <f>AJ13/(AL4-AJ20)</f>
        <v>4.7619047619047616E-2</v>
      </c>
      <c r="AL13" s="37">
        <f>IF(AK13=0,0,(AK13*((LOG(AK13))/LOG(2))))</f>
        <v>-0.20915797251327431</v>
      </c>
      <c r="AN13" s="37">
        <f>N13</f>
        <v>1221</v>
      </c>
      <c r="AO13" s="37">
        <f>COUNTIF(L117:L144,AN13)</f>
        <v>3</v>
      </c>
      <c r="AP13" s="37">
        <f>AO13/(AQ4-AO20)</f>
        <v>0.125</v>
      </c>
      <c r="AQ13" s="37">
        <f>IF(AP13=0,0,(AP13*((LOG(AP13))/LOG(2))))</f>
        <v>-0.375</v>
      </c>
      <c r="AS13" s="37">
        <f>N13</f>
        <v>1221</v>
      </c>
      <c r="AT13" s="37">
        <f>COUNTIF(L145:L171,AS13)</f>
        <v>1</v>
      </c>
      <c r="AU13" s="37">
        <f>AT13/(AV4-AT20)</f>
        <v>4.7619047619047616E-2</v>
      </c>
      <c r="AV13" s="37">
        <f>IF(AU13=0,0,(AU13*((LOG(AU13))/LOG(2))))</f>
        <v>-0.20915797251327431</v>
      </c>
    </row>
    <row r="14" spans="1:48" x14ac:dyDescent="0.3">
      <c r="A14" s="59">
        <v>12</v>
      </c>
      <c r="B14" s="59">
        <v>1054</v>
      </c>
      <c r="C14" s="62">
        <v>23</v>
      </c>
      <c r="D14" s="59">
        <v>1062</v>
      </c>
      <c r="E14" s="62">
        <v>13</v>
      </c>
      <c r="F14" s="59">
        <v>1079</v>
      </c>
      <c r="G14" s="65">
        <v>23</v>
      </c>
      <c r="H14" s="65">
        <v>1086</v>
      </c>
      <c r="I14" s="43"/>
      <c r="J14" s="43"/>
      <c r="K14" s="44">
        <v>0</v>
      </c>
      <c r="L14">
        <v>1212</v>
      </c>
      <c r="N14" s="37">
        <v>1222</v>
      </c>
      <c r="O14" s="37">
        <f>COUNTIF($L$7:$L$500,N14)</f>
        <v>11</v>
      </c>
      <c r="P14" s="37">
        <f>O14/$Q$4</f>
        <v>6.6666666666666666E-2</v>
      </c>
      <c r="Q14" s="37">
        <f>IF(P14=0,0,(P14*((LOG(P14))/LOG(2))))</f>
        <v>-0.26045937304056793</v>
      </c>
      <c r="T14" s="37">
        <f>N14</f>
        <v>1222</v>
      </c>
      <c r="U14" s="37">
        <f>COUNTIF(L7:L34,T14)</f>
        <v>2</v>
      </c>
      <c r="V14" s="37">
        <f>U14/(W4-U20)</f>
        <v>8.6956521739130432E-2</v>
      </c>
      <c r="W14" s="37">
        <f>IF(V14=0,0,(V14*((LOG(V14))/LOG(2))))</f>
        <v>-0.30639669183104457</v>
      </c>
      <c r="Y14" s="37">
        <f>N14</f>
        <v>1222</v>
      </c>
      <c r="Z14" s="37">
        <f>COUNTIF(L35:L61,Y14)</f>
        <v>1</v>
      </c>
      <c r="AA14" s="37">
        <f>Z14/(AB4-Z20)</f>
        <v>4.3478260869565216E-2</v>
      </c>
      <c r="AB14" s="37">
        <f>IF(AA14=0,0,(AA14*((LOG(AA14))/LOG(2))))</f>
        <v>-0.19667660678508753</v>
      </c>
      <c r="AD14" s="37">
        <f>N14</f>
        <v>1222</v>
      </c>
      <c r="AE14" s="37">
        <f>COUNTIF(L62:L89,AD14)</f>
        <v>2</v>
      </c>
      <c r="AF14" s="37">
        <f>AE14/(AG4-AE20)</f>
        <v>8.3333333333333329E-2</v>
      </c>
      <c r="AG14" s="37">
        <f>IF(AF14=0,0,(AF14*((LOG(AF14))/LOG(2))))</f>
        <v>-0.29874687506009634</v>
      </c>
      <c r="AI14" s="37">
        <f>N14</f>
        <v>1222</v>
      </c>
      <c r="AJ14" s="37">
        <f>COUNTIF(L90:L116,AI14)</f>
        <v>2</v>
      </c>
      <c r="AK14" s="37">
        <f>AJ14/(AL4-AJ20)</f>
        <v>9.5238095238095233E-2</v>
      </c>
      <c r="AL14" s="37">
        <f>IF(AK14=0,0,(AK14*((LOG(AK14))/LOG(2))))</f>
        <v>-0.32307784978845333</v>
      </c>
      <c r="AN14" s="37">
        <f>N14</f>
        <v>1222</v>
      </c>
      <c r="AO14" s="37">
        <f>COUNTIF(L117:L144,AN14)</f>
        <v>3</v>
      </c>
      <c r="AP14" s="37">
        <f>AO14/(AQ4-AO20)</f>
        <v>0.125</v>
      </c>
      <c r="AQ14" s="37">
        <f>IF(AP14=0,0,(AP14*((LOG(AP14))/LOG(2))))</f>
        <v>-0.375</v>
      </c>
      <c r="AS14" s="37">
        <f>N14</f>
        <v>1222</v>
      </c>
      <c r="AT14" s="37">
        <f>COUNTIF(L145:L171,AS14)</f>
        <v>1</v>
      </c>
      <c r="AU14" s="37">
        <f>AT14/(AV4-AT20)</f>
        <v>4.7619047619047616E-2</v>
      </c>
      <c r="AV14" s="37">
        <f>IF(AU14=0,0,(AU14*((LOG(AU14))/LOG(2))))</f>
        <v>-0.20915797251327431</v>
      </c>
    </row>
    <row r="15" spans="1:48" x14ac:dyDescent="0.3">
      <c r="A15" s="59">
        <v>21</v>
      </c>
      <c r="B15" s="59">
        <v>1186</v>
      </c>
      <c r="C15" s="62">
        <v>12</v>
      </c>
      <c r="D15" s="59">
        <v>1204</v>
      </c>
      <c r="E15" s="62">
        <v>13</v>
      </c>
      <c r="F15" s="59">
        <v>1248</v>
      </c>
      <c r="G15" s="65">
        <v>23</v>
      </c>
      <c r="H15" s="65">
        <v>1278</v>
      </c>
      <c r="I15" s="43"/>
      <c r="J15" s="43"/>
      <c r="K15" s="44">
        <v>0</v>
      </c>
      <c r="L15">
        <v>2112</v>
      </c>
      <c r="N15" s="37">
        <v>2111</v>
      </c>
      <c r="O15" s="37">
        <f>COUNTIF($L$7:$L$500,N15)</f>
        <v>1</v>
      </c>
      <c r="P15" s="37">
        <f>O15/$Q$4</f>
        <v>6.0606060606060606E-3</v>
      </c>
      <c r="Q15" s="37">
        <f>IF(P15=0,0,(P15*((LOG(P15))/LOG(2))))</f>
        <v>-4.4644377056035252E-2</v>
      </c>
      <c r="T15" s="37">
        <f>N15</f>
        <v>2111</v>
      </c>
      <c r="U15" s="37">
        <f>COUNTIF(L7:L34,T15)</f>
        <v>1</v>
      </c>
      <c r="V15" s="37">
        <f>U15/(W4-U20)</f>
        <v>4.3478260869565216E-2</v>
      </c>
      <c r="W15" s="37">
        <f>IF(V15=0,0,(V15*((LOG(V15))/LOG(2))))</f>
        <v>-0.19667660678508753</v>
      </c>
      <c r="Y15" s="37">
        <f>N15</f>
        <v>2111</v>
      </c>
      <c r="Z15" s="37">
        <f>COUNTIF(L35:L61,Y15)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COUNTIF(L62:L89,AD15)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COUNTIF(L90:L116,AI15)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COUNTIF(L117:L144,AN15)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COUNTIF(L145:L171,AS15)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1385</v>
      </c>
      <c r="C16" s="62">
        <v>12</v>
      </c>
      <c r="D16" s="59">
        <v>1402</v>
      </c>
      <c r="E16" s="62">
        <v>24</v>
      </c>
      <c r="F16" s="59">
        <v>1409</v>
      </c>
      <c r="G16" s="65">
        <v>14</v>
      </c>
      <c r="H16" s="65">
        <v>1425</v>
      </c>
      <c r="I16" s="43"/>
      <c r="J16" s="43"/>
      <c r="K16" s="44">
        <v>0</v>
      </c>
      <c r="L16">
        <v>2121</v>
      </c>
      <c r="N16" s="37">
        <v>2112</v>
      </c>
      <c r="O16" s="37">
        <f>COUNTIF($L$7:$L$500,N16)</f>
        <v>12</v>
      </c>
      <c r="P16" s="37">
        <f>O16/$Q$4</f>
        <v>7.2727272727272724E-2</v>
      </c>
      <c r="Q16" s="37">
        <f>IF(P16=0,0,(P16*((LOG(P16))/LOG(2))))</f>
        <v>-0.27500797916542979</v>
      </c>
      <c r="T16" s="37">
        <f>N16</f>
        <v>2112</v>
      </c>
      <c r="U16" s="37">
        <f>COUNTIF(L7:L34,T16)</f>
        <v>1</v>
      </c>
      <c r="V16" s="37">
        <f>U16/(W4-U20)</f>
        <v>4.3478260869565216E-2</v>
      </c>
      <c r="W16" s="37">
        <f>IF(V16=0,0,(V16*((LOG(V16))/LOG(2))))</f>
        <v>-0.19667660678508753</v>
      </c>
      <c r="Y16" s="37">
        <f>N16</f>
        <v>2112</v>
      </c>
      <c r="Z16" s="37">
        <f>COUNTIF(L35:L61,Y16)</f>
        <v>1</v>
      </c>
      <c r="AA16" s="37">
        <f>Z16/(AB4-Z20)</f>
        <v>4.3478260869565216E-2</v>
      </c>
      <c r="AB16" s="37">
        <f>IF(AA16=0,0,(AA16*((LOG(AA16))/LOG(2))))</f>
        <v>-0.19667660678508753</v>
      </c>
      <c r="AD16" s="37">
        <f>N16</f>
        <v>2112</v>
      </c>
      <c r="AE16" s="37">
        <f>COUNTIF(L62:L89,AD16)</f>
        <v>1</v>
      </c>
      <c r="AF16" s="37">
        <f>AE16/(AG4-AE20)</f>
        <v>4.1666666666666664E-2</v>
      </c>
      <c r="AG16" s="37">
        <f>IF(AF16=0,0,(AF16*((LOG(AF16))/LOG(2))))</f>
        <v>-0.19104010419671485</v>
      </c>
      <c r="AI16" s="37">
        <f>N16</f>
        <v>2112</v>
      </c>
      <c r="AJ16" s="37">
        <f>COUNTIF(L90:L116,AI16)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COUNTIF(L117:L144,AN16)</f>
        <v>3</v>
      </c>
      <c r="AP16" s="37">
        <f>AO16/(AQ4-AO20)</f>
        <v>0.125</v>
      </c>
      <c r="AQ16" s="37">
        <f>IF(AP16=0,0,(AP16*((LOG(AP16))/LOG(2))))</f>
        <v>-0.375</v>
      </c>
      <c r="AS16" s="37">
        <f>N16</f>
        <v>2112</v>
      </c>
      <c r="AT16" s="37">
        <f>COUNTIF(L145:L171,AS16)</f>
        <v>6</v>
      </c>
      <c r="AU16" s="37">
        <f>AT16/(AV4-AT20)</f>
        <v>0.2857142857142857</v>
      </c>
      <c r="AV16" s="37">
        <f>IF(AU16=0,0,(AU16*((LOG(AU16))/LOG(2))))</f>
        <v>-0.51638712058788683</v>
      </c>
    </row>
    <row r="17" spans="1:48" x14ac:dyDescent="0.3">
      <c r="A17" s="59">
        <v>21</v>
      </c>
      <c r="B17" s="59">
        <v>1531</v>
      </c>
      <c r="C17" s="62">
        <v>12</v>
      </c>
      <c r="D17" s="59">
        <v>1540</v>
      </c>
      <c r="E17" s="62">
        <v>24</v>
      </c>
      <c r="F17" s="59">
        <v>1548</v>
      </c>
      <c r="G17" s="65">
        <v>23</v>
      </c>
      <c r="H17" s="65">
        <v>1556</v>
      </c>
      <c r="I17" s="43"/>
      <c r="J17" s="43"/>
      <c r="K17" s="44">
        <v>0</v>
      </c>
      <c r="L17">
        <v>2122</v>
      </c>
      <c r="N17" s="37">
        <v>2121</v>
      </c>
      <c r="O17" s="37">
        <f>COUNTIF($L$7:$L$500,N17)</f>
        <v>19</v>
      </c>
      <c r="P17" s="37">
        <f>O17/$Q$4</f>
        <v>0.11515151515151516</v>
      </c>
      <c r="Q17" s="37">
        <f>IF(P17=0,0,(P17*((LOG(P17))/LOG(2))))</f>
        <v>-0.35908787463783259</v>
      </c>
      <c r="T17" s="37">
        <f>N17</f>
        <v>2121</v>
      </c>
      <c r="U17" s="37">
        <f>COUNTIF(L7:L34,T17)</f>
        <v>6</v>
      </c>
      <c r="V17" s="37">
        <f>U17/(W4-U20)</f>
        <v>0.2608695652173913</v>
      </c>
      <c r="W17" s="37">
        <f>IF(V17=0,0,(V17*((LOG(V17))/LOG(2))))</f>
        <v>-0.50572159704413644</v>
      </c>
      <c r="Y17" s="37">
        <f>N17</f>
        <v>2121</v>
      </c>
      <c r="Z17" s="37">
        <f>COUNTIF(L35:L61,Y17)</f>
        <v>5</v>
      </c>
      <c r="AA17" s="37">
        <f>Z17/(AB4-Z20)</f>
        <v>0.21739130434782608</v>
      </c>
      <c r="AB17" s="37">
        <f>IF(AA17=0,0,(AA17*((LOG(AA17))/LOG(2))))</f>
        <v>-0.47861605677601093</v>
      </c>
      <c r="AD17" s="37">
        <f>N17</f>
        <v>2121</v>
      </c>
      <c r="AE17" s="37">
        <f>COUNTIF(L62:L89,AD17)</f>
        <v>5</v>
      </c>
      <c r="AF17" s="37">
        <f>AE17/(AG4-AE20)</f>
        <v>0.20833333333333334</v>
      </c>
      <c r="AG17" s="37">
        <f>IF(AF17=0,0,(AF17*((LOG(AF17))/LOG(2))))</f>
        <v>-0.47146550121537367</v>
      </c>
      <c r="AI17" s="37">
        <f>N17</f>
        <v>2121</v>
      </c>
      <c r="AJ17" s="37">
        <f>COUNTIF(L90:L116,AI17)</f>
        <v>2</v>
      </c>
      <c r="AK17" s="37">
        <f>AJ17/(AL4-AJ20)</f>
        <v>9.5238095238095233E-2</v>
      </c>
      <c r="AL17" s="37">
        <f>IF(AK17=0,0,(AK17*((LOG(AK17))/LOG(2))))</f>
        <v>-0.32307784978845333</v>
      </c>
      <c r="AN17" s="37">
        <f>N17</f>
        <v>2121</v>
      </c>
      <c r="AO17" s="37">
        <f>COUNTIF(L117:L144,AN17)</f>
        <v>1</v>
      </c>
      <c r="AP17" s="37">
        <f>AO17/(AQ4-AO20)</f>
        <v>4.1666666666666664E-2</v>
      </c>
      <c r="AQ17" s="37">
        <f>IF(AP17=0,0,(AP17*((LOG(AP17))/LOG(2))))</f>
        <v>-0.19104010419671485</v>
      </c>
      <c r="AS17" s="37">
        <f>N17</f>
        <v>2121</v>
      </c>
      <c r="AT17" s="37">
        <f>COUNTIF(L145:L171,AS17)</f>
        <v>0</v>
      </c>
      <c r="AU17" s="37">
        <f>AT17/(AV4-AT20)</f>
        <v>0</v>
      </c>
      <c r="AV17" s="37">
        <f>IF(AU17=0,0,(AU17*((LOG(AU17))/LOG(2))))</f>
        <v>0</v>
      </c>
    </row>
    <row r="18" spans="1:48" x14ac:dyDescent="0.3">
      <c r="A18" s="59">
        <v>21</v>
      </c>
      <c r="B18" s="59">
        <v>1655</v>
      </c>
      <c r="C18" s="62">
        <v>12</v>
      </c>
      <c r="D18" s="59">
        <v>1677</v>
      </c>
      <c r="E18" s="62">
        <v>24</v>
      </c>
      <c r="F18" s="59">
        <v>1686</v>
      </c>
      <c r="G18" s="65">
        <v>14</v>
      </c>
      <c r="H18" s="65">
        <v>1702</v>
      </c>
      <c r="I18" s="43"/>
      <c r="J18" s="43"/>
      <c r="K18" s="44">
        <v>0</v>
      </c>
      <c r="L18">
        <v>2121</v>
      </c>
      <c r="N18" s="37">
        <v>2122</v>
      </c>
      <c r="O18" s="37">
        <f>COUNTIF($L$7:$L$500,N18)</f>
        <v>47</v>
      </c>
      <c r="P18" s="37">
        <f>O18/$Q$4</f>
        <v>0.28484848484848485</v>
      </c>
      <c r="Q18" s="37">
        <f>IF(P18=0,0,(P18*((LOG(P18))/LOG(2))))</f>
        <v>-0.5160695032769963</v>
      </c>
      <c r="T18" s="37">
        <f>N18</f>
        <v>2122</v>
      </c>
      <c r="U18" s="37">
        <f>COUNTIF(L7:L34,T18)</f>
        <v>4</v>
      </c>
      <c r="V18" s="37">
        <f>U18/(W4-U20)</f>
        <v>0.17391304347826086</v>
      </c>
      <c r="W18" s="37">
        <f>IF(V18=0,0,(V18*((LOG(V18))/LOG(2))))</f>
        <v>-0.43888034018382832</v>
      </c>
      <c r="Y18" s="37">
        <f>N18</f>
        <v>2122</v>
      </c>
      <c r="Z18" s="37">
        <f>COUNTIF(L35:L61,Y18)</f>
        <v>11</v>
      </c>
      <c r="AA18" s="37">
        <f>Z18/(AB4-Z20)</f>
        <v>0.47826086956521741</v>
      </c>
      <c r="AB18" s="37">
        <f>IF(AA18=0,0,(AA18*((LOG(AA18))/LOG(2))))</f>
        <v>-0.5089319005050813</v>
      </c>
      <c r="AD18" s="37">
        <f>N18</f>
        <v>2122</v>
      </c>
      <c r="AE18" s="37">
        <f>COUNTIF(L62:L89,AD18)</f>
        <v>8</v>
      </c>
      <c r="AF18" s="37">
        <f>AE18/(AG4-AE20)</f>
        <v>0.33333333333333331</v>
      </c>
      <c r="AG18" s="37">
        <f>IF(AF18=0,0,(AF18*((LOG(AF18))/LOG(2))))</f>
        <v>-0.52832083357371862</v>
      </c>
      <c r="AI18" s="37">
        <f>N18</f>
        <v>2122</v>
      </c>
      <c r="AJ18" s="37">
        <f>COUNTIF(L90:L116,AI18)</f>
        <v>10</v>
      </c>
      <c r="AK18" s="37">
        <f>AJ18/(AL4-AJ20)</f>
        <v>0.47619047619047616</v>
      </c>
      <c r="AL18" s="37">
        <f>IF(AK18=0,0,(AK18*((LOG(AK18))/LOG(2))))</f>
        <v>-0.50970920375780859</v>
      </c>
      <c r="AN18" s="37">
        <f>N18</f>
        <v>2122</v>
      </c>
      <c r="AO18" s="37">
        <f>COUNTIF(L117:L144,AN18)</f>
        <v>7</v>
      </c>
      <c r="AP18" s="37">
        <f>AO18/(AQ4-AO20)</f>
        <v>0.29166666666666669</v>
      </c>
      <c r="AQ18" s="37">
        <f>IF(AP18=0,0,(AP18*((LOG(AP18))/LOG(2))))</f>
        <v>-0.51846887711020273</v>
      </c>
      <c r="AS18" s="37">
        <f>N18</f>
        <v>2122</v>
      </c>
      <c r="AT18" s="37">
        <f>COUNTIF(L145:L171,AS18)</f>
        <v>7</v>
      </c>
      <c r="AU18" s="37">
        <f>AT18/(AV4-AT20)</f>
        <v>0.33333333333333331</v>
      </c>
      <c r="AV18" s="37">
        <f>IF(AU18=0,0,(AU18*((LOG(AU18))/LOG(2))))</f>
        <v>-0.52832083357371862</v>
      </c>
    </row>
    <row r="19" spans="1:48" x14ac:dyDescent="0.3">
      <c r="A19" s="59">
        <v>12</v>
      </c>
      <c r="B19" s="59">
        <v>1816</v>
      </c>
      <c r="C19" s="62">
        <v>14</v>
      </c>
      <c r="D19" s="59">
        <v>1829</v>
      </c>
      <c r="E19" s="62">
        <v>24</v>
      </c>
      <c r="F19" s="59">
        <v>1836</v>
      </c>
      <c r="G19" s="65">
        <v>23</v>
      </c>
      <c r="H19" s="65">
        <v>1844</v>
      </c>
      <c r="I19" s="43"/>
      <c r="J19" s="43"/>
      <c r="K19" s="44">
        <v>0</v>
      </c>
      <c r="L19">
        <v>1122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COUNTIF(L7:L34,T19)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COUNTIF(L35:L61,Y19)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COUNTIF(L62:L89,AD19)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COUNTIF(L90:L116,AI19)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COUNTIF(L117:L144,AN19)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COUNTIF(L145:L171,AS19)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1995</v>
      </c>
      <c r="C20" s="62">
        <v>12</v>
      </c>
      <c r="D20" s="59">
        <v>2010</v>
      </c>
      <c r="E20" s="62">
        <v>24</v>
      </c>
      <c r="F20" s="59">
        <v>2019</v>
      </c>
      <c r="G20" s="65">
        <v>14</v>
      </c>
      <c r="H20" s="65">
        <v>2060</v>
      </c>
      <c r="I20" s="43"/>
      <c r="J20" s="43"/>
      <c r="K20" s="44">
        <v>0</v>
      </c>
      <c r="L20">
        <v>2121</v>
      </c>
      <c r="N20" s="37">
        <v>2212</v>
      </c>
      <c r="O20" s="37">
        <f>COUNTIF($L$7:$L$500,N20)</f>
        <v>29</v>
      </c>
      <c r="P20" s="37">
        <f>O20/$Q$4</f>
        <v>0.17575757575757575</v>
      </c>
      <c r="Q20" s="37">
        <f>IF(P20=0,0,(P20*((LOG(P20))/LOG(2))))</f>
        <v>-0.44085997184502462</v>
      </c>
      <c r="T20" s="37">
        <f>N20</f>
        <v>2212</v>
      </c>
      <c r="U20" s="37">
        <f>COUNTIF(L7:L34,T20)</f>
        <v>5</v>
      </c>
      <c r="V20" s="56"/>
      <c r="W20" s="57"/>
      <c r="Y20" s="37">
        <f>N20</f>
        <v>2212</v>
      </c>
      <c r="Z20" s="37">
        <f>COUNTIF(L35:L61,Y20)</f>
        <v>4</v>
      </c>
      <c r="AA20" s="56"/>
      <c r="AB20" s="57"/>
      <c r="AD20" s="37">
        <f>N20</f>
        <v>2212</v>
      </c>
      <c r="AE20" s="37">
        <f>COUNTIF(L62:L89,AD20)</f>
        <v>4</v>
      </c>
      <c r="AF20" s="56"/>
      <c r="AG20" s="57"/>
      <c r="AI20" s="37">
        <f>N20</f>
        <v>2212</v>
      </c>
      <c r="AJ20" s="37">
        <f>COUNTIF(L90:L116,AI20)</f>
        <v>6</v>
      </c>
      <c r="AK20" s="56"/>
      <c r="AL20" s="57"/>
      <c r="AN20" s="37">
        <f>N20</f>
        <v>2212</v>
      </c>
      <c r="AO20" s="37">
        <f>COUNTIF(L117:L144,AN20)</f>
        <v>4</v>
      </c>
      <c r="AP20" s="56"/>
      <c r="AQ20" s="57"/>
      <c r="AS20" s="37">
        <f>N20</f>
        <v>2212</v>
      </c>
      <c r="AT20" s="37">
        <f>COUNTIF(L145:L171,AS20)</f>
        <v>6</v>
      </c>
      <c r="AU20" s="56"/>
      <c r="AV20" s="57"/>
    </row>
    <row r="21" spans="1:48" x14ac:dyDescent="0.3">
      <c r="A21" s="59">
        <v>12</v>
      </c>
      <c r="B21" s="59">
        <v>2175</v>
      </c>
      <c r="C21" s="62">
        <v>23</v>
      </c>
      <c r="D21" s="59">
        <v>2182</v>
      </c>
      <c r="E21" s="62">
        <v>13</v>
      </c>
      <c r="F21" s="59">
        <v>2195</v>
      </c>
      <c r="G21" s="65">
        <v>23</v>
      </c>
      <c r="H21" s="65">
        <v>2202</v>
      </c>
      <c r="I21" s="43"/>
      <c r="J21" s="43"/>
      <c r="K21" s="44">
        <v>0</v>
      </c>
      <c r="L21">
        <v>1212</v>
      </c>
      <c r="N21" s="37">
        <v>2221</v>
      </c>
      <c r="O21" s="37">
        <f>COUNTIF($L$7:$L$500,N21)</f>
        <v>11</v>
      </c>
      <c r="P21" s="37">
        <f>O21/$Q$4</f>
        <v>6.6666666666666666E-2</v>
      </c>
      <c r="Q21" s="37">
        <f>IF(P21=0,0,(P21*((LOG(P21))/LOG(2))))</f>
        <v>-0.26045937304056793</v>
      </c>
      <c r="T21" s="37">
        <f>N21</f>
        <v>2221</v>
      </c>
      <c r="U21" s="37">
        <f>COUNTIF(L7:L34,T21)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COUNTIF(L35:L61,Y21)</f>
        <v>2</v>
      </c>
      <c r="AA21" s="37">
        <f>Z21/(AB4-Z20)</f>
        <v>8.6956521739130432E-2</v>
      </c>
      <c r="AB21" s="37">
        <f>IF(AA21=0,0,(AA21*((LOG(AA21))/LOG(2))))</f>
        <v>-0.30639669183104457</v>
      </c>
      <c r="AD21" s="37">
        <f>N21</f>
        <v>2221</v>
      </c>
      <c r="AE21" s="37">
        <f>COUNTIF(L62:L89,AD21)</f>
        <v>1</v>
      </c>
      <c r="AF21" s="37">
        <f>AE21/(AG4-AE20)</f>
        <v>4.1666666666666664E-2</v>
      </c>
      <c r="AG21" s="37">
        <f>IF(AF21=0,0,(AF21*((LOG(AF21))/LOG(2))))</f>
        <v>-0.19104010419671485</v>
      </c>
      <c r="AI21" s="37">
        <f>N21</f>
        <v>2221</v>
      </c>
      <c r="AJ21" s="37">
        <f>COUNTIF(L90:L116,AI21)</f>
        <v>2</v>
      </c>
      <c r="AK21" s="37">
        <f>AJ21/(AL4-AJ20)</f>
        <v>9.5238095238095233E-2</v>
      </c>
      <c r="AL21" s="37">
        <f>IF(AK21=0,0,(AK21*((LOG(AK21))/LOG(2))))</f>
        <v>-0.32307784978845333</v>
      </c>
      <c r="AN21" s="37">
        <f>N21</f>
        <v>2221</v>
      </c>
      <c r="AO21" s="37">
        <f>COUNTIF(L117:L144,AN21)</f>
        <v>4</v>
      </c>
      <c r="AP21" s="37">
        <f>AO21/(AQ4-AO20)</f>
        <v>0.16666666666666666</v>
      </c>
      <c r="AQ21" s="37">
        <f>IF(AP21=0,0,(AP21*((LOG(AP21))/LOG(2))))</f>
        <v>-0.43082708345352599</v>
      </c>
      <c r="AS21" s="37">
        <f>N21</f>
        <v>2221</v>
      </c>
      <c r="AT21" s="37">
        <f>COUNTIF(L145:L171,AS21)</f>
        <v>2</v>
      </c>
      <c r="AU21" s="37">
        <f>AT21/(AV4-AT20)</f>
        <v>9.5238095238095233E-2</v>
      </c>
      <c r="AV21" s="37">
        <f>IF(AU21=0,0,(AU21*((LOG(AU21))/LOG(2))))</f>
        <v>-0.32307784978845333</v>
      </c>
    </row>
    <row r="22" spans="1:48" x14ac:dyDescent="0.3">
      <c r="A22" s="59">
        <v>12</v>
      </c>
      <c r="B22" s="59">
        <v>2316</v>
      </c>
      <c r="C22" s="62">
        <v>23</v>
      </c>
      <c r="D22" s="59">
        <v>2324</v>
      </c>
      <c r="E22" s="62">
        <v>13</v>
      </c>
      <c r="F22" s="59">
        <v>2338</v>
      </c>
      <c r="G22" s="65">
        <v>23</v>
      </c>
      <c r="H22" s="65">
        <v>2345</v>
      </c>
      <c r="I22" s="43"/>
      <c r="J22" s="43"/>
      <c r="K22" s="44">
        <v>0</v>
      </c>
      <c r="L22">
        <v>1212</v>
      </c>
      <c r="N22" s="37">
        <v>2222</v>
      </c>
      <c r="O22" s="37">
        <f>COUNTIF($L$7:$L$500,N22)</f>
        <v>7</v>
      </c>
      <c r="P22" s="37">
        <f>O22/$Q$4</f>
        <v>4.2424242424242427E-2</v>
      </c>
      <c r="Q22" s="37">
        <f>IF(P22=0,0,(P22*((LOG(P22))/LOG(2))))</f>
        <v>-0.19341073360798475</v>
      </c>
      <c r="T22" s="37">
        <f>N22</f>
        <v>2222</v>
      </c>
      <c r="U22" s="37">
        <f>COUNTIF(L7:L34,T22)</f>
        <v>1</v>
      </c>
      <c r="V22" s="37">
        <f>U22/(W4-U20)</f>
        <v>4.3478260869565216E-2</v>
      </c>
      <c r="W22" s="37">
        <f>IF(V22=0,0,(V22*((LOG(V22))/LOG(2))))</f>
        <v>-0.19667660678508753</v>
      </c>
      <c r="Y22" s="37">
        <f>N22</f>
        <v>2222</v>
      </c>
      <c r="Z22" s="37">
        <f>COUNTIF(L35:L61,Y22)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COUNTIF(L62:L89,AD22)</f>
        <v>0</v>
      </c>
      <c r="AF22" s="37">
        <f>AE22/(AG4-AE20)</f>
        <v>0</v>
      </c>
      <c r="AG22" s="37">
        <f>IF(AF22=0,0,(AF22*((LOG(AF22))/LOG(2))))</f>
        <v>0</v>
      </c>
      <c r="AI22" s="37">
        <f>N22</f>
        <v>2222</v>
      </c>
      <c r="AJ22" s="37">
        <f>COUNTIF(L90:L116,AI22)</f>
        <v>3</v>
      </c>
      <c r="AK22" s="37">
        <f>AJ22/(AL4-AJ20)</f>
        <v>0.14285714285714285</v>
      </c>
      <c r="AL22" s="37">
        <f>IF(AK22=0,0,(AK22*((LOG(AK22))/LOG(2))))</f>
        <v>-0.40105070315108626</v>
      </c>
      <c r="AN22" s="37">
        <f>N22</f>
        <v>2222</v>
      </c>
      <c r="AO22" s="37">
        <f>COUNTIF(L117:L144,AN22)</f>
        <v>2</v>
      </c>
      <c r="AP22" s="37">
        <f>AO22/(AQ4-AO20)</f>
        <v>8.3333333333333329E-2</v>
      </c>
      <c r="AQ22" s="37">
        <f>IF(AP22=0,0,(AP22*((LOG(AP22))/LOG(2))))</f>
        <v>-0.29874687506009634</v>
      </c>
      <c r="AS22" s="37">
        <f>N22</f>
        <v>2222</v>
      </c>
      <c r="AT22" s="37">
        <f>COUNTIF(L145:L171,AS22)</f>
        <v>1</v>
      </c>
      <c r="AU22" s="37">
        <f>AT22/(AV4-AT20)</f>
        <v>4.7619047619047616E-2</v>
      </c>
      <c r="AV22" s="37">
        <f>IF(AU22=0,0,(AU22*((LOG(AU22))/LOG(2))))</f>
        <v>-0.20915797251327431</v>
      </c>
    </row>
    <row r="23" spans="1:48" x14ac:dyDescent="0.3">
      <c r="A23" s="59">
        <v>12</v>
      </c>
      <c r="B23" s="59">
        <v>2467</v>
      </c>
      <c r="C23" s="62">
        <v>14</v>
      </c>
      <c r="D23" s="59">
        <v>2488</v>
      </c>
      <c r="E23" s="62">
        <v>24</v>
      </c>
      <c r="F23" s="59">
        <v>2495</v>
      </c>
      <c r="G23" s="65">
        <v>14</v>
      </c>
      <c r="H23" s="65">
        <v>2508</v>
      </c>
      <c r="I23" s="43"/>
      <c r="J23" s="43"/>
      <c r="K23" s="44">
        <v>0</v>
      </c>
      <c r="L23">
        <v>1121</v>
      </c>
      <c r="P23" s="28">
        <f>SUM(P7:P22)</f>
        <v>1</v>
      </c>
      <c r="Q23" s="28">
        <f>-SUM(Q7:Q22)</f>
        <v>3.1058061370477006</v>
      </c>
      <c r="V23" s="28">
        <f>SUM(V7:V22)</f>
        <v>0.99999999999999989</v>
      </c>
      <c r="W23" s="28">
        <f>-SUM(W7:W22)</f>
        <v>2.97965869499932</v>
      </c>
      <c r="AA23" s="28">
        <f>SUM(AA7:AA22)</f>
        <v>1</v>
      </c>
      <c r="AB23" s="28">
        <f>-SUM(AB7:AB22)</f>
        <v>2.1903711612984438</v>
      </c>
      <c r="AF23" s="28">
        <f>SUM(AF7:AF22)</f>
        <v>0.99999999999999989</v>
      </c>
      <c r="AG23" s="28">
        <f>-SUM(AG7:AG22)</f>
        <v>2.4864405016961446</v>
      </c>
      <c r="AK23" s="28">
        <f>SUM(AK7:AK22)</f>
        <v>1</v>
      </c>
      <c r="AL23" s="28">
        <f>-SUM(AL7:AL22)</f>
        <v>2.2983094013008034</v>
      </c>
      <c r="AP23" s="28">
        <f>SUM(AP7:AP22)</f>
        <v>1</v>
      </c>
      <c r="AQ23" s="28">
        <f>-SUM(AQ7:AQ22)</f>
        <v>2.7551230440172549</v>
      </c>
      <c r="AU23" s="28">
        <f>SUM(AU7:AU22)</f>
        <v>0.99999999999999978</v>
      </c>
      <c r="AV23" s="28">
        <f>-SUM(AV7:AV22)</f>
        <v>2.5274955437916091</v>
      </c>
    </row>
    <row r="24" spans="1:48" x14ac:dyDescent="0.3">
      <c r="A24" s="59">
        <v>12</v>
      </c>
      <c r="B24" s="59">
        <v>2623</v>
      </c>
      <c r="C24" s="62">
        <v>23</v>
      </c>
      <c r="D24" s="59">
        <v>2632</v>
      </c>
      <c r="E24" s="62">
        <v>24</v>
      </c>
      <c r="F24" s="59">
        <v>2640</v>
      </c>
      <c r="G24" s="65">
        <v>23</v>
      </c>
      <c r="H24" s="65">
        <v>2663</v>
      </c>
      <c r="I24" s="43"/>
      <c r="J24" s="43"/>
      <c r="K24" s="44">
        <v>0</v>
      </c>
      <c r="L24">
        <v>1222</v>
      </c>
      <c r="P24" s="29" t="s">
        <v>87</v>
      </c>
      <c r="Q24" s="29">
        <f>Q23/(LOG(Q4)/LOG(2))</f>
        <v>0.42162235736054909</v>
      </c>
      <c r="V24" s="29" t="s">
        <v>114</v>
      </c>
      <c r="W24" s="29">
        <f>W23/(LOG(W4)/LOG(2))</f>
        <v>0.61981250465359683</v>
      </c>
      <c r="AA24" s="29" t="s">
        <v>117</v>
      </c>
      <c r="AB24" s="29">
        <f>AB23/(LOG(AB4)/LOG(2))</f>
        <v>0.46065677900935142</v>
      </c>
      <c r="AF24" s="29" t="s">
        <v>118</v>
      </c>
      <c r="AG24" s="29">
        <f>AG23/(LOG(AG4)/LOG(2))</f>
        <v>0.51721592060690191</v>
      </c>
      <c r="AK24" s="29" t="s">
        <v>119</v>
      </c>
      <c r="AL24" s="29">
        <f>AL23/(LOG(AL4)/LOG(2))</f>
        <v>0.48335726139789331</v>
      </c>
      <c r="AP24" s="29" t="s">
        <v>120</v>
      </c>
      <c r="AQ24" s="29">
        <f>AQ23/(LOG(AQ4)/LOG(2))</f>
        <v>0.57310581155052942</v>
      </c>
      <c r="AU24" s="29" t="s">
        <v>121</v>
      </c>
      <c r="AV24" s="29">
        <f>AV23/(LOG(AV4)/LOG(2))</f>
        <v>0.53155738019913223</v>
      </c>
    </row>
    <row r="25" spans="1:48" x14ac:dyDescent="0.3">
      <c r="A25" s="59">
        <v>21</v>
      </c>
      <c r="B25" s="59">
        <v>2773</v>
      </c>
      <c r="C25" s="62">
        <v>21</v>
      </c>
      <c r="D25" s="59">
        <v>2783</v>
      </c>
      <c r="E25" s="62">
        <v>11</v>
      </c>
      <c r="F25" s="59">
        <v>2791</v>
      </c>
      <c r="G25" s="65">
        <v>21</v>
      </c>
      <c r="H25" s="65">
        <v>2799</v>
      </c>
      <c r="I25" s="43"/>
      <c r="J25" s="43"/>
      <c r="K25" s="44">
        <v>0</v>
      </c>
      <c r="L25">
        <v>2212</v>
      </c>
    </row>
    <row r="26" spans="1:48" x14ac:dyDescent="0.3">
      <c r="A26" s="59">
        <v>12</v>
      </c>
      <c r="B26" s="59">
        <v>2910</v>
      </c>
      <c r="C26" s="62">
        <v>14</v>
      </c>
      <c r="D26" s="59">
        <v>2926</v>
      </c>
      <c r="E26" s="62">
        <v>24</v>
      </c>
      <c r="F26" s="59">
        <v>2934</v>
      </c>
      <c r="G26" s="65">
        <v>14</v>
      </c>
      <c r="H26" s="65">
        <v>2973</v>
      </c>
      <c r="I26" s="43"/>
      <c r="J26" s="43"/>
      <c r="K26" s="44">
        <v>0</v>
      </c>
      <c r="L26">
        <v>1121</v>
      </c>
    </row>
    <row r="27" spans="1:48" x14ac:dyDescent="0.3">
      <c r="A27" s="59">
        <v>12</v>
      </c>
      <c r="B27" s="59">
        <v>3090</v>
      </c>
      <c r="C27" s="62">
        <v>23</v>
      </c>
      <c r="D27" s="59">
        <v>3097</v>
      </c>
      <c r="E27" s="62">
        <v>24</v>
      </c>
      <c r="F27" s="59">
        <v>3109</v>
      </c>
      <c r="G27" s="65">
        <v>14</v>
      </c>
      <c r="H27" s="65">
        <v>3123</v>
      </c>
      <c r="I27" s="43"/>
      <c r="J27" s="43"/>
      <c r="K27" s="44">
        <v>0</v>
      </c>
      <c r="L27">
        <v>1221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3244</v>
      </c>
      <c r="C28" s="62">
        <v>23</v>
      </c>
      <c r="D28" s="59">
        <v>3261</v>
      </c>
      <c r="E28" s="62">
        <v>13</v>
      </c>
      <c r="F28" s="59">
        <v>3276</v>
      </c>
      <c r="G28" s="65">
        <v>23</v>
      </c>
      <c r="H28" s="65">
        <v>3284</v>
      </c>
      <c r="I28" s="43"/>
      <c r="J28" s="43"/>
      <c r="K28" s="44">
        <v>0</v>
      </c>
      <c r="L28">
        <v>1212</v>
      </c>
      <c r="N28" s="41">
        <f>COUNTIF(L7:L171,G3)</f>
        <v>29</v>
      </c>
      <c r="O28" s="41"/>
      <c r="P28" s="48">
        <v>28</v>
      </c>
      <c r="Q28" s="48">
        <v>27</v>
      </c>
      <c r="R28" s="48">
        <v>28</v>
      </c>
      <c r="S28" s="48">
        <v>27</v>
      </c>
      <c r="T28" s="48">
        <v>28</v>
      </c>
      <c r="U28" s="48">
        <v>27</v>
      </c>
      <c r="V28" s="47"/>
    </row>
    <row r="29" spans="1:48" x14ac:dyDescent="0.3">
      <c r="A29" s="59">
        <v>21</v>
      </c>
      <c r="B29" s="59">
        <v>3383</v>
      </c>
      <c r="C29" s="62">
        <v>21</v>
      </c>
      <c r="D29" s="59">
        <v>3394</v>
      </c>
      <c r="E29" s="62">
        <v>11</v>
      </c>
      <c r="F29" s="59">
        <v>3406</v>
      </c>
      <c r="G29" s="65">
        <v>21</v>
      </c>
      <c r="H29" s="65">
        <v>3414</v>
      </c>
      <c r="I29" s="43"/>
      <c r="J29" s="43"/>
      <c r="K29" s="44">
        <v>0</v>
      </c>
      <c r="L29">
        <v>2212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3508</v>
      </c>
      <c r="C30" s="62">
        <v>21</v>
      </c>
      <c r="D30" s="59">
        <v>3521</v>
      </c>
      <c r="E30" s="62">
        <v>11</v>
      </c>
      <c r="F30" s="59">
        <v>3530</v>
      </c>
      <c r="G30" s="65">
        <v>21</v>
      </c>
      <c r="H30" s="65">
        <v>3538</v>
      </c>
      <c r="I30" s="43"/>
      <c r="J30" s="43"/>
      <c r="K30" s="44">
        <v>0</v>
      </c>
      <c r="L30">
        <v>2212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21</v>
      </c>
      <c r="B31" s="59">
        <v>3632</v>
      </c>
      <c r="C31" s="62">
        <v>12</v>
      </c>
      <c r="D31" s="59">
        <v>3648</v>
      </c>
      <c r="E31" s="62">
        <v>24</v>
      </c>
      <c r="F31" s="59">
        <v>3657</v>
      </c>
      <c r="G31" s="65">
        <v>14</v>
      </c>
      <c r="H31" s="65">
        <v>3681</v>
      </c>
      <c r="I31" s="43"/>
      <c r="J31" s="43"/>
      <c r="K31" s="44">
        <v>0</v>
      </c>
      <c r="L31">
        <v>2121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21</v>
      </c>
      <c r="B32" s="59">
        <v>3787</v>
      </c>
      <c r="C32" s="62">
        <v>12</v>
      </c>
      <c r="D32" s="59">
        <v>3795</v>
      </c>
      <c r="E32" s="62">
        <v>24</v>
      </c>
      <c r="F32" s="59">
        <v>3803</v>
      </c>
      <c r="G32" s="65">
        <v>14</v>
      </c>
      <c r="H32" s="65">
        <v>3820</v>
      </c>
      <c r="I32" s="43"/>
      <c r="J32" s="43"/>
      <c r="K32" s="44">
        <v>0</v>
      </c>
      <c r="L32">
        <v>2121</v>
      </c>
      <c r="O32" s="46" t="s">
        <v>103</v>
      </c>
      <c r="P32" s="48">
        <f>U20</f>
        <v>5</v>
      </c>
      <c r="Q32" s="48">
        <f>Z20</f>
        <v>4</v>
      </c>
      <c r="R32" s="48">
        <f>AE20</f>
        <v>4</v>
      </c>
      <c r="S32" s="48">
        <f>AJ20</f>
        <v>6</v>
      </c>
      <c r="T32" s="48">
        <f>AO20</f>
        <v>4</v>
      </c>
      <c r="U32" s="48">
        <f>AT20</f>
        <v>6</v>
      </c>
      <c r="V32" s="46"/>
    </row>
    <row r="33" spans="1:22" x14ac:dyDescent="0.3">
      <c r="A33" s="59">
        <v>21</v>
      </c>
      <c r="B33" s="59">
        <v>3920</v>
      </c>
      <c r="C33" s="62">
        <v>21</v>
      </c>
      <c r="D33" s="59">
        <v>3933</v>
      </c>
      <c r="E33" s="62">
        <v>11</v>
      </c>
      <c r="F33" s="59">
        <v>3942</v>
      </c>
      <c r="G33" s="65">
        <v>21</v>
      </c>
      <c r="H33" s="65">
        <v>3950</v>
      </c>
      <c r="I33" s="43"/>
      <c r="J33" s="43"/>
      <c r="K33" s="44">
        <v>0</v>
      </c>
      <c r="L33">
        <v>2212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59">
        <v>21</v>
      </c>
      <c r="B34" s="59">
        <v>4048</v>
      </c>
      <c r="C34" s="62">
        <v>21</v>
      </c>
      <c r="D34" s="59">
        <v>4062</v>
      </c>
      <c r="E34" s="62">
        <v>11</v>
      </c>
      <c r="F34" s="59">
        <v>4069</v>
      </c>
      <c r="G34" s="65">
        <v>21</v>
      </c>
      <c r="H34" s="65">
        <v>4078</v>
      </c>
      <c r="I34" s="43"/>
      <c r="J34" s="43"/>
      <c r="K34" s="44">
        <v>0</v>
      </c>
      <c r="L34">
        <v>2212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4194</v>
      </c>
      <c r="C35" s="63">
        <v>23</v>
      </c>
      <c r="D35" s="60">
        <v>4202</v>
      </c>
      <c r="E35" s="63">
        <v>24</v>
      </c>
      <c r="F35" s="60">
        <v>4212</v>
      </c>
      <c r="G35" s="66">
        <v>23</v>
      </c>
      <c r="H35" s="66">
        <v>4222</v>
      </c>
      <c r="I35" s="42"/>
      <c r="J35" s="42"/>
      <c r="K35" s="52">
        <v>0</v>
      </c>
      <c r="L35">
        <v>1222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4320</v>
      </c>
      <c r="C36" s="63">
        <v>21</v>
      </c>
      <c r="D36" s="60">
        <v>4331</v>
      </c>
      <c r="E36" s="63">
        <v>11</v>
      </c>
      <c r="F36" s="60">
        <v>4347</v>
      </c>
      <c r="G36" s="66">
        <v>21</v>
      </c>
      <c r="H36" s="66">
        <v>4355</v>
      </c>
      <c r="I36" s="42"/>
      <c r="J36" s="42"/>
      <c r="K36" s="52">
        <v>0</v>
      </c>
      <c r="L36">
        <v>2212</v>
      </c>
      <c r="N36" s="42"/>
      <c r="O36" s="51" t="s">
        <v>107</v>
      </c>
      <c r="P36">
        <f>H34/P28</f>
        <v>145.64285714285714</v>
      </c>
      <c r="Q36">
        <f>(H61-H34)/Q28</f>
        <v>148.11111111111111</v>
      </c>
      <c r="R36">
        <f>(H89-H61)/R28</f>
        <v>143.46428571428572</v>
      </c>
      <c r="S36">
        <f>(H116-H89)/S28</f>
        <v>144.11111111111111</v>
      </c>
      <c r="T36">
        <f>(H144-H116)/T28</f>
        <v>148.85714285714286</v>
      </c>
      <c r="U36">
        <f>(H171-H144)/U28</f>
        <v>140.33333333333334</v>
      </c>
    </row>
    <row r="37" spans="1:22" x14ac:dyDescent="0.3">
      <c r="A37" s="60">
        <v>21</v>
      </c>
      <c r="B37" s="60">
        <v>4449</v>
      </c>
      <c r="C37" s="63">
        <v>12</v>
      </c>
      <c r="D37" s="60">
        <v>4466</v>
      </c>
      <c r="E37" s="63">
        <v>24</v>
      </c>
      <c r="F37" s="60">
        <v>4473</v>
      </c>
      <c r="G37" s="66">
        <v>14</v>
      </c>
      <c r="H37" s="66">
        <v>4489</v>
      </c>
      <c r="I37" s="42"/>
      <c r="J37" s="42"/>
      <c r="K37" s="52">
        <v>0</v>
      </c>
      <c r="L37">
        <v>2121</v>
      </c>
    </row>
    <row r="38" spans="1:22" x14ac:dyDescent="0.3">
      <c r="A38" s="60">
        <v>12</v>
      </c>
      <c r="B38" s="60">
        <v>4603</v>
      </c>
      <c r="C38" s="63">
        <v>23</v>
      </c>
      <c r="D38" s="60">
        <v>4611</v>
      </c>
      <c r="E38" s="63">
        <v>24</v>
      </c>
      <c r="F38" s="60">
        <v>4620</v>
      </c>
      <c r="G38" s="66">
        <v>14</v>
      </c>
      <c r="H38" s="66">
        <v>4631</v>
      </c>
      <c r="I38" s="42"/>
      <c r="J38" s="42"/>
      <c r="K38" s="52">
        <v>0</v>
      </c>
      <c r="L38">
        <v>1221</v>
      </c>
    </row>
    <row r="39" spans="1:22" x14ac:dyDescent="0.3">
      <c r="A39" s="60">
        <v>21</v>
      </c>
      <c r="B39" s="60">
        <v>4731</v>
      </c>
      <c r="C39" s="63">
        <v>21</v>
      </c>
      <c r="D39" s="60">
        <v>4747</v>
      </c>
      <c r="E39" s="63">
        <v>11</v>
      </c>
      <c r="F39" s="60">
        <v>4757</v>
      </c>
      <c r="G39" s="66">
        <v>21</v>
      </c>
      <c r="H39" s="66">
        <v>4765</v>
      </c>
      <c r="I39" s="42"/>
      <c r="J39" s="42"/>
      <c r="K39" s="52">
        <v>0</v>
      </c>
      <c r="L39">
        <v>2212</v>
      </c>
    </row>
    <row r="40" spans="1:22" x14ac:dyDescent="0.3">
      <c r="A40" s="60">
        <v>21</v>
      </c>
      <c r="B40" s="60">
        <v>4873</v>
      </c>
      <c r="C40" s="63">
        <v>12</v>
      </c>
      <c r="D40" s="60">
        <v>4886</v>
      </c>
      <c r="E40" s="63">
        <v>24</v>
      </c>
      <c r="F40" s="60">
        <v>4894</v>
      </c>
      <c r="G40" s="66">
        <v>23</v>
      </c>
      <c r="H40" s="66">
        <v>4902</v>
      </c>
      <c r="I40" s="42"/>
      <c r="J40" s="42"/>
      <c r="K40" s="52">
        <v>0</v>
      </c>
      <c r="L40">
        <v>2122</v>
      </c>
    </row>
    <row r="41" spans="1:22" x14ac:dyDescent="0.3">
      <c r="A41" s="60">
        <v>21</v>
      </c>
      <c r="B41" s="60">
        <v>5006</v>
      </c>
      <c r="C41" s="63">
        <v>21</v>
      </c>
      <c r="D41" s="60">
        <v>5020</v>
      </c>
      <c r="E41" s="63">
        <v>11</v>
      </c>
      <c r="F41" s="60">
        <v>5030</v>
      </c>
      <c r="G41" s="66">
        <v>21</v>
      </c>
      <c r="H41" s="66">
        <v>5040</v>
      </c>
      <c r="I41" s="42"/>
      <c r="J41" s="42"/>
      <c r="K41" s="52">
        <v>0</v>
      </c>
      <c r="L41">
        <v>2212</v>
      </c>
    </row>
    <row r="42" spans="1:22" x14ac:dyDescent="0.3">
      <c r="A42" s="60">
        <v>21</v>
      </c>
      <c r="B42" s="60">
        <v>5263</v>
      </c>
      <c r="C42" s="63">
        <v>12</v>
      </c>
      <c r="D42" s="60">
        <v>5273</v>
      </c>
      <c r="E42" s="63">
        <v>13</v>
      </c>
      <c r="F42" s="60">
        <v>5369</v>
      </c>
      <c r="G42" s="66">
        <v>23</v>
      </c>
      <c r="H42" s="66">
        <v>5387</v>
      </c>
      <c r="I42" s="42"/>
      <c r="J42" s="42"/>
      <c r="K42" s="52">
        <v>0</v>
      </c>
      <c r="L42">
        <v>2112</v>
      </c>
    </row>
    <row r="43" spans="1:22" x14ac:dyDescent="0.3">
      <c r="A43" s="60">
        <v>21</v>
      </c>
      <c r="B43" s="60">
        <v>5492</v>
      </c>
      <c r="C43" s="63">
        <v>12</v>
      </c>
      <c r="D43" s="60">
        <v>5510</v>
      </c>
      <c r="E43" s="63">
        <v>24</v>
      </c>
      <c r="F43" s="60">
        <v>5518</v>
      </c>
      <c r="G43" s="66">
        <v>14</v>
      </c>
      <c r="H43" s="66">
        <v>5536</v>
      </c>
      <c r="I43" s="42"/>
      <c r="J43" s="42"/>
      <c r="K43" s="52">
        <v>0</v>
      </c>
      <c r="L43">
        <v>2121</v>
      </c>
    </row>
    <row r="44" spans="1:22" x14ac:dyDescent="0.3">
      <c r="A44" s="60">
        <v>21</v>
      </c>
      <c r="B44" s="60">
        <v>5645</v>
      </c>
      <c r="C44" s="63">
        <v>12</v>
      </c>
      <c r="D44" s="60">
        <v>5653</v>
      </c>
      <c r="E44" s="63">
        <v>24</v>
      </c>
      <c r="F44" s="60">
        <v>5661</v>
      </c>
      <c r="G44" s="66">
        <v>23</v>
      </c>
      <c r="H44" s="66">
        <v>5673</v>
      </c>
      <c r="I44" s="42"/>
      <c r="J44" s="42"/>
      <c r="K44" s="52">
        <v>0</v>
      </c>
      <c r="L44">
        <v>2122</v>
      </c>
    </row>
    <row r="45" spans="1:22" x14ac:dyDescent="0.3">
      <c r="A45" s="60">
        <v>21</v>
      </c>
      <c r="B45" s="60">
        <v>5792</v>
      </c>
      <c r="C45" s="63">
        <v>12</v>
      </c>
      <c r="D45" s="60">
        <v>5804</v>
      </c>
      <c r="E45" s="63">
        <v>24</v>
      </c>
      <c r="F45" s="60">
        <v>5812</v>
      </c>
      <c r="G45" s="66">
        <v>14</v>
      </c>
      <c r="H45" s="66">
        <v>5828</v>
      </c>
      <c r="I45" s="42"/>
      <c r="J45" s="42"/>
      <c r="K45" s="52">
        <v>0</v>
      </c>
      <c r="L45">
        <v>2121</v>
      </c>
    </row>
    <row r="46" spans="1:22" x14ac:dyDescent="0.3">
      <c r="A46" s="60">
        <v>21</v>
      </c>
      <c r="B46" s="60">
        <v>5932</v>
      </c>
      <c r="C46" s="63">
        <v>21</v>
      </c>
      <c r="D46" s="60">
        <v>5942</v>
      </c>
      <c r="E46" s="63">
        <v>22</v>
      </c>
      <c r="F46" s="60">
        <v>5956</v>
      </c>
      <c r="G46" s="66">
        <v>14</v>
      </c>
      <c r="H46" s="66">
        <v>5969</v>
      </c>
      <c r="I46" s="42"/>
      <c r="J46" s="42"/>
      <c r="K46" s="52">
        <v>0</v>
      </c>
      <c r="L46">
        <v>2221</v>
      </c>
    </row>
    <row r="47" spans="1:22" x14ac:dyDescent="0.3">
      <c r="A47" s="60">
        <v>12</v>
      </c>
      <c r="B47" s="60">
        <v>6083</v>
      </c>
      <c r="C47" s="63">
        <v>14</v>
      </c>
      <c r="D47" s="60">
        <v>6092</v>
      </c>
      <c r="E47" s="63">
        <v>24</v>
      </c>
      <c r="F47" s="60">
        <v>6100</v>
      </c>
      <c r="G47" s="66">
        <v>23</v>
      </c>
      <c r="H47" s="66">
        <v>6108</v>
      </c>
      <c r="I47" s="42"/>
      <c r="J47" s="42"/>
      <c r="K47" s="52">
        <v>0</v>
      </c>
      <c r="L47">
        <v>1122</v>
      </c>
    </row>
    <row r="48" spans="1:22" x14ac:dyDescent="0.3">
      <c r="A48" s="60">
        <v>21</v>
      </c>
      <c r="B48" s="60">
        <v>6217</v>
      </c>
      <c r="C48" s="63">
        <v>12</v>
      </c>
      <c r="D48" s="60">
        <v>6226</v>
      </c>
      <c r="E48" s="63">
        <v>24</v>
      </c>
      <c r="F48" s="60">
        <v>6243</v>
      </c>
      <c r="G48" s="66">
        <v>23</v>
      </c>
      <c r="H48" s="66">
        <v>6250</v>
      </c>
      <c r="I48" s="42"/>
      <c r="J48" s="42"/>
      <c r="K48" s="52">
        <v>0</v>
      </c>
      <c r="L48">
        <v>2122</v>
      </c>
    </row>
    <row r="49" spans="1:12" x14ac:dyDescent="0.3">
      <c r="A49" s="60">
        <v>21</v>
      </c>
      <c r="B49" s="60">
        <v>6354</v>
      </c>
      <c r="C49" s="63">
        <v>12</v>
      </c>
      <c r="D49" s="60">
        <v>6365</v>
      </c>
      <c r="E49" s="63">
        <v>24</v>
      </c>
      <c r="F49" s="60">
        <v>6373</v>
      </c>
      <c r="G49" s="66">
        <v>14</v>
      </c>
      <c r="H49" s="66">
        <v>6398</v>
      </c>
      <c r="I49" s="42"/>
      <c r="J49" s="42"/>
      <c r="K49" s="52">
        <v>0</v>
      </c>
      <c r="L49">
        <v>2121</v>
      </c>
    </row>
    <row r="50" spans="1:12" x14ac:dyDescent="0.3">
      <c r="A50" s="60">
        <v>21</v>
      </c>
      <c r="B50" s="60">
        <v>6510</v>
      </c>
      <c r="C50" s="63">
        <v>12</v>
      </c>
      <c r="D50" s="60">
        <v>6519</v>
      </c>
      <c r="E50" s="63">
        <v>24</v>
      </c>
      <c r="F50" s="60">
        <v>6527</v>
      </c>
      <c r="G50" s="66">
        <v>23</v>
      </c>
      <c r="H50" s="66">
        <v>6535</v>
      </c>
      <c r="I50" s="42"/>
      <c r="J50" s="42"/>
      <c r="K50" s="52">
        <v>0</v>
      </c>
      <c r="L50">
        <v>2122</v>
      </c>
    </row>
    <row r="51" spans="1:12" x14ac:dyDescent="0.3">
      <c r="A51" s="60">
        <v>21</v>
      </c>
      <c r="B51" s="60">
        <v>6646</v>
      </c>
      <c r="C51" s="63">
        <v>12</v>
      </c>
      <c r="D51" s="60">
        <v>6655</v>
      </c>
      <c r="E51" s="63">
        <v>24</v>
      </c>
      <c r="F51" s="60">
        <v>6663</v>
      </c>
      <c r="G51" s="66">
        <v>23</v>
      </c>
      <c r="H51" s="66">
        <v>6670</v>
      </c>
      <c r="I51" s="42"/>
      <c r="J51" s="42"/>
      <c r="K51" s="52">
        <v>0</v>
      </c>
      <c r="L51">
        <v>2122</v>
      </c>
    </row>
    <row r="52" spans="1:12" x14ac:dyDescent="0.3">
      <c r="A52" s="60">
        <v>21</v>
      </c>
      <c r="B52" s="60">
        <v>6782</v>
      </c>
      <c r="C52" s="63">
        <v>12</v>
      </c>
      <c r="D52" s="60">
        <v>6790</v>
      </c>
      <c r="E52" s="63">
        <v>24</v>
      </c>
      <c r="F52" s="60">
        <v>6798</v>
      </c>
      <c r="G52" s="66">
        <v>23</v>
      </c>
      <c r="H52" s="66">
        <v>6805</v>
      </c>
      <c r="I52" s="42"/>
      <c r="J52" s="42"/>
      <c r="K52" s="52">
        <v>0</v>
      </c>
      <c r="L52">
        <v>2122</v>
      </c>
    </row>
    <row r="53" spans="1:12" x14ac:dyDescent="0.3">
      <c r="A53" s="60">
        <v>21</v>
      </c>
      <c r="B53" s="60">
        <v>6928</v>
      </c>
      <c r="C53" s="63">
        <v>12</v>
      </c>
      <c r="D53" s="60">
        <v>6938</v>
      </c>
      <c r="E53" s="63">
        <v>24</v>
      </c>
      <c r="F53" s="60">
        <v>6947</v>
      </c>
      <c r="G53" s="66">
        <v>23</v>
      </c>
      <c r="H53" s="66">
        <v>6961</v>
      </c>
      <c r="I53" s="42"/>
      <c r="J53" s="42"/>
      <c r="K53" s="52">
        <v>0</v>
      </c>
      <c r="L53">
        <v>2122</v>
      </c>
    </row>
    <row r="54" spans="1:12" x14ac:dyDescent="0.3">
      <c r="A54" s="60">
        <v>21</v>
      </c>
      <c r="B54" s="60">
        <v>7064</v>
      </c>
      <c r="C54" s="63">
        <v>12</v>
      </c>
      <c r="D54" s="60">
        <v>7085</v>
      </c>
      <c r="E54" s="63">
        <v>24</v>
      </c>
      <c r="F54" s="60">
        <v>7095</v>
      </c>
      <c r="G54" s="66">
        <v>23</v>
      </c>
      <c r="H54" s="66">
        <v>7104</v>
      </c>
      <c r="I54" s="42"/>
      <c r="J54" s="42"/>
      <c r="K54" s="52">
        <v>0</v>
      </c>
      <c r="L54">
        <v>2122</v>
      </c>
    </row>
    <row r="55" spans="1:12" x14ac:dyDescent="0.3">
      <c r="A55" s="60">
        <v>21</v>
      </c>
      <c r="B55" s="60">
        <v>7211</v>
      </c>
      <c r="C55" s="63">
        <v>12</v>
      </c>
      <c r="D55" s="60">
        <v>7220</v>
      </c>
      <c r="E55" s="63">
        <v>24</v>
      </c>
      <c r="F55" s="60">
        <v>7227</v>
      </c>
      <c r="G55" s="66">
        <v>23</v>
      </c>
      <c r="H55" s="66">
        <v>7240</v>
      </c>
      <c r="I55" s="42"/>
      <c r="J55" s="42"/>
      <c r="K55" s="52">
        <v>0</v>
      </c>
      <c r="L55">
        <v>2122</v>
      </c>
    </row>
    <row r="56" spans="1:12" x14ac:dyDescent="0.3">
      <c r="A56" s="60">
        <v>21</v>
      </c>
      <c r="B56" s="60">
        <v>7344</v>
      </c>
      <c r="C56" s="63">
        <v>21</v>
      </c>
      <c r="D56" s="60">
        <v>7351</v>
      </c>
      <c r="E56" s="63">
        <v>11</v>
      </c>
      <c r="F56" s="60">
        <v>7365</v>
      </c>
      <c r="G56" s="66">
        <v>21</v>
      </c>
      <c r="H56" s="66">
        <v>7373</v>
      </c>
      <c r="I56" s="42"/>
      <c r="J56" s="42"/>
      <c r="K56" s="52">
        <v>0</v>
      </c>
      <c r="L56">
        <v>2212</v>
      </c>
    </row>
    <row r="57" spans="1:12" x14ac:dyDescent="0.3">
      <c r="A57" s="60">
        <v>12</v>
      </c>
      <c r="B57" s="60">
        <v>7482</v>
      </c>
      <c r="C57" s="63">
        <v>23</v>
      </c>
      <c r="D57" s="60">
        <v>7491</v>
      </c>
      <c r="E57" s="63">
        <v>24</v>
      </c>
      <c r="F57" s="60">
        <v>7499</v>
      </c>
      <c r="G57" s="66">
        <v>14</v>
      </c>
      <c r="H57" s="66">
        <v>7514</v>
      </c>
      <c r="I57" s="42"/>
      <c r="J57" s="42"/>
      <c r="K57" s="52">
        <v>0</v>
      </c>
      <c r="L57">
        <v>1221</v>
      </c>
    </row>
    <row r="58" spans="1:12" x14ac:dyDescent="0.3">
      <c r="A58" s="60">
        <v>21</v>
      </c>
      <c r="B58" s="60">
        <v>7616</v>
      </c>
      <c r="C58" s="63">
        <v>12</v>
      </c>
      <c r="D58" s="60">
        <v>7633</v>
      </c>
      <c r="E58" s="63">
        <v>24</v>
      </c>
      <c r="F58" s="60">
        <v>7642</v>
      </c>
      <c r="G58" s="66">
        <v>23</v>
      </c>
      <c r="H58" s="66">
        <v>7651</v>
      </c>
      <c r="I58" s="42"/>
      <c r="J58" s="42"/>
      <c r="K58" s="52">
        <v>0</v>
      </c>
      <c r="L58">
        <v>2122</v>
      </c>
    </row>
    <row r="59" spans="1:12" x14ac:dyDescent="0.3">
      <c r="A59" s="60">
        <v>21</v>
      </c>
      <c r="B59" s="60">
        <v>7765</v>
      </c>
      <c r="C59" s="63">
        <v>12</v>
      </c>
      <c r="D59" s="60">
        <v>7774</v>
      </c>
      <c r="E59" s="63">
        <v>24</v>
      </c>
      <c r="F59" s="60">
        <v>7781</v>
      </c>
      <c r="G59" s="66">
        <v>14</v>
      </c>
      <c r="H59" s="66">
        <v>7797</v>
      </c>
      <c r="I59" s="42"/>
      <c r="J59" s="42"/>
      <c r="K59" s="52">
        <v>0</v>
      </c>
      <c r="L59">
        <v>2121</v>
      </c>
    </row>
    <row r="60" spans="1:12" x14ac:dyDescent="0.3">
      <c r="A60" s="60">
        <v>21</v>
      </c>
      <c r="B60" s="60">
        <v>7901</v>
      </c>
      <c r="C60" s="63">
        <v>21</v>
      </c>
      <c r="D60" s="60">
        <v>7913</v>
      </c>
      <c r="E60" s="63">
        <v>22</v>
      </c>
      <c r="F60" s="60">
        <v>7931</v>
      </c>
      <c r="G60" s="66">
        <v>14</v>
      </c>
      <c r="H60" s="66">
        <v>7942</v>
      </c>
      <c r="I60" s="42"/>
      <c r="J60" s="42"/>
      <c r="K60" s="52">
        <v>0</v>
      </c>
      <c r="L60">
        <v>2221</v>
      </c>
    </row>
    <row r="61" spans="1:12" x14ac:dyDescent="0.3">
      <c r="A61" s="60">
        <v>21</v>
      </c>
      <c r="B61" s="60">
        <v>8053</v>
      </c>
      <c r="C61" s="63">
        <v>12</v>
      </c>
      <c r="D61" s="60">
        <v>8062</v>
      </c>
      <c r="E61" s="63">
        <v>24</v>
      </c>
      <c r="F61" s="60">
        <v>8070</v>
      </c>
      <c r="G61" s="66">
        <v>23</v>
      </c>
      <c r="H61" s="66">
        <v>8077</v>
      </c>
      <c r="I61" s="42"/>
      <c r="J61" s="42"/>
      <c r="K61" s="52">
        <v>0</v>
      </c>
      <c r="L61">
        <v>2122</v>
      </c>
    </row>
    <row r="62" spans="1:12" x14ac:dyDescent="0.3">
      <c r="A62" s="59">
        <v>21</v>
      </c>
      <c r="B62" s="59">
        <v>8179</v>
      </c>
      <c r="C62" s="62">
        <v>21</v>
      </c>
      <c r="D62" s="59">
        <v>8192</v>
      </c>
      <c r="E62" s="62">
        <v>22</v>
      </c>
      <c r="F62" s="59">
        <v>8227</v>
      </c>
      <c r="G62" s="65">
        <v>14</v>
      </c>
      <c r="H62" s="65">
        <v>8249</v>
      </c>
      <c r="I62" s="43"/>
      <c r="J62" s="43"/>
      <c r="K62" s="44">
        <v>0</v>
      </c>
      <c r="L62">
        <v>2221</v>
      </c>
    </row>
    <row r="63" spans="1:12" x14ac:dyDescent="0.3">
      <c r="A63" s="59">
        <v>21</v>
      </c>
      <c r="B63" s="59">
        <v>8353</v>
      </c>
      <c r="C63" s="62">
        <v>21</v>
      </c>
      <c r="D63" s="59">
        <v>8361</v>
      </c>
      <c r="E63" s="62">
        <v>11</v>
      </c>
      <c r="F63" s="59">
        <v>8372</v>
      </c>
      <c r="G63" s="65">
        <v>21</v>
      </c>
      <c r="H63" s="65">
        <v>8381</v>
      </c>
      <c r="I63" s="43"/>
      <c r="J63" s="43"/>
      <c r="K63" s="44">
        <v>0</v>
      </c>
      <c r="L63">
        <v>2212</v>
      </c>
    </row>
    <row r="64" spans="1:12" x14ac:dyDescent="0.3">
      <c r="A64" s="59">
        <v>21</v>
      </c>
      <c r="B64" s="59">
        <v>8479</v>
      </c>
      <c r="C64" s="62">
        <v>12</v>
      </c>
      <c r="D64" s="59">
        <v>8487</v>
      </c>
      <c r="E64" s="62">
        <v>24</v>
      </c>
      <c r="F64" s="59">
        <v>8495</v>
      </c>
      <c r="G64" s="65">
        <v>23</v>
      </c>
      <c r="H64" s="65">
        <v>8506</v>
      </c>
      <c r="I64" s="43"/>
      <c r="J64" s="43"/>
      <c r="K64" s="44">
        <v>0</v>
      </c>
      <c r="L64">
        <v>2122</v>
      </c>
    </row>
    <row r="65" spans="1:12" x14ac:dyDescent="0.3">
      <c r="A65" s="59">
        <v>21</v>
      </c>
      <c r="B65" s="59">
        <v>8612</v>
      </c>
      <c r="C65" s="62">
        <v>21</v>
      </c>
      <c r="D65" s="59">
        <v>8627</v>
      </c>
      <c r="E65" s="62">
        <v>11</v>
      </c>
      <c r="F65" s="59">
        <v>8635</v>
      </c>
      <c r="G65" s="65">
        <v>21</v>
      </c>
      <c r="H65" s="65">
        <v>8645</v>
      </c>
      <c r="I65" s="43"/>
      <c r="J65" s="43"/>
      <c r="K65" s="44">
        <v>0</v>
      </c>
      <c r="L65">
        <v>2212</v>
      </c>
    </row>
    <row r="66" spans="1:12" x14ac:dyDescent="0.3">
      <c r="A66" s="59">
        <v>12</v>
      </c>
      <c r="B66" s="59">
        <v>8753</v>
      </c>
      <c r="C66" s="62">
        <v>23</v>
      </c>
      <c r="D66" s="59">
        <v>8760</v>
      </c>
      <c r="E66" s="62">
        <v>13</v>
      </c>
      <c r="F66" s="59">
        <v>8782</v>
      </c>
      <c r="G66" s="65">
        <v>23</v>
      </c>
      <c r="H66" s="65">
        <v>8789</v>
      </c>
      <c r="I66" s="43"/>
      <c r="J66" s="43"/>
      <c r="K66" s="44">
        <v>0</v>
      </c>
      <c r="L66">
        <v>1212</v>
      </c>
    </row>
    <row r="67" spans="1:12" x14ac:dyDescent="0.3">
      <c r="A67" s="59">
        <v>12</v>
      </c>
      <c r="B67" s="59">
        <v>8902</v>
      </c>
      <c r="C67" s="62">
        <v>23</v>
      </c>
      <c r="D67" s="59">
        <v>8910</v>
      </c>
      <c r="E67" s="62">
        <v>13</v>
      </c>
      <c r="F67" s="59">
        <v>8925</v>
      </c>
      <c r="G67" s="65">
        <v>23</v>
      </c>
      <c r="H67" s="65">
        <v>8932</v>
      </c>
      <c r="I67" s="43"/>
      <c r="J67" s="43"/>
      <c r="K67" s="44">
        <v>0</v>
      </c>
      <c r="L67">
        <v>1212</v>
      </c>
    </row>
    <row r="68" spans="1:12" x14ac:dyDescent="0.3">
      <c r="A68" s="59">
        <v>21</v>
      </c>
      <c r="B68" s="59">
        <v>9035</v>
      </c>
      <c r="C68" s="62">
        <v>12</v>
      </c>
      <c r="D68" s="59">
        <v>9045</v>
      </c>
      <c r="E68" s="62">
        <v>24</v>
      </c>
      <c r="F68" s="59">
        <v>9053</v>
      </c>
      <c r="G68" s="65">
        <v>23</v>
      </c>
      <c r="H68" s="65">
        <v>9063</v>
      </c>
      <c r="I68" s="43"/>
      <c r="J68" s="43"/>
      <c r="K68" s="44">
        <v>0</v>
      </c>
      <c r="L68">
        <v>2122</v>
      </c>
    </row>
    <row r="69" spans="1:12" x14ac:dyDescent="0.3">
      <c r="A69" s="59">
        <v>21</v>
      </c>
      <c r="B69" s="59">
        <v>9173</v>
      </c>
      <c r="C69" s="62">
        <v>12</v>
      </c>
      <c r="D69" s="59">
        <v>9185</v>
      </c>
      <c r="E69" s="62">
        <v>24</v>
      </c>
      <c r="F69" s="59">
        <v>9193</v>
      </c>
      <c r="G69" s="65">
        <v>14</v>
      </c>
      <c r="H69" s="65">
        <v>9221</v>
      </c>
      <c r="I69" s="43"/>
      <c r="J69" s="43"/>
      <c r="K69" s="44">
        <v>0</v>
      </c>
      <c r="L69">
        <v>2121</v>
      </c>
    </row>
    <row r="70" spans="1:12" x14ac:dyDescent="0.3">
      <c r="A70" s="59">
        <v>21</v>
      </c>
      <c r="B70" s="59">
        <v>9320</v>
      </c>
      <c r="C70" s="62">
        <v>12</v>
      </c>
      <c r="D70" s="59">
        <v>9340</v>
      </c>
      <c r="E70" s="62">
        <v>24</v>
      </c>
      <c r="F70" s="59">
        <v>9348</v>
      </c>
      <c r="G70" s="65">
        <v>23</v>
      </c>
      <c r="H70" s="65">
        <v>9357</v>
      </c>
      <c r="I70" s="43"/>
      <c r="J70" s="43"/>
      <c r="K70" s="44">
        <v>0</v>
      </c>
      <c r="L70">
        <v>2122</v>
      </c>
    </row>
    <row r="71" spans="1:12" x14ac:dyDescent="0.3">
      <c r="A71" s="59">
        <v>21</v>
      </c>
      <c r="B71" s="59">
        <v>9462</v>
      </c>
      <c r="C71" s="62">
        <v>12</v>
      </c>
      <c r="D71" s="59">
        <v>9470</v>
      </c>
      <c r="E71" s="62">
        <v>24</v>
      </c>
      <c r="F71" s="59">
        <v>9478</v>
      </c>
      <c r="G71" s="65">
        <v>23</v>
      </c>
      <c r="H71" s="65">
        <v>9486</v>
      </c>
      <c r="I71" s="43"/>
      <c r="J71" s="43"/>
      <c r="K71" s="44">
        <v>0</v>
      </c>
      <c r="L71">
        <v>2122</v>
      </c>
    </row>
    <row r="72" spans="1:12" x14ac:dyDescent="0.3">
      <c r="A72" s="59">
        <v>12</v>
      </c>
      <c r="B72" s="59">
        <v>9601</v>
      </c>
      <c r="C72" s="62">
        <v>23</v>
      </c>
      <c r="D72" s="59">
        <v>9609</v>
      </c>
      <c r="E72" s="62">
        <v>24</v>
      </c>
      <c r="F72" s="59">
        <v>9618</v>
      </c>
      <c r="G72" s="65">
        <v>14</v>
      </c>
      <c r="H72" s="65">
        <v>9638</v>
      </c>
      <c r="I72" s="43"/>
      <c r="J72" s="43"/>
      <c r="K72" s="44">
        <v>0</v>
      </c>
      <c r="L72">
        <v>1221</v>
      </c>
    </row>
    <row r="73" spans="1:12" x14ac:dyDescent="0.3">
      <c r="A73" s="59">
        <v>21</v>
      </c>
      <c r="B73" s="59">
        <v>9740</v>
      </c>
      <c r="C73" s="62">
        <v>12</v>
      </c>
      <c r="D73" s="59">
        <v>9748</v>
      </c>
      <c r="E73" s="62">
        <v>13</v>
      </c>
      <c r="F73" s="59">
        <v>9757</v>
      </c>
      <c r="G73" s="65">
        <v>23</v>
      </c>
      <c r="H73" s="65">
        <v>9765</v>
      </c>
      <c r="I73" s="43"/>
      <c r="J73" s="43"/>
      <c r="K73" s="44">
        <v>0</v>
      </c>
      <c r="L73">
        <v>2112</v>
      </c>
    </row>
    <row r="74" spans="1:12" x14ac:dyDescent="0.3">
      <c r="A74" s="59">
        <v>12</v>
      </c>
      <c r="B74" s="59">
        <v>9879</v>
      </c>
      <c r="C74" s="62">
        <v>23</v>
      </c>
      <c r="D74" s="59">
        <v>9887</v>
      </c>
      <c r="E74" s="62">
        <v>24</v>
      </c>
      <c r="F74" s="59">
        <v>9900</v>
      </c>
      <c r="G74" s="65">
        <v>14</v>
      </c>
      <c r="H74" s="65">
        <v>9912</v>
      </c>
      <c r="I74" s="43"/>
      <c r="J74" s="43"/>
      <c r="K74" s="44">
        <v>0</v>
      </c>
      <c r="L74">
        <v>1221</v>
      </c>
    </row>
    <row r="75" spans="1:12" x14ac:dyDescent="0.3">
      <c r="A75" s="59">
        <v>12</v>
      </c>
      <c r="B75" s="59">
        <v>10026</v>
      </c>
      <c r="C75" s="62">
        <v>23</v>
      </c>
      <c r="D75" s="59">
        <v>10042</v>
      </c>
      <c r="E75" s="62">
        <v>24</v>
      </c>
      <c r="F75" s="59">
        <v>10049</v>
      </c>
      <c r="G75" s="65">
        <v>23</v>
      </c>
      <c r="H75" s="65">
        <v>10057</v>
      </c>
      <c r="I75" s="43"/>
      <c r="J75" s="43"/>
      <c r="K75" s="44">
        <v>0</v>
      </c>
      <c r="L75">
        <v>1222</v>
      </c>
    </row>
    <row r="76" spans="1:12" x14ac:dyDescent="0.3">
      <c r="A76" s="59">
        <v>21</v>
      </c>
      <c r="B76" s="59">
        <v>10169</v>
      </c>
      <c r="C76" s="62">
        <v>12</v>
      </c>
      <c r="D76" s="59">
        <v>10176</v>
      </c>
      <c r="E76" s="62">
        <v>24</v>
      </c>
      <c r="F76" s="59">
        <v>10184</v>
      </c>
      <c r="G76" s="65">
        <v>23</v>
      </c>
      <c r="H76" s="65">
        <v>10196</v>
      </c>
      <c r="I76" s="43"/>
      <c r="J76" s="43"/>
      <c r="K76" s="44">
        <v>0</v>
      </c>
      <c r="L76">
        <v>2122</v>
      </c>
    </row>
    <row r="77" spans="1:12" x14ac:dyDescent="0.3">
      <c r="A77" s="59">
        <v>12</v>
      </c>
      <c r="B77" s="59">
        <v>10305</v>
      </c>
      <c r="C77" s="62">
        <v>23</v>
      </c>
      <c r="D77" s="59">
        <v>10313</v>
      </c>
      <c r="E77" s="62">
        <v>24</v>
      </c>
      <c r="F77" s="59">
        <v>10324</v>
      </c>
      <c r="G77" s="65">
        <v>14</v>
      </c>
      <c r="H77" s="65">
        <v>10363</v>
      </c>
      <c r="I77" s="43"/>
      <c r="J77" s="43"/>
      <c r="K77" s="44">
        <v>0</v>
      </c>
      <c r="L77">
        <v>1221</v>
      </c>
    </row>
    <row r="78" spans="1:12" x14ac:dyDescent="0.3">
      <c r="A78" s="59">
        <v>12</v>
      </c>
      <c r="B78" s="59">
        <v>10495</v>
      </c>
      <c r="C78" s="62">
        <v>23</v>
      </c>
      <c r="D78" s="59">
        <v>10504</v>
      </c>
      <c r="E78" s="62">
        <v>24</v>
      </c>
      <c r="F78" s="59">
        <v>10512</v>
      </c>
      <c r="G78" s="65">
        <v>23</v>
      </c>
      <c r="H78" s="65">
        <v>10519</v>
      </c>
      <c r="I78" s="43"/>
      <c r="J78" s="43"/>
      <c r="K78" s="44">
        <v>0</v>
      </c>
      <c r="L78">
        <v>1222</v>
      </c>
    </row>
    <row r="79" spans="1:12" x14ac:dyDescent="0.3">
      <c r="A79" s="59">
        <v>12</v>
      </c>
      <c r="B79" s="59">
        <v>10644</v>
      </c>
      <c r="C79" s="62">
        <v>23</v>
      </c>
      <c r="D79" s="59">
        <v>10659</v>
      </c>
      <c r="E79" s="62">
        <v>13</v>
      </c>
      <c r="F79" s="59">
        <v>10680</v>
      </c>
      <c r="G79" s="65">
        <v>23</v>
      </c>
      <c r="H79" s="65">
        <v>10687</v>
      </c>
      <c r="I79" s="43"/>
      <c r="J79" s="43"/>
      <c r="K79" s="44">
        <v>0</v>
      </c>
      <c r="L79">
        <v>1212</v>
      </c>
    </row>
    <row r="80" spans="1:12" x14ac:dyDescent="0.3">
      <c r="A80" s="59">
        <v>21</v>
      </c>
      <c r="B80" s="59">
        <v>10800</v>
      </c>
      <c r="C80" s="62">
        <v>12</v>
      </c>
      <c r="D80" s="59">
        <v>10808</v>
      </c>
      <c r="E80" s="62">
        <v>24</v>
      </c>
      <c r="F80" s="59">
        <v>10816</v>
      </c>
      <c r="G80" s="65">
        <v>23</v>
      </c>
      <c r="H80" s="65">
        <v>10831</v>
      </c>
      <c r="I80" s="43"/>
      <c r="J80" s="43"/>
      <c r="K80" s="44">
        <v>0</v>
      </c>
      <c r="L80">
        <v>2122</v>
      </c>
    </row>
    <row r="81" spans="1:12" x14ac:dyDescent="0.3">
      <c r="A81" s="59">
        <v>21</v>
      </c>
      <c r="B81" s="59">
        <v>10934</v>
      </c>
      <c r="C81" s="62">
        <v>12</v>
      </c>
      <c r="D81" s="59">
        <v>10942</v>
      </c>
      <c r="E81" s="62">
        <v>24</v>
      </c>
      <c r="F81" s="59">
        <v>10950</v>
      </c>
      <c r="G81" s="65">
        <v>14</v>
      </c>
      <c r="H81" s="65">
        <v>10959</v>
      </c>
      <c r="I81" s="43"/>
      <c r="J81" s="43"/>
      <c r="K81" s="44">
        <v>0</v>
      </c>
      <c r="L81">
        <v>2121</v>
      </c>
    </row>
    <row r="82" spans="1:12" x14ac:dyDescent="0.3">
      <c r="A82" s="59">
        <v>21</v>
      </c>
      <c r="B82" s="59">
        <v>11060</v>
      </c>
      <c r="C82" s="62">
        <v>12</v>
      </c>
      <c r="D82" s="59">
        <v>11068</v>
      </c>
      <c r="E82" s="62">
        <v>24</v>
      </c>
      <c r="F82" s="59">
        <v>11075</v>
      </c>
      <c r="G82" s="65">
        <v>14</v>
      </c>
      <c r="H82" s="65">
        <v>11088</v>
      </c>
      <c r="I82" s="43"/>
      <c r="J82" s="43"/>
      <c r="K82" s="44">
        <v>0</v>
      </c>
      <c r="L82">
        <v>2121</v>
      </c>
    </row>
    <row r="83" spans="1:12" x14ac:dyDescent="0.3">
      <c r="A83" s="59">
        <v>21</v>
      </c>
      <c r="B83" s="59">
        <v>11206</v>
      </c>
      <c r="C83" s="62">
        <v>21</v>
      </c>
      <c r="D83" s="59">
        <v>11226</v>
      </c>
      <c r="E83" s="62">
        <v>11</v>
      </c>
      <c r="F83" s="59">
        <v>11238</v>
      </c>
      <c r="G83" s="65">
        <v>21</v>
      </c>
      <c r="H83" s="65">
        <v>11245</v>
      </c>
      <c r="I83" s="43"/>
      <c r="J83" s="43"/>
      <c r="K83" s="44">
        <v>0</v>
      </c>
      <c r="L83">
        <v>2212</v>
      </c>
    </row>
    <row r="84" spans="1:12" x14ac:dyDescent="0.3">
      <c r="A84" s="59">
        <v>21</v>
      </c>
      <c r="B84" s="59">
        <v>11339</v>
      </c>
      <c r="C84" s="62">
        <v>12</v>
      </c>
      <c r="D84" s="59">
        <v>11348</v>
      </c>
      <c r="E84" s="62">
        <v>24</v>
      </c>
      <c r="F84" s="59">
        <v>11355</v>
      </c>
      <c r="G84" s="65">
        <v>14</v>
      </c>
      <c r="H84" s="65">
        <v>11370</v>
      </c>
      <c r="I84" s="43"/>
      <c r="J84" s="43"/>
      <c r="K84" s="44">
        <v>0</v>
      </c>
      <c r="L84">
        <v>2121</v>
      </c>
    </row>
    <row r="85" spans="1:12" x14ac:dyDescent="0.3">
      <c r="A85" s="59">
        <v>12</v>
      </c>
      <c r="B85" s="59">
        <v>11483</v>
      </c>
      <c r="C85" s="62">
        <v>23</v>
      </c>
      <c r="D85" s="59">
        <v>11492</v>
      </c>
      <c r="E85" s="62">
        <v>24</v>
      </c>
      <c r="F85" s="59">
        <v>11538</v>
      </c>
      <c r="G85" s="65">
        <v>14</v>
      </c>
      <c r="H85" s="65">
        <v>11546</v>
      </c>
      <c r="I85" s="43"/>
      <c r="J85" s="43"/>
      <c r="K85" s="44">
        <v>0</v>
      </c>
      <c r="L85">
        <v>1221</v>
      </c>
    </row>
    <row r="86" spans="1:12" x14ac:dyDescent="0.3">
      <c r="A86" s="59">
        <v>21</v>
      </c>
      <c r="B86" s="59">
        <v>11650</v>
      </c>
      <c r="C86" s="62">
        <v>12</v>
      </c>
      <c r="D86" s="59">
        <v>11659</v>
      </c>
      <c r="E86" s="62">
        <v>24</v>
      </c>
      <c r="F86" s="59">
        <v>11667</v>
      </c>
      <c r="G86" s="65">
        <v>23</v>
      </c>
      <c r="H86" s="65">
        <v>11675</v>
      </c>
      <c r="I86" s="43"/>
      <c r="J86" s="43"/>
      <c r="K86" s="44">
        <v>0</v>
      </c>
      <c r="L86">
        <v>2122</v>
      </c>
    </row>
    <row r="87" spans="1:12" x14ac:dyDescent="0.3">
      <c r="A87" s="59">
        <v>21</v>
      </c>
      <c r="B87" s="59">
        <v>11789</v>
      </c>
      <c r="C87" s="62">
        <v>21</v>
      </c>
      <c r="D87" s="59">
        <v>11799</v>
      </c>
      <c r="E87" s="62">
        <v>11</v>
      </c>
      <c r="F87" s="59">
        <v>11808</v>
      </c>
      <c r="G87" s="65">
        <v>21</v>
      </c>
      <c r="H87" s="65">
        <v>11816</v>
      </c>
      <c r="I87" s="43"/>
      <c r="J87" s="43"/>
      <c r="K87" s="44">
        <v>0</v>
      </c>
      <c r="L87">
        <v>2212</v>
      </c>
    </row>
    <row r="88" spans="1:12" x14ac:dyDescent="0.3">
      <c r="A88" s="59">
        <v>21</v>
      </c>
      <c r="B88" s="59">
        <v>11912</v>
      </c>
      <c r="C88" s="62">
        <v>12</v>
      </c>
      <c r="D88" s="59">
        <v>11921</v>
      </c>
      <c r="E88" s="62">
        <v>24</v>
      </c>
      <c r="F88" s="59">
        <v>11929</v>
      </c>
      <c r="G88" s="65">
        <v>14</v>
      </c>
      <c r="H88" s="65">
        <v>11955</v>
      </c>
      <c r="I88" s="43"/>
      <c r="J88" s="43"/>
      <c r="K88" s="44">
        <v>0</v>
      </c>
      <c r="L88">
        <v>2121</v>
      </c>
    </row>
    <row r="89" spans="1:12" x14ac:dyDescent="0.3">
      <c r="A89" s="59">
        <v>21</v>
      </c>
      <c r="B89" s="59">
        <v>12065</v>
      </c>
      <c r="C89" s="62">
        <v>12</v>
      </c>
      <c r="D89" s="59">
        <v>12076</v>
      </c>
      <c r="E89" s="62">
        <v>24</v>
      </c>
      <c r="F89" s="59">
        <v>12083</v>
      </c>
      <c r="G89" s="65">
        <v>23</v>
      </c>
      <c r="H89" s="65">
        <v>12094</v>
      </c>
      <c r="I89" s="43"/>
      <c r="J89" s="43"/>
      <c r="K89" s="44">
        <v>0</v>
      </c>
      <c r="L89">
        <v>2122</v>
      </c>
    </row>
    <row r="90" spans="1:12" x14ac:dyDescent="0.3">
      <c r="A90" s="60">
        <v>21</v>
      </c>
      <c r="B90" s="60">
        <v>12196</v>
      </c>
      <c r="C90" s="63">
        <v>21</v>
      </c>
      <c r="D90" s="60">
        <v>12204</v>
      </c>
      <c r="E90" s="63">
        <v>11</v>
      </c>
      <c r="F90" s="60">
        <v>12213</v>
      </c>
      <c r="G90" s="66">
        <v>21</v>
      </c>
      <c r="H90" s="66">
        <v>12229</v>
      </c>
      <c r="I90" s="42"/>
      <c r="J90" s="42"/>
      <c r="K90" s="52">
        <v>0</v>
      </c>
      <c r="L90">
        <v>2212</v>
      </c>
    </row>
    <row r="91" spans="1:12" x14ac:dyDescent="0.3">
      <c r="A91" s="60">
        <v>21</v>
      </c>
      <c r="B91" s="60">
        <v>12321</v>
      </c>
      <c r="C91" s="63">
        <v>12</v>
      </c>
      <c r="D91" s="60">
        <v>12329</v>
      </c>
      <c r="E91" s="63">
        <v>24</v>
      </c>
      <c r="F91" s="60">
        <v>12336</v>
      </c>
      <c r="G91" s="66">
        <v>23</v>
      </c>
      <c r="H91" s="66">
        <v>12349</v>
      </c>
      <c r="I91" s="42"/>
      <c r="J91" s="42"/>
      <c r="K91" s="52">
        <v>0</v>
      </c>
      <c r="L91">
        <v>2122</v>
      </c>
    </row>
    <row r="92" spans="1:12" x14ac:dyDescent="0.3">
      <c r="A92" s="60">
        <v>21</v>
      </c>
      <c r="B92" s="60">
        <v>12450</v>
      </c>
      <c r="C92" s="63">
        <v>21</v>
      </c>
      <c r="D92" s="60">
        <v>12459</v>
      </c>
      <c r="E92" s="63">
        <v>11</v>
      </c>
      <c r="F92" s="60">
        <v>12470</v>
      </c>
      <c r="G92" s="66">
        <v>21</v>
      </c>
      <c r="H92" s="66">
        <v>12478</v>
      </c>
      <c r="I92" s="42"/>
      <c r="J92" s="42"/>
      <c r="K92" s="52">
        <v>0</v>
      </c>
      <c r="L92">
        <v>2212</v>
      </c>
    </row>
    <row r="93" spans="1:12" x14ac:dyDescent="0.3">
      <c r="A93" s="60">
        <v>12</v>
      </c>
      <c r="B93" s="60">
        <v>12605</v>
      </c>
      <c r="C93" s="63">
        <v>23</v>
      </c>
      <c r="D93" s="60">
        <v>12613</v>
      </c>
      <c r="E93" s="63">
        <v>24</v>
      </c>
      <c r="F93" s="60">
        <v>12627</v>
      </c>
      <c r="G93" s="66">
        <v>14</v>
      </c>
      <c r="H93" s="66">
        <v>12639</v>
      </c>
      <c r="I93" s="42"/>
      <c r="J93" s="42"/>
      <c r="K93" s="52">
        <v>0</v>
      </c>
      <c r="L93">
        <v>1221</v>
      </c>
    </row>
    <row r="94" spans="1:12" x14ac:dyDescent="0.3">
      <c r="A94" s="60">
        <v>21</v>
      </c>
      <c r="B94" s="60">
        <v>12742</v>
      </c>
      <c r="C94" s="63">
        <v>12</v>
      </c>
      <c r="D94" s="60">
        <v>12751</v>
      </c>
      <c r="E94" s="63">
        <v>24</v>
      </c>
      <c r="F94" s="60">
        <v>12758</v>
      </c>
      <c r="G94" s="66">
        <v>23</v>
      </c>
      <c r="H94" s="66">
        <v>12774</v>
      </c>
      <c r="I94" s="42"/>
      <c r="J94" s="42"/>
      <c r="K94" s="52">
        <v>0</v>
      </c>
      <c r="L94">
        <v>2122</v>
      </c>
    </row>
    <row r="95" spans="1:12" x14ac:dyDescent="0.3">
      <c r="A95" s="60">
        <v>21</v>
      </c>
      <c r="B95" s="60">
        <v>12903</v>
      </c>
      <c r="C95" s="63">
        <v>21</v>
      </c>
      <c r="D95" s="60">
        <v>12911</v>
      </c>
      <c r="E95" s="63">
        <v>22</v>
      </c>
      <c r="F95" s="60">
        <v>12919</v>
      </c>
      <c r="G95" s="66">
        <v>23</v>
      </c>
      <c r="H95" s="66">
        <v>12932</v>
      </c>
      <c r="I95" s="42"/>
      <c r="J95" s="42"/>
      <c r="K95" s="52">
        <v>0</v>
      </c>
      <c r="L95">
        <v>2222</v>
      </c>
    </row>
    <row r="96" spans="1:12" x14ac:dyDescent="0.3">
      <c r="A96" s="60">
        <v>21</v>
      </c>
      <c r="B96" s="60">
        <v>13043</v>
      </c>
      <c r="C96" s="63">
        <v>21</v>
      </c>
      <c r="D96" s="60">
        <v>13059</v>
      </c>
      <c r="E96" s="63">
        <v>22</v>
      </c>
      <c r="F96" s="60">
        <v>13071</v>
      </c>
      <c r="G96" s="66">
        <v>23</v>
      </c>
      <c r="H96" s="66">
        <v>13078</v>
      </c>
      <c r="I96" s="42"/>
      <c r="J96" s="42"/>
      <c r="K96" s="52">
        <v>0</v>
      </c>
      <c r="L96">
        <v>2222</v>
      </c>
    </row>
    <row r="97" spans="1:12" x14ac:dyDescent="0.3">
      <c r="A97" s="60">
        <v>21</v>
      </c>
      <c r="B97" s="60">
        <v>13189</v>
      </c>
      <c r="C97" s="63">
        <v>12</v>
      </c>
      <c r="D97" s="60">
        <v>13197</v>
      </c>
      <c r="E97" s="63">
        <v>24</v>
      </c>
      <c r="F97" s="60">
        <v>13205</v>
      </c>
      <c r="G97" s="66">
        <v>23</v>
      </c>
      <c r="H97" s="66">
        <v>13218</v>
      </c>
      <c r="I97" s="42"/>
      <c r="J97" s="42"/>
      <c r="K97" s="52">
        <v>0</v>
      </c>
      <c r="L97">
        <v>2122</v>
      </c>
    </row>
    <row r="98" spans="1:12" x14ac:dyDescent="0.3">
      <c r="A98" s="60">
        <v>21</v>
      </c>
      <c r="B98" s="60">
        <v>13329</v>
      </c>
      <c r="C98" s="63">
        <v>12</v>
      </c>
      <c r="D98" s="60">
        <v>13337</v>
      </c>
      <c r="E98" s="63">
        <v>24</v>
      </c>
      <c r="F98" s="60">
        <v>13357</v>
      </c>
      <c r="G98" s="66">
        <v>23</v>
      </c>
      <c r="H98" s="66">
        <v>13364</v>
      </c>
      <c r="I98" s="42"/>
      <c r="J98" s="42"/>
      <c r="K98" s="52">
        <v>0</v>
      </c>
      <c r="L98">
        <v>2122</v>
      </c>
    </row>
    <row r="99" spans="1:12" x14ac:dyDescent="0.3">
      <c r="A99" s="60">
        <v>21</v>
      </c>
      <c r="B99" s="60">
        <v>13465</v>
      </c>
      <c r="C99" s="63">
        <v>21</v>
      </c>
      <c r="D99" s="60">
        <v>13480</v>
      </c>
      <c r="E99" s="63">
        <v>22</v>
      </c>
      <c r="F99" s="60">
        <v>13495</v>
      </c>
      <c r="G99" s="66">
        <v>23</v>
      </c>
      <c r="H99" s="66">
        <v>13505</v>
      </c>
      <c r="I99" s="42"/>
      <c r="J99" s="42"/>
      <c r="K99" s="52">
        <v>0</v>
      </c>
      <c r="L99">
        <v>2222</v>
      </c>
    </row>
    <row r="100" spans="1:12" x14ac:dyDescent="0.3">
      <c r="A100" s="60">
        <v>21</v>
      </c>
      <c r="B100" s="60">
        <v>13623</v>
      </c>
      <c r="C100" s="63">
        <v>12</v>
      </c>
      <c r="D100" s="60">
        <v>13630</v>
      </c>
      <c r="E100" s="63">
        <v>24</v>
      </c>
      <c r="F100" s="60">
        <v>13638</v>
      </c>
      <c r="G100" s="66">
        <v>23</v>
      </c>
      <c r="H100" s="66">
        <v>13645</v>
      </c>
      <c r="I100" s="42"/>
      <c r="J100" s="42"/>
      <c r="K100" s="52">
        <v>0</v>
      </c>
      <c r="L100">
        <v>2122</v>
      </c>
    </row>
    <row r="101" spans="1:12" x14ac:dyDescent="0.3">
      <c r="A101" s="60">
        <v>21</v>
      </c>
      <c r="B101" s="60">
        <v>13750</v>
      </c>
      <c r="C101" s="63">
        <v>12</v>
      </c>
      <c r="D101" s="60">
        <v>13758</v>
      </c>
      <c r="E101" s="63">
        <v>24</v>
      </c>
      <c r="F101" s="60">
        <v>13765</v>
      </c>
      <c r="G101" s="66">
        <v>14</v>
      </c>
      <c r="H101" s="66">
        <v>13798</v>
      </c>
      <c r="I101" s="42"/>
      <c r="J101" s="42"/>
      <c r="K101" s="52">
        <v>0</v>
      </c>
      <c r="L101">
        <v>2121</v>
      </c>
    </row>
    <row r="102" spans="1:12" x14ac:dyDescent="0.3">
      <c r="A102" s="60">
        <v>21</v>
      </c>
      <c r="B102" s="60">
        <v>13897</v>
      </c>
      <c r="C102" s="63">
        <v>21</v>
      </c>
      <c r="D102" s="60">
        <v>13908</v>
      </c>
      <c r="E102" s="63">
        <v>11</v>
      </c>
      <c r="F102" s="60">
        <v>13917</v>
      </c>
      <c r="G102" s="66">
        <v>21</v>
      </c>
      <c r="H102" s="66">
        <v>13925</v>
      </c>
      <c r="I102" s="42"/>
      <c r="J102" s="42"/>
      <c r="K102" s="52">
        <v>0</v>
      </c>
      <c r="L102">
        <v>2212</v>
      </c>
    </row>
    <row r="103" spans="1:12" x14ac:dyDescent="0.3">
      <c r="A103" s="60">
        <v>21</v>
      </c>
      <c r="B103" s="60">
        <v>14016</v>
      </c>
      <c r="C103" s="63">
        <v>12</v>
      </c>
      <c r="D103" s="60">
        <v>14026</v>
      </c>
      <c r="E103" s="63">
        <v>24</v>
      </c>
      <c r="F103" s="60">
        <v>14035</v>
      </c>
      <c r="G103" s="66">
        <v>14</v>
      </c>
      <c r="H103" s="66">
        <v>14043</v>
      </c>
      <c r="I103" s="42"/>
      <c r="J103" s="42"/>
      <c r="K103" s="52">
        <v>0</v>
      </c>
      <c r="L103">
        <v>2121</v>
      </c>
    </row>
    <row r="104" spans="1:12" x14ac:dyDescent="0.3">
      <c r="A104" s="60">
        <v>21</v>
      </c>
      <c r="B104" s="60">
        <v>14149</v>
      </c>
      <c r="C104" s="63">
        <v>21</v>
      </c>
      <c r="D104" s="60">
        <v>14167</v>
      </c>
      <c r="E104" s="63">
        <v>11</v>
      </c>
      <c r="F104" s="60">
        <v>14184</v>
      </c>
      <c r="G104" s="66">
        <v>21</v>
      </c>
      <c r="H104" s="66">
        <v>14192</v>
      </c>
      <c r="I104" s="42"/>
      <c r="J104" s="42"/>
      <c r="K104" s="52">
        <v>0</v>
      </c>
      <c r="L104">
        <v>2212</v>
      </c>
    </row>
    <row r="105" spans="1:12" x14ac:dyDescent="0.3">
      <c r="A105" s="60">
        <v>21</v>
      </c>
      <c r="B105" s="60">
        <v>14283</v>
      </c>
      <c r="C105" s="63">
        <v>12</v>
      </c>
      <c r="D105" s="60">
        <v>14297</v>
      </c>
      <c r="E105" s="63">
        <v>24</v>
      </c>
      <c r="F105" s="60">
        <v>14306</v>
      </c>
      <c r="G105" s="66">
        <v>23</v>
      </c>
      <c r="H105" s="66">
        <v>14334</v>
      </c>
      <c r="I105" s="42"/>
      <c r="J105" s="42"/>
      <c r="K105" s="52">
        <v>0</v>
      </c>
      <c r="L105">
        <v>2122</v>
      </c>
    </row>
    <row r="106" spans="1:12" x14ac:dyDescent="0.3">
      <c r="A106" s="60">
        <v>21</v>
      </c>
      <c r="B106" s="60">
        <v>14437</v>
      </c>
      <c r="C106" s="63">
        <v>21</v>
      </c>
      <c r="D106" s="60">
        <v>14453</v>
      </c>
      <c r="E106" s="63">
        <v>11</v>
      </c>
      <c r="F106" s="60">
        <v>14461</v>
      </c>
      <c r="G106" s="66">
        <v>21</v>
      </c>
      <c r="H106" s="66">
        <v>14469</v>
      </c>
      <c r="I106" s="42"/>
      <c r="J106" s="42"/>
      <c r="K106" s="52">
        <v>0</v>
      </c>
      <c r="L106">
        <v>2212</v>
      </c>
    </row>
    <row r="107" spans="1:12" x14ac:dyDescent="0.3">
      <c r="A107" s="60">
        <v>21</v>
      </c>
      <c r="B107" s="60">
        <v>14563</v>
      </c>
      <c r="C107" s="63">
        <v>12</v>
      </c>
      <c r="D107" s="60">
        <v>14575</v>
      </c>
      <c r="E107" s="63">
        <v>24</v>
      </c>
      <c r="F107" s="60">
        <v>14583</v>
      </c>
      <c r="G107" s="66">
        <v>23</v>
      </c>
      <c r="H107" s="66">
        <v>14591</v>
      </c>
      <c r="I107" s="42"/>
      <c r="J107" s="42"/>
      <c r="K107" s="52">
        <v>0</v>
      </c>
      <c r="L107">
        <v>2122</v>
      </c>
    </row>
    <row r="108" spans="1:12" x14ac:dyDescent="0.3">
      <c r="A108" s="60">
        <v>21</v>
      </c>
      <c r="B108" s="60">
        <v>14689</v>
      </c>
      <c r="C108" s="63">
        <v>12</v>
      </c>
      <c r="D108" s="60">
        <v>14709</v>
      </c>
      <c r="E108" s="63">
        <v>24</v>
      </c>
      <c r="F108" s="60">
        <v>14717</v>
      </c>
      <c r="G108" s="66">
        <v>23</v>
      </c>
      <c r="H108" s="66">
        <v>14728</v>
      </c>
      <c r="I108" s="42"/>
      <c r="J108" s="42"/>
      <c r="K108" s="52">
        <v>0</v>
      </c>
      <c r="L108">
        <v>2122</v>
      </c>
    </row>
    <row r="109" spans="1:12" x14ac:dyDescent="0.3">
      <c r="A109" s="60">
        <v>21</v>
      </c>
      <c r="B109" s="60">
        <v>14831</v>
      </c>
      <c r="C109" s="63">
        <v>21</v>
      </c>
      <c r="D109" s="60">
        <v>14856</v>
      </c>
      <c r="E109" s="63">
        <v>22</v>
      </c>
      <c r="F109" s="60">
        <v>14870</v>
      </c>
      <c r="G109" s="66">
        <v>14</v>
      </c>
      <c r="H109" s="66">
        <v>14897</v>
      </c>
      <c r="I109" s="42"/>
      <c r="J109" s="42"/>
      <c r="K109" s="52">
        <v>0</v>
      </c>
      <c r="L109">
        <v>2221</v>
      </c>
    </row>
    <row r="110" spans="1:12" x14ac:dyDescent="0.3">
      <c r="A110" s="60">
        <v>12</v>
      </c>
      <c r="B110" s="60">
        <v>15009</v>
      </c>
      <c r="C110" s="63">
        <v>23</v>
      </c>
      <c r="D110" s="60">
        <v>15017</v>
      </c>
      <c r="E110" s="63">
        <v>24</v>
      </c>
      <c r="F110" s="60">
        <v>15025</v>
      </c>
      <c r="G110" s="66">
        <v>23</v>
      </c>
      <c r="H110" s="66">
        <v>15032</v>
      </c>
      <c r="I110" s="42"/>
      <c r="J110" s="42"/>
      <c r="K110" s="52">
        <v>0</v>
      </c>
      <c r="L110">
        <v>1222</v>
      </c>
    </row>
    <row r="111" spans="1:12" x14ac:dyDescent="0.3">
      <c r="A111" s="60">
        <v>21</v>
      </c>
      <c r="B111" s="60">
        <v>15145</v>
      </c>
      <c r="C111" s="63">
        <v>12</v>
      </c>
      <c r="D111" s="60">
        <v>15156</v>
      </c>
      <c r="E111" s="63">
        <v>24</v>
      </c>
      <c r="F111" s="60">
        <v>15164</v>
      </c>
      <c r="G111" s="66">
        <v>23</v>
      </c>
      <c r="H111" s="66">
        <v>15175</v>
      </c>
      <c r="I111" s="42"/>
      <c r="J111" s="42"/>
      <c r="K111" s="52">
        <v>0</v>
      </c>
      <c r="L111">
        <v>2122</v>
      </c>
    </row>
    <row r="112" spans="1:12" x14ac:dyDescent="0.3">
      <c r="A112" s="60">
        <v>12</v>
      </c>
      <c r="B112" s="60">
        <v>15332</v>
      </c>
      <c r="C112" s="63">
        <v>23</v>
      </c>
      <c r="D112" s="60">
        <v>15340</v>
      </c>
      <c r="E112" s="63">
        <v>24</v>
      </c>
      <c r="F112" s="60">
        <v>15360</v>
      </c>
      <c r="G112" s="66">
        <v>23</v>
      </c>
      <c r="H112" s="66">
        <v>15383</v>
      </c>
      <c r="I112" s="42"/>
      <c r="J112" s="42"/>
      <c r="K112" s="52">
        <v>0</v>
      </c>
      <c r="L112">
        <v>1222</v>
      </c>
    </row>
    <row r="113" spans="1:12" x14ac:dyDescent="0.3">
      <c r="A113" s="60">
        <v>21</v>
      </c>
      <c r="B113" s="60">
        <v>15483</v>
      </c>
      <c r="C113" s="63">
        <v>12</v>
      </c>
      <c r="D113" s="60">
        <v>15504</v>
      </c>
      <c r="E113" s="63">
        <v>24</v>
      </c>
      <c r="F113" s="60">
        <v>15512</v>
      </c>
      <c r="G113" s="66">
        <v>23</v>
      </c>
      <c r="H113" s="66">
        <v>15535</v>
      </c>
      <c r="I113" s="42"/>
      <c r="J113" s="42"/>
      <c r="K113" s="52">
        <v>0</v>
      </c>
      <c r="L113">
        <v>2122</v>
      </c>
    </row>
    <row r="114" spans="1:12" x14ac:dyDescent="0.3">
      <c r="A114" s="60">
        <v>21</v>
      </c>
      <c r="B114" s="60">
        <v>15635</v>
      </c>
      <c r="C114" s="63">
        <v>21</v>
      </c>
      <c r="D114" s="60">
        <v>15646</v>
      </c>
      <c r="E114" s="63">
        <v>11</v>
      </c>
      <c r="F114" s="60">
        <v>15654</v>
      </c>
      <c r="G114" s="66">
        <v>21</v>
      </c>
      <c r="H114" s="66">
        <v>15662</v>
      </c>
      <c r="I114" s="42"/>
      <c r="J114" s="42"/>
      <c r="K114" s="52">
        <v>0</v>
      </c>
      <c r="L114">
        <v>2212</v>
      </c>
    </row>
    <row r="115" spans="1:12" x14ac:dyDescent="0.3">
      <c r="A115" s="60">
        <v>12</v>
      </c>
      <c r="B115" s="60">
        <v>15763</v>
      </c>
      <c r="C115" s="63">
        <v>14</v>
      </c>
      <c r="D115" s="60">
        <v>15776</v>
      </c>
      <c r="E115" s="63">
        <v>24</v>
      </c>
      <c r="F115" s="60">
        <v>15784</v>
      </c>
      <c r="G115" s="66">
        <v>23</v>
      </c>
      <c r="H115" s="66">
        <v>15838</v>
      </c>
      <c r="I115" s="42"/>
      <c r="J115" s="42"/>
      <c r="K115" s="52">
        <v>0</v>
      </c>
      <c r="L115">
        <v>1122</v>
      </c>
    </row>
    <row r="116" spans="1:12" x14ac:dyDescent="0.3">
      <c r="A116" s="60">
        <v>21</v>
      </c>
      <c r="B116" s="60">
        <v>15951</v>
      </c>
      <c r="C116" s="63">
        <v>21</v>
      </c>
      <c r="D116" s="60">
        <v>15967</v>
      </c>
      <c r="E116" s="63">
        <v>22</v>
      </c>
      <c r="F116" s="60">
        <v>15979</v>
      </c>
      <c r="G116" s="66">
        <v>14</v>
      </c>
      <c r="H116" s="66">
        <v>15985</v>
      </c>
      <c r="I116" s="42"/>
      <c r="J116" s="42"/>
      <c r="K116" s="52">
        <v>0</v>
      </c>
      <c r="L116">
        <v>2221</v>
      </c>
    </row>
    <row r="117" spans="1:12" x14ac:dyDescent="0.3">
      <c r="A117" s="59">
        <v>21</v>
      </c>
      <c r="B117" s="59">
        <v>16125</v>
      </c>
      <c r="C117" s="62">
        <v>21</v>
      </c>
      <c r="D117" s="59">
        <v>16134</v>
      </c>
      <c r="E117" s="62">
        <v>11</v>
      </c>
      <c r="F117" s="59">
        <v>16149</v>
      </c>
      <c r="G117" s="65">
        <v>21</v>
      </c>
      <c r="H117" s="65">
        <v>16156</v>
      </c>
      <c r="I117" s="43"/>
      <c r="J117" s="43"/>
      <c r="K117" s="44">
        <v>0</v>
      </c>
      <c r="L117">
        <v>2212</v>
      </c>
    </row>
    <row r="118" spans="1:12" x14ac:dyDescent="0.3">
      <c r="A118" s="59">
        <v>12</v>
      </c>
      <c r="B118" s="59">
        <v>16269</v>
      </c>
      <c r="C118" s="62">
        <v>23</v>
      </c>
      <c r="D118" s="59">
        <v>16277</v>
      </c>
      <c r="E118" s="62">
        <v>24</v>
      </c>
      <c r="F118" s="59">
        <v>16303</v>
      </c>
      <c r="G118" s="65">
        <v>14</v>
      </c>
      <c r="H118" s="65">
        <v>16311</v>
      </c>
      <c r="I118" s="43"/>
      <c r="J118" s="43"/>
      <c r="K118" s="44">
        <v>0</v>
      </c>
      <c r="L118">
        <v>1221</v>
      </c>
    </row>
    <row r="119" spans="1:12" x14ac:dyDescent="0.3">
      <c r="A119" s="59">
        <v>21</v>
      </c>
      <c r="B119" s="59">
        <v>16412</v>
      </c>
      <c r="C119" s="62">
        <v>21</v>
      </c>
      <c r="D119" s="59">
        <v>16422</v>
      </c>
      <c r="E119" s="62">
        <v>11</v>
      </c>
      <c r="F119" s="59">
        <v>16430</v>
      </c>
      <c r="G119" s="65">
        <v>21</v>
      </c>
      <c r="H119" s="65">
        <v>16438</v>
      </c>
      <c r="I119" s="43"/>
      <c r="J119" s="43"/>
      <c r="K119" s="44">
        <v>0</v>
      </c>
      <c r="L119">
        <v>2212</v>
      </c>
    </row>
    <row r="120" spans="1:12" x14ac:dyDescent="0.3">
      <c r="A120" s="59">
        <v>21</v>
      </c>
      <c r="B120" s="59">
        <v>16543</v>
      </c>
      <c r="C120" s="62">
        <v>12</v>
      </c>
      <c r="D120" s="59">
        <v>16550</v>
      </c>
      <c r="E120" s="62">
        <v>13</v>
      </c>
      <c r="F120" s="59">
        <v>16566</v>
      </c>
      <c r="G120" s="65">
        <v>23</v>
      </c>
      <c r="H120" s="65">
        <v>16573</v>
      </c>
      <c r="I120" s="43"/>
      <c r="J120" s="43"/>
      <c r="K120" s="44">
        <v>0</v>
      </c>
      <c r="L120">
        <v>2112</v>
      </c>
    </row>
    <row r="121" spans="1:12" x14ac:dyDescent="0.3">
      <c r="A121" s="59">
        <v>21</v>
      </c>
      <c r="B121" s="59">
        <v>16677</v>
      </c>
      <c r="C121" s="62">
        <v>21</v>
      </c>
      <c r="D121" s="59">
        <v>16693</v>
      </c>
      <c r="E121" s="62">
        <v>22</v>
      </c>
      <c r="F121" s="59">
        <v>16705</v>
      </c>
      <c r="G121" s="65">
        <v>14</v>
      </c>
      <c r="H121" s="65">
        <v>16736</v>
      </c>
      <c r="I121" s="43"/>
      <c r="J121" s="43"/>
      <c r="K121" s="44">
        <v>0</v>
      </c>
      <c r="L121">
        <v>2221</v>
      </c>
    </row>
    <row r="122" spans="1:12" x14ac:dyDescent="0.3">
      <c r="A122" s="59">
        <v>21</v>
      </c>
      <c r="B122" s="59">
        <v>16840</v>
      </c>
      <c r="C122" s="62">
        <v>21</v>
      </c>
      <c r="D122" s="59">
        <v>16856</v>
      </c>
      <c r="E122" s="62">
        <v>22</v>
      </c>
      <c r="F122" s="59">
        <v>16864</v>
      </c>
      <c r="G122" s="65">
        <v>23</v>
      </c>
      <c r="H122" s="65">
        <v>16907</v>
      </c>
      <c r="I122" s="43"/>
      <c r="J122" s="43"/>
      <c r="K122" s="44">
        <v>0</v>
      </c>
      <c r="L122">
        <v>2222</v>
      </c>
    </row>
    <row r="123" spans="1:12" x14ac:dyDescent="0.3">
      <c r="A123" s="59">
        <v>12</v>
      </c>
      <c r="B123" s="59">
        <v>17019</v>
      </c>
      <c r="C123" s="62">
        <v>23</v>
      </c>
      <c r="D123" s="59">
        <v>17027</v>
      </c>
      <c r="E123" s="62">
        <v>24</v>
      </c>
      <c r="F123" s="59">
        <v>17039</v>
      </c>
      <c r="G123" s="65">
        <v>14</v>
      </c>
      <c r="H123" s="65">
        <v>17047</v>
      </c>
      <c r="I123" s="43"/>
      <c r="J123" s="43"/>
      <c r="K123" s="44">
        <v>0</v>
      </c>
      <c r="L123">
        <v>1221</v>
      </c>
    </row>
    <row r="124" spans="1:12" x14ac:dyDescent="0.3">
      <c r="A124" s="59">
        <v>21</v>
      </c>
      <c r="B124" s="59">
        <v>17148</v>
      </c>
      <c r="C124" s="62">
        <v>12</v>
      </c>
      <c r="D124" s="59">
        <v>17159</v>
      </c>
      <c r="E124" s="62">
        <v>24</v>
      </c>
      <c r="F124" s="59">
        <v>17167</v>
      </c>
      <c r="G124" s="65">
        <v>23</v>
      </c>
      <c r="H124" s="65">
        <v>17183</v>
      </c>
      <c r="I124" s="43"/>
      <c r="J124" s="43"/>
      <c r="K124" s="44">
        <v>0</v>
      </c>
      <c r="L124">
        <v>2122</v>
      </c>
    </row>
    <row r="125" spans="1:12" x14ac:dyDescent="0.3">
      <c r="A125" s="59">
        <v>21</v>
      </c>
      <c r="B125" s="59">
        <v>17287</v>
      </c>
      <c r="C125" s="62">
        <v>21</v>
      </c>
      <c r="D125" s="59">
        <v>17300</v>
      </c>
      <c r="E125" s="62">
        <v>22</v>
      </c>
      <c r="F125" s="59">
        <v>17325</v>
      </c>
      <c r="G125" s="65">
        <v>23</v>
      </c>
      <c r="H125" s="65">
        <v>17332</v>
      </c>
      <c r="I125" s="43"/>
      <c r="J125" s="43"/>
      <c r="K125" s="44">
        <v>0</v>
      </c>
      <c r="L125">
        <v>2222</v>
      </c>
    </row>
    <row r="126" spans="1:12" x14ac:dyDescent="0.3">
      <c r="A126" s="59">
        <v>21</v>
      </c>
      <c r="B126" s="59">
        <v>17433</v>
      </c>
      <c r="C126" s="62">
        <v>21</v>
      </c>
      <c r="D126" s="59">
        <v>17441</v>
      </c>
      <c r="E126" s="62">
        <v>22</v>
      </c>
      <c r="F126" s="59">
        <v>17476</v>
      </c>
      <c r="G126" s="65">
        <v>14</v>
      </c>
      <c r="H126" s="65">
        <v>17485</v>
      </c>
      <c r="I126" s="43"/>
      <c r="J126" s="43"/>
      <c r="K126" s="44">
        <v>0</v>
      </c>
      <c r="L126">
        <v>2221</v>
      </c>
    </row>
    <row r="127" spans="1:12" x14ac:dyDescent="0.3">
      <c r="A127" s="59">
        <v>21</v>
      </c>
      <c r="B127" s="59">
        <v>17587</v>
      </c>
      <c r="C127" s="62">
        <v>12</v>
      </c>
      <c r="D127" s="59">
        <v>17596</v>
      </c>
      <c r="E127" s="62">
        <v>13</v>
      </c>
      <c r="F127" s="59">
        <v>17607</v>
      </c>
      <c r="G127" s="65">
        <v>23</v>
      </c>
      <c r="H127" s="65">
        <v>17615</v>
      </c>
      <c r="I127" s="43"/>
      <c r="J127" s="43"/>
      <c r="K127" s="44">
        <v>0</v>
      </c>
      <c r="L127">
        <v>2112</v>
      </c>
    </row>
    <row r="128" spans="1:12" x14ac:dyDescent="0.3">
      <c r="A128" s="59">
        <v>12</v>
      </c>
      <c r="B128" s="59">
        <v>17731</v>
      </c>
      <c r="C128" s="62">
        <v>23</v>
      </c>
      <c r="D128" s="59">
        <v>17739</v>
      </c>
      <c r="E128" s="62">
        <v>13</v>
      </c>
      <c r="F128" s="59">
        <v>17762</v>
      </c>
      <c r="G128" s="65">
        <v>14</v>
      </c>
      <c r="H128" s="65">
        <v>17777</v>
      </c>
      <c r="I128" s="43"/>
      <c r="J128" s="43"/>
      <c r="K128" s="44">
        <v>0</v>
      </c>
      <c r="L128">
        <v>1211</v>
      </c>
    </row>
    <row r="129" spans="1:12" x14ac:dyDescent="0.3">
      <c r="A129" s="59">
        <v>21</v>
      </c>
      <c r="B129" s="59">
        <v>17919</v>
      </c>
      <c r="C129" s="62">
        <v>12</v>
      </c>
      <c r="D129" s="59">
        <v>17928</v>
      </c>
      <c r="E129" s="62">
        <v>24</v>
      </c>
      <c r="F129" s="59">
        <v>17937</v>
      </c>
      <c r="G129" s="65">
        <v>23</v>
      </c>
      <c r="H129" s="65">
        <v>17945</v>
      </c>
      <c r="I129" s="43"/>
      <c r="J129" s="43"/>
      <c r="K129" s="44">
        <v>0</v>
      </c>
      <c r="L129">
        <v>2122</v>
      </c>
    </row>
    <row r="130" spans="1:12" x14ac:dyDescent="0.3">
      <c r="A130" s="59">
        <v>21</v>
      </c>
      <c r="B130" s="59">
        <v>18050</v>
      </c>
      <c r="C130" s="62">
        <v>12</v>
      </c>
      <c r="D130" s="59">
        <v>18058</v>
      </c>
      <c r="E130" s="62">
        <v>24</v>
      </c>
      <c r="F130" s="59">
        <v>18067</v>
      </c>
      <c r="G130" s="65">
        <v>14</v>
      </c>
      <c r="H130" s="65">
        <v>18093</v>
      </c>
      <c r="I130" s="43"/>
      <c r="J130" s="43"/>
      <c r="K130" s="44">
        <v>0</v>
      </c>
      <c r="L130">
        <v>2121</v>
      </c>
    </row>
    <row r="131" spans="1:12" x14ac:dyDescent="0.3">
      <c r="A131" s="59">
        <v>21</v>
      </c>
      <c r="B131" s="59">
        <v>18193</v>
      </c>
      <c r="C131" s="62">
        <v>21</v>
      </c>
      <c r="D131" s="59">
        <v>18210</v>
      </c>
      <c r="E131" s="62">
        <v>22</v>
      </c>
      <c r="F131" s="59">
        <v>18220</v>
      </c>
      <c r="G131" s="65">
        <v>14</v>
      </c>
      <c r="H131" s="65">
        <v>18231</v>
      </c>
      <c r="I131" s="43"/>
      <c r="J131" s="43"/>
      <c r="K131" s="44">
        <v>0</v>
      </c>
      <c r="L131">
        <v>2221</v>
      </c>
    </row>
    <row r="132" spans="1:12" x14ac:dyDescent="0.3">
      <c r="A132" s="59">
        <v>21</v>
      </c>
      <c r="B132" s="59">
        <v>18335</v>
      </c>
      <c r="C132" s="62">
        <v>12</v>
      </c>
      <c r="D132" s="59">
        <v>18344</v>
      </c>
      <c r="E132" s="62">
        <v>24</v>
      </c>
      <c r="F132" s="59">
        <v>18351</v>
      </c>
      <c r="G132" s="65">
        <v>23</v>
      </c>
      <c r="H132" s="65">
        <v>18359</v>
      </c>
      <c r="I132" s="43"/>
      <c r="J132" s="43"/>
      <c r="K132" s="44">
        <v>0</v>
      </c>
      <c r="L132">
        <v>2122</v>
      </c>
    </row>
    <row r="133" spans="1:12" x14ac:dyDescent="0.3">
      <c r="A133" s="59">
        <v>21</v>
      </c>
      <c r="B133" s="59">
        <v>18457</v>
      </c>
      <c r="C133" s="62">
        <v>12</v>
      </c>
      <c r="D133" s="59">
        <v>18466</v>
      </c>
      <c r="E133" s="62">
        <v>13</v>
      </c>
      <c r="F133" s="59">
        <v>18523</v>
      </c>
      <c r="G133" s="65">
        <v>23</v>
      </c>
      <c r="H133" s="65">
        <v>18531</v>
      </c>
      <c r="I133" s="43"/>
      <c r="J133" s="43"/>
      <c r="K133" s="44">
        <v>0</v>
      </c>
      <c r="L133">
        <v>2112</v>
      </c>
    </row>
    <row r="134" spans="1:12" x14ac:dyDescent="0.3">
      <c r="A134" s="59">
        <v>21</v>
      </c>
      <c r="B134" s="59">
        <v>18634</v>
      </c>
      <c r="C134" s="62">
        <v>21</v>
      </c>
      <c r="D134" s="59">
        <v>18647</v>
      </c>
      <c r="E134" s="62">
        <v>11</v>
      </c>
      <c r="F134" s="59">
        <v>18655</v>
      </c>
      <c r="G134" s="65">
        <v>21</v>
      </c>
      <c r="H134" s="65">
        <v>18663</v>
      </c>
      <c r="I134" s="43"/>
      <c r="J134" s="43"/>
      <c r="K134" s="44">
        <v>0</v>
      </c>
      <c r="L134">
        <v>2212</v>
      </c>
    </row>
    <row r="135" spans="1:12" x14ac:dyDescent="0.3">
      <c r="A135" s="59">
        <v>12</v>
      </c>
      <c r="B135" s="59">
        <v>18772</v>
      </c>
      <c r="C135" s="62">
        <v>23</v>
      </c>
      <c r="D135" s="59">
        <v>18779</v>
      </c>
      <c r="E135" s="62">
        <v>24</v>
      </c>
      <c r="F135" s="59">
        <v>18798</v>
      </c>
      <c r="G135" s="65">
        <v>14</v>
      </c>
      <c r="H135" s="65">
        <v>18806</v>
      </c>
      <c r="I135" s="43"/>
      <c r="J135" s="43"/>
      <c r="K135" s="44">
        <v>0</v>
      </c>
      <c r="L135">
        <v>1221</v>
      </c>
    </row>
    <row r="136" spans="1:12" x14ac:dyDescent="0.3">
      <c r="A136" s="59">
        <v>21</v>
      </c>
      <c r="B136" s="59">
        <v>18908</v>
      </c>
      <c r="C136" s="62">
        <v>12</v>
      </c>
      <c r="D136" s="59">
        <v>18917</v>
      </c>
      <c r="E136" s="62">
        <v>24</v>
      </c>
      <c r="F136" s="59">
        <v>18925</v>
      </c>
      <c r="G136" s="65">
        <v>23</v>
      </c>
      <c r="H136" s="65">
        <v>18937</v>
      </c>
      <c r="I136" s="43"/>
      <c r="J136" s="43"/>
      <c r="K136" s="44">
        <v>0</v>
      </c>
      <c r="L136">
        <v>2122</v>
      </c>
    </row>
    <row r="137" spans="1:12" x14ac:dyDescent="0.3">
      <c r="A137" s="59">
        <v>12</v>
      </c>
      <c r="B137" s="59">
        <v>19054</v>
      </c>
      <c r="C137" s="62">
        <v>23</v>
      </c>
      <c r="D137" s="59">
        <v>19062</v>
      </c>
      <c r="E137" s="62">
        <v>24</v>
      </c>
      <c r="F137" s="59">
        <v>19071</v>
      </c>
      <c r="G137" s="65">
        <v>23</v>
      </c>
      <c r="H137" s="65">
        <v>19087</v>
      </c>
      <c r="I137" s="43"/>
      <c r="J137" s="43"/>
      <c r="K137" s="44">
        <v>0</v>
      </c>
      <c r="L137">
        <v>1222</v>
      </c>
    </row>
    <row r="138" spans="1:12" x14ac:dyDescent="0.3">
      <c r="A138" s="59">
        <v>21</v>
      </c>
      <c r="B138" s="59">
        <v>19192</v>
      </c>
      <c r="C138" s="62">
        <v>21</v>
      </c>
      <c r="D138" s="59">
        <v>19201</v>
      </c>
      <c r="E138" s="62">
        <v>22</v>
      </c>
      <c r="F138" s="59">
        <v>19211</v>
      </c>
      <c r="G138" s="65">
        <v>14</v>
      </c>
      <c r="H138" s="65">
        <v>19219</v>
      </c>
      <c r="I138" s="43"/>
      <c r="J138" s="43"/>
      <c r="K138" s="44">
        <v>0</v>
      </c>
      <c r="L138">
        <v>2221</v>
      </c>
    </row>
    <row r="139" spans="1:12" x14ac:dyDescent="0.3">
      <c r="A139" s="59">
        <v>21</v>
      </c>
      <c r="B139" s="59">
        <v>19341</v>
      </c>
      <c r="C139" s="62">
        <v>12</v>
      </c>
      <c r="D139" s="59">
        <v>19349</v>
      </c>
      <c r="E139" s="62">
        <v>24</v>
      </c>
      <c r="F139" s="59">
        <v>19357</v>
      </c>
      <c r="G139" s="65">
        <v>23</v>
      </c>
      <c r="H139" s="65">
        <v>19375</v>
      </c>
      <c r="I139" s="43"/>
      <c r="J139" s="43"/>
      <c r="K139" s="44">
        <v>0</v>
      </c>
      <c r="L139">
        <v>2122</v>
      </c>
    </row>
    <row r="140" spans="1:12" x14ac:dyDescent="0.3">
      <c r="A140" s="59">
        <v>12</v>
      </c>
      <c r="B140" s="59">
        <v>19497</v>
      </c>
      <c r="C140" s="62">
        <v>23</v>
      </c>
      <c r="D140" s="59">
        <v>19505</v>
      </c>
      <c r="E140" s="62">
        <v>24</v>
      </c>
      <c r="F140" s="59">
        <v>19520</v>
      </c>
      <c r="G140" s="65">
        <v>23</v>
      </c>
      <c r="H140" s="65">
        <v>19569</v>
      </c>
      <c r="I140" s="43"/>
      <c r="J140" s="43"/>
      <c r="K140" s="44">
        <v>0</v>
      </c>
      <c r="L140">
        <v>1222</v>
      </c>
    </row>
    <row r="141" spans="1:12" x14ac:dyDescent="0.3">
      <c r="A141" s="59">
        <v>21</v>
      </c>
      <c r="B141" s="59">
        <v>19693</v>
      </c>
      <c r="C141" s="62">
        <v>12</v>
      </c>
      <c r="D141" s="59">
        <v>19701</v>
      </c>
      <c r="E141" s="62">
        <v>24</v>
      </c>
      <c r="F141" s="59">
        <v>19709</v>
      </c>
      <c r="G141" s="65">
        <v>23</v>
      </c>
      <c r="H141" s="65">
        <v>19718</v>
      </c>
      <c r="I141" s="43"/>
      <c r="J141" s="43"/>
      <c r="K141" s="44">
        <v>0</v>
      </c>
      <c r="L141">
        <v>2122</v>
      </c>
    </row>
    <row r="142" spans="1:12" x14ac:dyDescent="0.3">
      <c r="A142" s="59">
        <v>12</v>
      </c>
      <c r="B142" s="59">
        <v>19835</v>
      </c>
      <c r="C142" s="62">
        <v>23</v>
      </c>
      <c r="D142" s="59">
        <v>19849</v>
      </c>
      <c r="E142" s="62">
        <v>24</v>
      </c>
      <c r="F142" s="59">
        <v>19885</v>
      </c>
      <c r="G142" s="65">
        <v>23</v>
      </c>
      <c r="H142" s="65">
        <v>19902</v>
      </c>
      <c r="I142" s="43"/>
      <c r="J142" s="43"/>
      <c r="K142" s="44">
        <v>0</v>
      </c>
      <c r="L142">
        <v>1222</v>
      </c>
    </row>
    <row r="143" spans="1:12" x14ac:dyDescent="0.3">
      <c r="A143" s="59">
        <v>21</v>
      </c>
      <c r="B143" s="59">
        <v>20002</v>
      </c>
      <c r="C143" s="62">
        <v>12</v>
      </c>
      <c r="D143" s="59">
        <v>20011</v>
      </c>
      <c r="E143" s="62">
        <v>24</v>
      </c>
      <c r="F143" s="59">
        <v>20019</v>
      </c>
      <c r="G143" s="65">
        <v>23</v>
      </c>
      <c r="H143" s="65">
        <v>20026</v>
      </c>
      <c r="I143" s="43"/>
      <c r="J143" s="43"/>
      <c r="K143" s="44">
        <v>0</v>
      </c>
      <c r="L143">
        <v>2122</v>
      </c>
    </row>
    <row r="144" spans="1:12" x14ac:dyDescent="0.3">
      <c r="A144" s="59">
        <v>21</v>
      </c>
      <c r="B144" s="59">
        <v>20125</v>
      </c>
      <c r="C144" s="62">
        <v>21</v>
      </c>
      <c r="D144" s="59">
        <v>20136</v>
      </c>
      <c r="E144" s="62">
        <v>11</v>
      </c>
      <c r="F144" s="59">
        <v>20145</v>
      </c>
      <c r="G144" s="65">
        <v>21</v>
      </c>
      <c r="H144" s="65">
        <v>20153</v>
      </c>
      <c r="I144" s="43"/>
      <c r="J144" s="43"/>
      <c r="K144" s="44">
        <v>0</v>
      </c>
      <c r="L144">
        <v>2212</v>
      </c>
    </row>
    <row r="145" spans="1:12" x14ac:dyDescent="0.3">
      <c r="A145" s="60">
        <v>12</v>
      </c>
      <c r="B145" s="60">
        <v>20259</v>
      </c>
      <c r="C145" s="63">
        <v>23</v>
      </c>
      <c r="D145" s="60">
        <v>20267</v>
      </c>
      <c r="E145" s="63">
        <v>24</v>
      </c>
      <c r="F145" s="60">
        <v>20275</v>
      </c>
      <c r="G145" s="66">
        <v>14</v>
      </c>
      <c r="H145" s="66">
        <v>20296</v>
      </c>
      <c r="I145" s="42"/>
      <c r="J145" s="42"/>
      <c r="K145" s="52">
        <v>0</v>
      </c>
      <c r="L145">
        <v>1221</v>
      </c>
    </row>
    <row r="146" spans="1:12" x14ac:dyDescent="0.3">
      <c r="A146" s="60">
        <v>21</v>
      </c>
      <c r="B146" s="60">
        <v>20397</v>
      </c>
      <c r="C146" s="63">
        <v>21</v>
      </c>
      <c r="D146" s="60">
        <v>20401</v>
      </c>
      <c r="E146" s="63">
        <v>11</v>
      </c>
      <c r="F146" s="60">
        <v>20414</v>
      </c>
      <c r="G146" s="66">
        <v>21</v>
      </c>
      <c r="H146" s="66">
        <v>20422</v>
      </c>
      <c r="I146" s="42"/>
      <c r="J146" s="42"/>
      <c r="K146" s="52">
        <v>0</v>
      </c>
      <c r="L146">
        <v>2212</v>
      </c>
    </row>
    <row r="147" spans="1:12" x14ac:dyDescent="0.3">
      <c r="A147" s="60">
        <v>12</v>
      </c>
      <c r="B147" s="60">
        <v>20531</v>
      </c>
      <c r="C147" s="63">
        <v>23</v>
      </c>
      <c r="D147" s="60">
        <v>20539</v>
      </c>
      <c r="E147" s="63">
        <v>24</v>
      </c>
      <c r="F147" s="60">
        <v>20555</v>
      </c>
      <c r="G147" s="66">
        <v>23</v>
      </c>
      <c r="H147" s="66">
        <v>20571</v>
      </c>
      <c r="I147" s="42"/>
      <c r="J147" s="42"/>
      <c r="K147" s="52">
        <v>0</v>
      </c>
      <c r="L147">
        <v>1222</v>
      </c>
    </row>
    <row r="148" spans="1:12" x14ac:dyDescent="0.3">
      <c r="A148" s="60">
        <v>12</v>
      </c>
      <c r="B148" s="60">
        <v>20680</v>
      </c>
      <c r="C148" s="63">
        <v>14</v>
      </c>
      <c r="D148" s="60">
        <v>20707</v>
      </c>
      <c r="E148" s="63">
        <v>24</v>
      </c>
      <c r="F148" s="60">
        <v>20715</v>
      </c>
      <c r="G148" s="66">
        <v>23</v>
      </c>
      <c r="H148" s="66">
        <v>20734</v>
      </c>
      <c r="I148" s="42"/>
      <c r="J148" s="42"/>
      <c r="K148" s="52">
        <v>0</v>
      </c>
      <c r="L148">
        <v>1122</v>
      </c>
    </row>
    <row r="149" spans="1:12" x14ac:dyDescent="0.3">
      <c r="A149" s="60">
        <v>21</v>
      </c>
      <c r="B149" s="60">
        <v>20844</v>
      </c>
      <c r="C149" s="63">
        <v>12</v>
      </c>
      <c r="D149" s="60">
        <v>20853</v>
      </c>
      <c r="E149" s="63">
        <v>24</v>
      </c>
      <c r="F149" s="60">
        <v>20861</v>
      </c>
      <c r="G149" s="66">
        <v>23</v>
      </c>
      <c r="H149" s="66">
        <v>20870</v>
      </c>
      <c r="I149" s="42"/>
      <c r="J149" s="42"/>
      <c r="K149" s="52">
        <v>0</v>
      </c>
      <c r="L149">
        <v>2122</v>
      </c>
    </row>
    <row r="150" spans="1:12" x14ac:dyDescent="0.3">
      <c r="A150" s="60">
        <v>21</v>
      </c>
      <c r="B150" s="60">
        <v>20973</v>
      </c>
      <c r="C150" s="63">
        <v>12</v>
      </c>
      <c r="D150" s="60">
        <v>20981</v>
      </c>
      <c r="E150" s="63">
        <v>13</v>
      </c>
      <c r="F150" s="60">
        <v>20991</v>
      </c>
      <c r="G150" s="66">
        <v>23</v>
      </c>
      <c r="H150" s="66">
        <v>20998</v>
      </c>
      <c r="I150" s="42"/>
      <c r="J150" s="42"/>
      <c r="K150" s="52">
        <v>0</v>
      </c>
      <c r="L150">
        <v>2112</v>
      </c>
    </row>
    <row r="151" spans="1:12" x14ac:dyDescent="0.3">
      <c r="A151" s="60">
        <v>21</v>
      </c>
      <c r="B151" s="60">
        <v>21112</v>
      </c>
      <c r="C151" s="63">
        <v>21</v>
      </c>
      <c r="D151" s="60">
        <v>21127</v>
      </c>
      <c r="E151" s="63">
        <v>11</v>
      </c>
      <c r="F151" s="60">
        <v>21136</v>
      </c>
      <c r="G151" s="66">
        <v>21</v>
      </c>
      <c r="H151" s="66">
        <v>21144</v>
      </c>
      <c r="I151" s="42"/>
      <c r="J151" s="42"/>
      <c r="K151" s="52">
        <v>0</v>
      </c>
      <c r="L151">
        <v>2212</v>
      </c>
    </row>
    <row r="152" spans="1:12" x14ac:dyDescent="0.3">
      <c r="A152" s="60">
        <v>21</v>
      </c>
      <c r="B152" s="60">
        <v>21242</v>
      </c>
      <c r="C152" s="63">
        <v>12</v>
      </c>
      <c r="D152" s="60">
        <v>21255</v>
      </c>
      <c r="E152" s="63">
        <v>24</v>
      </c>
      <c r="F152" s="60">
        <v>21263</v>
      </c>
      <c r="G152" s="66">
        <v>23</v>
      </c>
      <c r="H152" s="66">
        <v>21279</v>
      </c>
      <c r="I152" s="42"/>
      <c r="J152" s="42"/>
      <c r="K152" s="52">
        <v>0</v>
      </c>
      <c r="L152">
        <v>2122</v>
      </c>
    </row>
    <row r="153" spans="1:12" x14ac:dyDescent="0.3">
      <c r="A153" s="60">
        <v>21</v>
      </c>
      <c r="B153" s="60">
        <v>21380</v>
      </c>
      <c r="C153" s="63">
        <v>21</v>
      </c>
      <c r="D153" s="60">
        <v>21397</v>
      </c>
      <c r="E153" s="63">
        <v>22</v>
      </c>
      <c r="F153" s="60">
        <v>21413</v>
      </c>
      <c r="G153" s="66">
        <v>14</v>
      </c>
      <c r="H153" s="66">
        <v>21421</v>
      </c>
      <c r="I153" s="42"/>
      <c r="J153" s="42"/>
      <c r="K153" s="52">
        <v>0</v>
      </c>
      <c r="L153">
        <v>2221</v>
      </c>
    </row>
    <row r="154" spans="1:12" x14ac:dyDescent="0.3">
      <c r="A154" s="60">
        <v>21</v>
      </c>
      <c r="B154" s="60">
        <v>21529</v>
      </c>
      <c r="C154" s="63">
        <v>12</v>
      </c>
      <c r="D154" s="60">
        <v>21536</v>
      </c>
      <c r="E154" s="63">
        <v>24</v>
      </c>
      <c r="F154" s="60">
        <v>21544</v>
      </c>
      <c r="G154" s="66">
        <v>23</v>
      </c>
      <c r="H154" s="66">
        <v>21552</v>
      </c>
      <c r="I154" s="42"/>
      <c r="J154" s="42"/>
      <c r="K154" s="52">
        <v>0</v>
      </c>
      <c r="L154">
        <v>2122</v>
      </c>
    </row>
    <row r="155" spans="1:12" x14ac:dyDescent="0.3">
      <c r="A155" s="60">
        <v>21</v>
      </c>
      <c r="B155" s="60">
        <v>21650</v>
      </c>
      <c r="C155" s="63">
        <v>21</v>
      </c>
      <c r="D155" s="60">
        <v>21674</v>
      </c>
      <c r="E155" s="63">
        <v>22</v>
      </c>
      <c r="F155" s="60">
        <v>21724</v>
      </c>
      <c r="G155" s="66">
        <v>23</v>
      </c>
      <c r="H155" s="66">
        <v>21741</v>
      </c>
      <c r="I155" s="42"/>
      <c r="J155" s="42"/>
      <c r="K155" s="52">
        <v>0</v>
      </c>
      <c r="L155">
        <v>2222</v>
      </c>
    </row>
    <row r="156" spans="1:12" x14ac:dyDescent="0.3">
      <c r="A156" s="60">
        <v>21</v>
      </c>
      <c r="B156" s="60">
        <v>21850</v>
      </c>
      <c r="C156" s="63">
        <v>12</v>
      </c>
      <c r="D156" s="60">
        <v>21856</v>
      </c>
      <c r="E156" s="63">
        <v>13</v>
      </c>
      <c r="F156" s="60">
        <v>21866</v>
      </c>
      <c r="G156" s="66">
        <v>23</v>
      </c>
      <c r="H156" s="66">
        <v>21873</v>
      </c>
      <c r="I156" s="42"/>
      <c r="J156" s="42"/>
      <c r="K156" s="52">
        <v>0</v>
      </c>
      <c r="L156">
        <v>2112</v>
      </c>
    </row>
    <row r="157" spans="1:12" x14ac:dyDescent="0.3">
      <c r="A157" s="60">
        <v>21</v>
      </c>
      <c r="B157" s="60">
        <v>21979</v>
      </c>
      <c r="C157" s="63">
        <v>12</v>
      </c>
      <c r="D157" s="60">
        <v>21988</v>
      </c>
      <c r="E157" s="63">
        <v>24</v>
      </c>
      <c r="F157" s="60">
        <v>21996</v>
      </c>
      <c r="G157" s="66">
        <v>23</v>
      </c>
      <c r="H157" s="66">
        <v>22014</v>
      </c>
      <c r="I157" s="42"/>
      <c r="J157" s="42"/>
      <c r="K157" s="52">
        <v>0</v>
      </c>
      <c r="L157">
        <v>2122</v>
      </c>
    </row>
    <row r="158" spans="1:12" x14ac:dyDescent="0.3">
      <c r="A158" s="60">
        <v>21</v>
      </c>
      <c r="B158" s="60">
        <v>22116</v>
      </c>
      <c r="C158" s="63">
        <v>21</v>
      </c>
      <c r="D158" s="60">
        <v>22125</v>
      </c>
      <c r="E158" s="63">
        <v>11</v>
      </c>
      <c r="F158" s="60">
        <v>22133</v>
      </c>
      <c r="G158" s="66">
        <v>21</v>
      </c>
      <c r="H158" s="66">
        <v>22141</v>
      </c>
      <c r="I158" s="42"/>
      <c r="J158" s="42"/>
      <c r="K158" s="52">
        <v>0</v>
      </c>
      <c r="L158">
        <v>2212</v>
      </c>
    </row>
    <row r="159" spans="1:12" x14ac:dyDescent="0.3">
      <c r="A159" s="60">
        <v>21</v>
      </c>
      <c r="B159" s="60">
        <v>22237</v>
      </c>
      <c r="C159" s="63">
        <v>21</v>
      </c>
      <c r="D159" s="60">
        <v>22245</v>
      </c>
      <c r="E159" s="63">
        <v>11</v>
      </c>
      <c r="F159" s="60">
        <v>22253</v>
      </c>
      <c r="G159" s="66">
        <v>21</v>
      </c>
      <c r="H159" s="66">
        <v>22261</v>
      </c>
      <c r="I159" s="42"/>
      <c r="J159" s="42"/>
      <c r="K159" s="52">
        <v>0</v>
      </c>
      <c r="L159">
        <v>2212</v>
      </c>
    </row>
    <row r="160" spans="1:12" x14ac:dyDescent="0.3">
      <c r="A160" s="60">
        <v>12</v>
      </c>
      <c r="B160" s="60">
        <v>22362</v>
      </c>
      <c r="C160" s="63">
        <v>23</v>
      </c>
      <c r="D160" s="60">
        <v>22370</v>
      </c>
      <c r="E160" s="63">
        <v>13</v>
      </c>
      <c r="F160" s="60">
        <v>22379</v>
      </c>
      <c r="G160" s="66">
        <v>23</v>
      </c>
      <c r="H160" s="66">
        <v>22387</v>
      </c>
      <c r="I160" s="42"/>
      <c r="J160" s="42"/>
      <c r="K160" s="52">
        <v>0</v>
      </c>
      <c r="L160">
        <v>1212</v>
      </c>
    </row>
    <row r="161" spans="1:12" x14ac:dyDescent="0.3">
      <c r="A161" s="60">
        <v>12</v>
      </c>
      <c r="B161" s="60">
        <v>22509</v>
      </c>
      <c r="C161" s="63">
        <v>23</v>
      </c>
      <c r="D161" s="60">
        <v>22523</v>
      </c>
      <c r="E161" s="63">
        <v>13</v>
      </c>
      <c r="F161" s="60">
        <v>22531</v>
      </c>
      <c r="G161" s="66">
        <v>23</v>
      </c>
      <c r="H161" s="66">
        <v>22539</v>
      </c>
      <c r="I161" s="42"/>
      <c r="J161" s="42"/>
      <c r="K161" s="52">
        <v>0</v>
      </c>
      <c r="L161">
        <v>1212</v>
      </c>
    </row>
    <row r="162" spans="1:12" x14ac:dyDescent="0.3">
      <c r="A162" s="60">
        <v>21</v>
      </c>
      <c r="B162" s="60">
        <v>22647</v>
      </c>
      <c r="C162" s="63">
        <v>12</v>
      </c>
      <c r="D162" s="60">
        <v>22659</v>
      </c>
      <c r="E162" s="63">
        <v>24</v>
      </c>
      <c r="F162" s="60">
        <v>22667</v>
      </c>
      <c r="G162" s="66">
        <v>23</v>
      </c>
      <c r="H162" s="66">
        <v>22680</v>
      </c>
      <c r="I162" s="42"/>
      <c r="J162" s="42"/>
      <c r="K162" s="52">
        <v>0</v>
      </c>
      <c r="L162">
        <v>2122</v>
      </c>
    </row>
    <row r="163" spans="1:12" x14ac:dyDescent="0.3">
      <c r="A163" s="60">
        <v>21</v>
      </c>
      <c r="B163" s="60">
        <v>22788</v>
      </c>
      <c r="C163" s="63">
        <v>12</v>
      </c>
      <c r="D163" s="60">
        <v>22799</v>
      </c>
      <c r="E163" s="63">
        <v>13</v>
      </c>
      <c r="F163" s="60">
        <v>22814</v>
      </c>
      <c r="G163" s="66">
        <v>23</v>
      </c>
      <c r="H163" s="66">
        <v>22822</v>
      </c>
      <c r="I163" s="42"/>
      <c r="J163" s="42"/>
      <c r="K163" s="52">
        <v>0</v>
      </c>
      <c r="L163">
        <v>2112</v>
      </c>
    </row>
    <row r="164" spans="1:12" x14ac:dyDescent="0.3">
      <c r="A164" s="60">
        <v>21</v>
      </c>
      <c r="B164" s="60">
        <v>22947</v>
      </c>
      <c r="C164" s="63">
        <v>12</v>
      </c>
      <c r="D164" s="60">
        <v>22955</v>
      </c>
      <c r="E164" s="63">
        <v>13</v>
      </c>
      <c r="F164" s="60">
        <v>22982</v>
      </c>
      <c r="G164" s="66">
        <v>23</v>
      </c>
      <c r="H164" s="66">
        <v>22990</v>
      </c>
      <c r="I164" s="42"/>
      <c r="J164" s="42"/>
      <c r="K164" s="52">
        <v>0</v>
      </c>
      <c r="L164">
        <v>2112</v>
      </c>
    </row>
    <row r="165" spans="1:12" x14ac:dyDescent="0.3">
      <c r="A165" s="60">
        <v>21</v>
      </c>
      <c r="B165" s="60">
        <v>23107</v>
      </c>
      <c r="C165" s="63">
        <v>21</v>
      </c>
      <c r="D165" s="60">
        <v>23134</v>
      </c>
      <c r="E165" s="63">
        <v>22</v>
      </c>
      <c r="F165" s="60">
        <v>23145</v>
      </c>
      <c r="G165" s="66">
        <v>14</v>
      </c>
      <c r="H165" s="66">
        <v>23153</v>
      </c>
      <c r="I165" s="42"/>
      <c r="J165" s="42"/>
      <c r="K165" s="52">
        <v>0</v>
      </c>
      <c r="L165">
        <v>2221</v>
      </c>
    </row>
    <row r="166" spans="1:12" x14ac:dyDescent="0.3">
      <c r="A166" s="60">
        <v>21</v>
      </c>
      <c r="B166" s="60">
        <v>23254</v>
      </c>
      <c r="C166" s="63">
        <v>21</v>
      </c>
      <c r="D166" s="60">
        <v>23262</v>
      </c>
      <c r="E166" s="63">
        <v>11</v>
      </c>
      <c r="F166" s="60">
        <v>23271</v>
      </c>
      <c r="G166" s="66">
        <v>21</v>
      </c>
      <c r="H166" s="66">
        <v>23279</v>
      </c>
      <c r="I166" s="42"/>
      <c r="J166" s="42"/>
      <c r="K166" s="52">
        <v>0</v>
      </c>
      <c r="L166">
        <v>2212</v>
      </c>
    </row>
    <row r="167" spans="1:12" x14ac:dyDescent="0.3">
      <c r="A167" s="60">
        <v>21</v>
      </c>
      <c r="B167" s="60">
        <v>23375</v>
      </c>
      <c r="C167" s="63">
        <v>12</v>
      </c>
      <c r="D167" s="60">
        <v>23383</v>
      </c>
      <c r="E167" s="63">
        <v>13</v>
      </c>
      <c r="F167" s="60">
        <v>23398</v>
      </c>
      <c r="G167" s="66">
        <v>23</v>
      </c>
      <c r="H167" s="66">
        <v>23414</v>
      </c>
      <c r="I167" s="42"/>
      <c r="J167" s="42"/>
      <c r="K167" s="52">
        <v>0</v>
      </c>
      <c r="L167">
        <v>2112</v>
      </c>
    </row>
    <row r="168" spans="1:12" x14ac:dyDescent="0.3">
      <c r="A168" s="60">
        <v>21</v>
      </c>
      <c r="B168" s="60">
        <v>23514</v>
      </c>
      <c r="C168" s="63">
        <v>12</v>
      </c>
      <c r="D168" s="60">
        <v>23522</v>
      </c>
      <c r="E168" s="63">
        <v>13</v>
      </c>
      <c r="F168" s="60">
        <v>23538</v>
      </c>
      <c r="G168" s="66">
        <v>23</v>
      </c>
      <c r="H168" s="66">
        <v>23545</v>
      </c>
      <c r="I168" s="42"/>
      <c r="J168" s="42"/>
      <c r="K168" s="52">
        <v>0</v>
      </c>
      <c r="L168">
        <v>2112</v>
      </c>
    </row>
    <row r="169" spans="1:12" x14ac:dyDescent="0.3">
      <c r="A169" s="60">
        <v>21</v>
      </c>
      <c r="B169" s="60">
        <v>23650</v>
      </c>
      <c r="C169" s="63">
        <v>12</v>
      </c>
      <c r="D169" s="60">
        <v>23659</v>
      </c>
      <c r="E169" s="63">
        <v>24</v>
      </c>
      <c r="F169" s="60">
        <v>23667</v>
      </c>
      <c r="G169" s="66">
        <v>23</v>
      </c>
      <c r="H169" s="66">
        <v>23680</v>
      </c>
      <c r="I169" s="42"/>
      <c r="J169" s="42"/>
      <c r="K169" s="52">
        <v>0</v>
      </c>
      <c r="L169">
        <v>2122</v>
      </c>
    </row>
    <row r="170" spans="1:12" x14ac:dyDescent="0.3">
      <c r="A170" s="60">
        <v>21</v>
      </c>
      <c r="B170" s="60">
        <v>23785</v>
      </c>
      <c r="C170" s="63">
        <v>21</v>
      </c>
      <c r="D170" s="60">
        <v>23798</v>
      </c>
      <c r="E170" s="63">
        <v>11</v>
      </c>
      <c r="F170" s="60">
        <v>23806</v>
      </c>
      <c r="G170" s="66">
        <v>21</v>
      </c>
      <c r="H170" s="66">
        <v>23814</v>
      </c>
      <c r="I170" s="42"/>
      <c r="J170" s="42"/>
      <c r="K170" s="52">
        <v>0</v>
      </c>
      <c r="L170">
        <v>2212</v>
      </c>
    </row>
    <row r="171" spans="1:12" x14ac:dyDescent="0.3">
      <c r="A171" s="60">
        <v>21</v>
      </c>
      <c r="B171" s="60">
        <v>23918</v>
      </c>
      <c r="C171" s="63">
        <v>12</v>
      </c>
      <c r="D171" s="60">
        <v>23926</v>
      </c>
      <c r="E171" s="63">
        <v>24</v>
      </c>
      <c r="F171" s="60">
        <v>23934</v>
      </c>
      <c r="G171" s="66">
        <v>23</v>
      </c>
      <c r="H171" s="66">
        <v>23942</v>
      </c>
      <c r="I171" s="42"/>
      <c r="J171" s="42"/>
      <c r="K171" s="52"/>
      <c r="L171">
        <v>2122</v>
      </c>
    </row>
    <row r="172" spans="1:12" x14ac:dyDescent="0.3">
      <c r="A172" s="17"/>
      <c r="B172" s="17"/>
      <c r="C172" s="17"/>
      <c r="D172" s="17"/>
      <c r="E172" s="17"/>
      <c r="F172" s="17"/>
      <c r="G172" s="17"/>
      <c r="H17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153</v>
      </c>
    </row>
    <row r="2" spans="1:48" x14ac:dyDescent="0.3">
      <c r="A2" t="s">
        <v>0</v>
      </c>
      <c r="B2" s="35">
        <v>40747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107</v>
      </c>
      <c r="V3" s="26" t="s">
        <v>115</v>
      </c>
      <c r="W3">
        <f>COUNTA(L7:L24)</f>
        <v>18</v>
      </c>
      <c r="AA3" s="26" t="s">
        <v>115</v>
      </c>
      <c r="AB3">
        <f>COUNTA(L25:L42)</f>
        <v>18</v>
      </c>
      <c r="AF3" s="26" t="s">
        <v>115</v>
      </c>
      <c r="AG3">
        <f>COUNTA(L43:L59)</f>
        <v>17</v>
      </c>
      <c r="AK3" s="26" t="s">
        <v>115</v>
      </c>
      <c r="AL3">
        <f>COUNTA(L60:L77)</f>
        <v>18</v>
      </c>
      <c r="AP3" s="26" t="s">
        <v>115</v>
      </c>
      <c r="AQ3">
        <f>COUNTA(L78:L95)</f>
        <v>18</v>
      </c>
      <c r="AU3" s="26" t="s">
        <v>115</v>
      </c>
      <c r="AV3">
        <f>COUNTA(L96:L113)</f>
        <v>18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107</v>
      </c>
      <c r="V4" s="26" t="s">
        <v>116</v>
      </c>
      <c r="W4">
        <f>SUM(U7:U22)</f>
        <v>18</v>
      </c>
      <c r="AA4" s="26" t="s">
        <v>116</v>
      </c>
      <c r="AB4">
        <f>SUM(Z7:Z22)</f>
        <v>18</v>
      </c>
      <c r="AF4" s="26" t="s">
        <v>116</v>
      </c>
      <c r="AG4">
        <f>SUM(AE7:AE22)</f>
        <v>17</v>
      </c>
      <c r="AK4" s="26" t="s">
        <v>116</v>
      </c>
      <c r="AL4">
        <f>SUM(AJ7:AJ22)</f>
        <v>18</v>
      </c>
      <c r="AP4" s="26" t="s">
        <v>116</v>
      </c>
      <c r="AQ4">
        <f>SUM(AO7:AO22)</f>
        <v>18</v>
      </c>
      <c r="AU4" s="26" t="s">
        <v>116</v>
      </c>
      <c r="AV4">
        <f>SUM(AT7:AT22)</f>
        <v>18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6</v>
      </c>
      <c r="C7" s="61">
        <v>21</v>
      </c>
      <c r="D7" s="58">
        <v>15</v>
      </c>
      <c r="E7" s="61">
        <v>22</v>
      </c>
      <c r="F7" s="58">
        <v>24</v>
      </c>
      <c r="G7" s="64">
        <v>23</v>
      </c>
      <c r="H7" s="64">
        <v>30</v>
      </c>
      <c r="I7" s="43"/>
      <c r="J7" s="43"/>
      <c r="K7" s="44">
        <v>0</v>
      </c>
      <c r="L7">
        <v>2222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COUNTIF(L7:L24,T7)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COUNTIF(L25:L42,Y7)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COUNTIF(L43:L59,AD7)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COUNTIF(L60:L77,AI7)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COUNTIF(L78:L95,AN7)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COUNTIF(L96:L113,AS7)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150</v>
      </c>
      <c r="C8" s="62">
        <v>12</v>
      </c>
      <c r="D8" s="59">
        <v>160</v>
      </c>
      <c r="E8" s="62">
        <v>24</v>
      </c>
      <c r="F8" s="59">
        <v>167</v>
      </c>
      <c r="G8" s="65">
        <v>23</v>
      </c>
      <c r="H8" s="65">
        <v>178</v>
      </c>
      <c r="I8" s="43"/>
      <c r="J8" s="43"/>
      <c r="K8" s="44">
        <v>0</v>
      </c>
      <c r="L8">
        <v>2122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COUNTIF(L7:L24,T8)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COUNTIF(L25:L42,Y8)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COUNTIF(L43:L59,AD8)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COUNTIF(L60:L77,AI8)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COUNTIF(L78:L95,AN8)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COUNTIF(L96:L113,AS8)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282</v>
      </c>
      <c r="C9" s="62">
        <v>21</v>
      </c>
      <c r="D9" s="59">
        <v>293</v>
      </c>
      <c r="E9" s="62">
        <v>11</v>
      </c>
      <c r="F9" s="59">
        <v>302</v>
      </c>
      <c r="G9" s="65">
        <v>21</v>
      </c>
      <c r="H9" s="65">
        <v>309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0</v>
      </c>
      <c r="P9" s="37">
        <f>O9/$Q$4</f>
        <v>0</v>
      </c>
      <c r="Q9" s="37">
        <f>IF(P9=0,0,(P9*((LOG(P9))/LOG(2))))</f>
        <v>0</v>
      </c>
      <c r="T9" s="37">
        <f>N9</f>
        <v>1121</v>
      </c>
      <c r="U9" s="37">
        <f>COUNTIF(L7:L24,T9)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COUNTIF(L25:L42,Y9)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COUNTIF(L43:L59,AD9)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COUNTIF(L60:L77,AI9)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COUNTIF(L78:L95,AN9)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COUNTIF(L96:L113,AS9)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407</v>
      </c>
      <c r="C10" s="62">
        <v>21</v>
      </c>
      <c r="D10" s="59">
        <v>412</v>
      </c>
      <c r="E10" s="62">
        <v>11</v>
      </c>
      <c r="F10" s="59">
        <v>429</v>
      </c>
      <c r="G10" s="65">
        <v>21</v>
      </c>
      <c r="H10" s="65">
        <v>437</v>
      </c>
      <c r="I10" s="43"/>
      <c r="J10" s="43"/>
      <c r="K10" s="44">
        <v>0</v>
      </c>
      <c r="L10">
        <v>2212</v>
      </c>
      <c r="N10" s="37">
        <v>1122</v>
      </c>
      <c r="O10" s="37">
        <f>COUNTIF($L$7:$L$500,N10)</f>
        <v>1</v>
      </c>
      <c r="P10" s="37">
        <f>O10/$Q$4</f>
        <v>9.3457943925233638E-3</v>
      </c>
      <c r="Q10" s="37">
        <f>IF(P10=0,0,(P10*((LOG(P10))/LOG(2))))</f>
        <v>-6.3004364358889217E-2</v>
      </c>
      <c r="T10" s="37">
        <f>N10</f>
        <v>1122</v>
      </c>
      <c r="U10" s="37">
        <f>COUNTIF(L7:L24,T10)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COUNTIF(L25:L42,Y10)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COUNTIF(L43:L59,AD10)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COUNTIF(L60:L77,AI10)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COUNTIF(L78:L95,AN10)</f>
        <v>1</v>
      </c>
      <c r="AP10" s="37">
        <f>AO10/(AQ4-AO20)</f>
        <v>0.1</v>
      </c>
      <c r="AQ10" s="37">
        <f>IF(AP10=0,0,(AP10*((LOG(AP10))/LOG(2))))</f>
        <v>-0.33219280948873625</v>
      </c>
      <c r="AS10" s="37">
        <f>N10</f>
        <v>1122</v>
      </c>
      <c r="AT10" s="37">
        <f>COUNTIF(L96:L113,AS10)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21</v>
      </c>
      <c r="B11" s="59">
        <v>534</v>
      </c>
      <c r="C11" s="62">
        <v>12</v>
      </c>
      <c r="D11" s="59">
        <v>542</v>
      </c>
      <c r="E11" s="62">
        <v>24</v>
      </c>
      <c r="F11" s="59">
        <v>550</v>
      </c>
      <c r="G11" s="65">
        <v>23</v>
      </c>
      <c r="H11" s="65">
        <v>561</v>
      </c>
      <c r="I11" s="43"/>
      <c r="J11" s="43"/>
      <c r="K11" s="44">
        <v>0</v>
      </c>
      <c r="L11">
        <v>2122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COUNTIF(L7:L24,T11)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COUNTIF(L25:L42,Y11)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COUNTIF(L43:L59,AD11)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COUNTIF(L60:L77,AI11)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COUNTIF(L78:L95,AN11)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COUNTIF(L96:L113,AS11)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664</v>
      </c>
      <c r="C12" s="62">
        <v>12</v>
      </c>
      <c r="D12" s="59">
        <v>677</v>
      </c>
      <c r="E12" s="62">
        <v>24</v>
      </c>
      <c r="F12" s="59">
        <v>685</v>
      </c>
      <c r="G12" s="65">
        <v>23</v>
      </c>
      <c r="H12" s="65">
        <v>696</v>
      </c>
      <c r="I12" s="43"/>
      <c r="J12" s="43"/>
      <c r="K12" s="44">
        <v>0</v>
      </c>
      <c r="L12">
        <v>2122</v>
      </c>
      <c r="N12" s="37">
        <v>1212</v>
      </c>
      <c r="O12" s="37">
        <f>COUNTIF($L$7:$L$500,N12)</f>
        <v>0</v>
      </c>
      <c r="P12" s="37">
        <f>O12/$Q$4</f>
        <v>0</v>
      </c>
      <c r="Q12" s="37">
        <f>IF(P12=0,0,(P12*((LOG(P12))/LOG(2))))</f>
        <v>0</v>
      </c>
      <c r="T12" s="37">
        <f>N12</f>
        <v>1212</v>
      </c>
      <c r="U12" s="37">
        <f>COUNTIF(L7:L24,T12)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COUNTIF(L25:L42,Y12)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COUNTIF(L43:L59,AD12)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COUNTIF(L60:L77,AI12)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COUNTIF(L78:L95,AN12)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COUNTIF(L96:L113,AS12)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21</v>
      </c>
      <c r="B13" s="59">
        <v>798</v>
      </c>
      <c r="C13" s="62">
        <v>12</v>
      </c>
      <c r="D13" s="59">
        <v>808</v>
      </c>
      <c r="E13" s="62">
        <v>24</v>
      </c>
      <c r="F13" s="59">
        <v>817</v>
      </c>
      <c r="G13" s="65">
        <v>23</v>
      </c>
      <c r="H13" s="65">
        <v>825</v>
      </c>
      <c r="I13" s="43"/>
      <c r="J13" s="43"/>
      <c r="K13" s="44">
        <v>0</v>
      </c>
      <c r="L13">
        <v>2122</v>
      </c>
      <c r="N13" s="37">
        <v>1221</v>
      </c>
      <c r="O13" s="37">
        <f>COUNTIF($L$7:$L$500,N13)</f>
        <v>2</v>
      </c>
      <c r="P13" s="37">
        <f>O13/$Q$4</f>
        <v>1.8691588785046728E-2</v>
      </c>
      <c r="Q13" s="37">
        <f>IF(P13=0,0,(P13*((LOG(P13))/LOG(2))))</f>
        <v>-0.10731713993273172</v>
      </c>
      <c r="T13" s="37">
        <f>N13</f>
        <v>1221</v>
      </c>
      <c r="U13" s="37">
        <f>COUNTIF(L7:L24,T13)</f>
        <v>1</v>
      </c>
      <c r="V13" s="37">
        <f>U13/(W4-U20)</f>
        <v>6.6666666666666666E-2</v>
      </c>
      <c r="W13" s="37">
        <f>IF(V13=0,0,(V13*((LOG(V13))/LOG(2))))</f>
        <v>-0.26045937304056793</v>
      </c>
      <c r="Y13" s="37">
        <f>N13</f>
        <v>1221</v>
      </c>
      <c r="Z13" s="37">
        <f>COUNTIF(L25:L42,Y13)</f>
        <v>0</v>
      </c>
      <c r="AA13" s="37">
        <f>Z13/(AB4-Z20)</f>
        <v>0</v>
      </c>
      <c r="AB13" s="37">
        <f>IF(AA13=0,0,(AA13*((LOG(AA13))/LOG(2))))</f>
        <v>0</v>
      </c>
      <c r="AD13" s="37">
        <f>N13</f>
        <v>1221</v>
      </c>
      <c r="AE13" s="37">
        <f>COUNTIF(L43:L59,AD13)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COUNTIF(L60:L77,AI13)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COUNTIF(L78:L95,AN13)</f>
        <v>1</v>
      </c>
      <c r="AP13" s="37">
        <f>AO13/(AQ4-AO20)</f>
        <v>0.1</v>
      </c>
      <c r="AQ13" s="37">
        <f>IF(AP13=0,0,(AP13*((LOG(AP13))/LOG(2))))</f>
        <v>-0.33219280948873625</v>
      </c>
      <c r="AS13" s="37">
        <f>N13</f>
        <v>1221</v>
      </c>
      <c r="AT13" s="37">
        <f>COUNTIF(L96:L113,AS13)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21</v>
      </c>
      <c r="B14" s="59">
        <v>931</v>
      </c>
      <c r="C14" s="62">
        <v>12</v>
      </c>
      <c r="D14" s="59">
        <v>942</v>
      </c>
      <c r="E14" s="62">
        <v>24</v>
      </c>
      <c r="F14" s="59">
        <v>958</v>
      </c>
      <c r="G14" s="65">
        <v>23</v>
      </c>
      <c r="H14" s="65">
        <v>975</v>
      </c>
      <c r="I14" s="43"/>
      <c r="J14" s="43"/>
      <c r="K14" s="44">
        <v>0</v>
      </c>
      <c r="L14">
        <v>2122</v>
      </c>
      <c r="N14" s="37">
        <v>1222</v>
      </c>
      <c r="O14" s="37">
        <f>COUNTIF($L$7:$L$500,N14)</f>
        <v>7</v>
      </c>
      <c r="P14" s="37">
        <f>O14/$Q$4</f>
        <v>6.5420560747663545E-2</v>
      </c>
      <c r="Q14" s="37">
        <f>IF(P14=0,0,(P14*((LOG(P14))/LOG(2))))</f>
        <v>-0.25737181729350278</v>
      </c>
      <c r="T14" s="37">
        <f>N14</f>
        <v>1222</v>
      </c>
      <c r="U14" s="37">
        <f>COUNTIF(L7:L24,T14)</f>
        <v>2</v>
      </c>
      <c r="V14" s="37">
        <f>U14/(W4-U20)</f>
        <v>0.13333333333333333</v>
      </c>
      <c r="W14" s="37">
        <f>IF(V14=0,0,(V14*((LOG(V14))/LOG(2))))</f>
        <v>-0.3875854127478025</v>
      </c>
      <c r="Y14" s="37">
        <f>N14</f>
        <v>1222</v>
      </c>
      <c r="Z14" s="37">
        <f>COUNTIF(L25:L42,Y14)</f>
        <v>1</v>
      </c>
      <c r="AA14" s="37">
        <f>Z14/(AB4-Z20)</f>
        <v>8.3333333333333329E-2</v>
      </c>
      <c r="AB14" s="37">
        <f>IF(AA14=0,0,(AA14*((LOG(AA14))/LOG(2))))</f>
        <v>-0.29874687506009634</v>
      </c>
      <c r="AD14" s="37">
        <f>N14</f>
        <v>1222</v>
      </c>
      <c r="AE14" s="37">
        <f>COUNTIF(L43:L59,AD14)</f>
        <v>1</v>
      </c>
      <c r="AF14" s="37">
        <f>AE14/(AG4-AE20)</f>
        <v>9.0909090909090912E-2</v>
      </c>
      <c r="AG14" s="37">
        <f>IF(AF14=0,0,(AF14*((LOG(AF14))/LOG(2))))</f>
        <v>-0.31449378351248153</v>
      </c>
      <c r="AI14" s="37">
        <f>N14</f>
        <v>1222</v>
      </c>
      <c r="AJ14" s="37">
        <f>COUNTIF(L60:L77,AI14)</f>
        <v>3</v>
      </c>
      <c r="AK14" s="37">
        <f>AJ14/(AL4-AJ20)</f>
        <v>0.3</v>
      </c>
      <c r="AL14" s="37">
        <f>IF(AK14=0,0,(AK14*((LOG(AK14))/LOG(2))))</f>
        <v>-0.52108967824986185</v>
      </c>
      <c r="AN14" s="37">
        <f>N14</f>
        <v>1222</v>
      </c>
      <c r="AO14" s="37">
        <f>COUNTIF(L78:L95,AN14)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COUNTIF(L96:L113,AS14)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21</v>
      </c>
      <c r="B15" s="59">
        <v>1076</v>
      </c>
      <c r="C15" s="62">
        <v>12</v>
      </c>
      <c r="D15" s="59">
        <v>1093</v>
      </c>
      <c r="E15" s="62">
        <v>24</v>
      </c>
      <c r="F15" s="59">
        <v>1101</v>
      </c>
      <c r="G15" s="65">
        <v>14</v>
      </c>
      <c r="H15" s="65">
        <v>1114</v>
      </c>
      <c r="I15" s="43"/>
      <c r="J15" s="43"/>
      <c r="K15" s="44">
        <v>0</v>
      </c>
      <c r="L15">
        <v>2121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COUNTIF(L7:L24,T15)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COUNTIF(L25:L42,Y15)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COUNTIF(L43:L59,AD15)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COUNTIF(L60:L77,AI15)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COUNTIF(L78:L95,AN15)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COUNTIF(L96:L113,AS15)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12</v>
      </c>
      <c r="B16" s="59">
        <v>1240</v>
      </c>
      <c r="C16" s="62">
        <v>23</v>
      </c>
      <c r="D16" s="59">
        <v>1248</v>
      </c>
      <c r="E16" s="62">
        <v>24</v>
      </c>
      <c r="F16" s="59">
        <v>1259</v>
      </c>
      <c r="G16" s="65">
        <v>23</v>
      </c>
      <c r="H16" s="65">
        <v>1275</v>
      </c>
      <c r="I16" s="43"/>
      <c r="J16" s="43"/>
      <c r="K16" s="44">
        <v>0</v>
      </c>
      <c r="L16">
        <v>1222</v>
      </c>
      <c r="N16" s="37">
        <v>2112</v>
      </c>
      <c r="O16" s="37">
        <f>COUNTIF($L$7:$L$500,N16)</f>
        <v>5</v>
      </c>
      <c r="P16" s="37">
        <f>O16/$Q$4</f>
        <v>4.6728971962616821E-2</v>
      </c>
      <c r="Q16" s="37">
        <f>IF(P16=0,0,(P16*((LOG(P16))/LOG(2))))</f>
        <v>-0.20652050894924223</v>
      </c>
      <c r="T16" s="37">
        <f>N16</f>
        <v>2112</v>
      </c>
      <c r="U16" s="37">
        <f>COUNTIF(L7:L24,T16)</f>
        <v>2</v>
      </c>
      <c r="V16" s="37">
        <f>U16/(W4-U20)</f>
        <v>0.13333333333333333</v>
      </c>
      <c r="W16" s="37">
        <f>IF(V16=0,0,(V16*((LOG(V16))/LOG(2))))</f>
        <v>-0.3875854127478025</v>
      </c>
      <c r="Y16" s="37">
        <f>N16</f>
        <v>2112</v>
      </c>
      <c r="Z16" s="37">
        <f>COUNTIF(L25:L42,Y16)</f>
        <v>2</v>
      </c>
      <c r="AA16" s="37">
        <f>Z16/(AB4-Z20)</f>
        <v>0.16666666666666666</v>
      </c>
      <c r="AB16" s="37">
        <f>IF(AA16=0,0,(AA16*((LOG(AA16))/LOG(2))))</f>
        <v>-0.43082708345352599</v>
      </c>
      <c r="AD16" s="37">
        <f>N16</f>
        <v>2112</v>
      </c>
      <c r="AE16" s="37">
        <f>COUNTIF(L43:L59,AD16)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COUNTIF(L60:L77,AI16)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COUNTIF(L78:L95,AN16)</f>
        <v>1</v>
      </c>
      <c r="AP16" s="37">
        <f>AO16/(AQ4-AO20)</f>
        <v>0.1</v>
      </c>
      <c r="AQ16" s="37">
        <f>IF(AP16=0,0,(AP16*((LOG(AP16))/LOG(2))))</f>
        <v>-0.33219280948873625</v>
      </c>
      <c r="AS16" s="37">
        <f>N16</f>
        <v>2112</v>
      </c>
      <c r="AT16" s="37">
        <f>COUNTIF(L96:L113,AS16)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1372</v>
      </c>
      <c r="C17" s="62">
        <v>12</v>
      </c>
      <c r="D17" s="59">
        <v>1382</v>
      </c>
      <c r="E17" s="62">
        <v>13</v>
      </c>
      <c r="F17" s="59">
        <v>1399</v>
      </c>
      <c r="G17" s="65">
        <v>23</v>
      </c>
      <c r="H17" s="65">
        <v>1407</v>
      </c>
      <c r="I17" s="43"/>
      <c r="J17" s="43"/>
      <c r="K17" s="44">
        <v>0</v>
      </c>
      <c r="L17">
        <v>2112</v>
      </c>
      <c r="N17" s="37">
        <v>2121</v>
      </c>
      <c r="O17" s="37">
        <f>COUNTIF($L$7:$L$500,N17)</f>
        <v>5</v>
      </c>
      <c r="P17" s="37">
        <f>O17/$Q$4</f>
        <v>4.6728971962616821E-2</v>
      </c>
      <c r="Q17" s="37">
        <f>IF(P17=0,0,(P17*((LOG(P17))/LOG(2))))</f>
        <v>-0.20652050894924223</v>
      </c>
      <c r="T17" s="37">
        <f>N17</f>
        <v>2121</v>
      </c>
      <c r="U17" s="37">
        <f>COUNTIF(L7:L24,T17)</f>
        <v>1</v>
      </c>
      <c r="V17" s="37">
        <f>U17/(W4-U20)</f>
        <v>6.6666666666666666E-2</v>
      </c>
      <c r="W17" s="37">
        <f>IF(V17=0,0,(V17*((LOG(V17))/LOG(2))))</f>
        <v>-0.26045937304056793</v>
      </c>
      <c r="Y17" s="37">
        <f>N17</f>
        <v>2121</v>
      </c>
      <c r="Z17" s="37">
        <f>COUNTIF(L25:L42,Y17)</f>
        <v>1</v>
      </c>
      <c r="AA17" s="37">
        <f>Z17/(AB4-Z20)</f>
        <v>8.3333333333333329E-2</v>
      </c>
      <c r="AB17" s="37">
        <f>IF(AA17=0,0,(AA17*((LOG(AA17))/LOG(2))))</f>
        <v>-0.29874687506009634</v>
      </c>
      <c r="AD17" s="37">
        <f>N17</f>
        <v>2121</v>
      </c>
      <c r="AE17" s="37">
        <f>COUNTIF(L43:L59,AD17)</f>
        <v>0</v>
      </c>
      <c r="AF17" s="37">
        <f>AE17/(AG4-AE20)</f>
        <v>0</v>
      </c>
      <c r="AG17" s="37">
        <f>IF(AF17=0,0,(AF17*((LOG(AF17))/LOG(2))))</f>
        <v>0</v>
      </c>
      <c r="AI17" s="37">
        <f>N17</f>
        <v>2121</v>
      </c>
      <c r="AJ17" s="37">
        <f>COUNTIF(L60:L77,AI17)</f>
        <v>1</v>
      </c>
      <c r="AK17" s="37">
        <f>AJ17/(AL4-AJ20)</f>
        <v>0.1</v>
      </c>
      <c r="AL17" s="37">
        <f>IF(AK17=0,0,(AK17*((LOG(AK17))/LOG(2))))</f>
        <v>-0.33219280948873625</v>
      </c>
      <c r="AN17" s="37">
        <f>N17</f>
        <v>2121</v>
      </c>
      <c r="AO17" s="37">
        <f>COUNTIF(L78:L95,AN17)</f>
        <v>1</v>
      </c>
      <c r="AP17" s="37">
        <f>AO17/(AQ4-AO20)</f>
        <v>0.1</v>
      </c>
      <c r="AQ17" s="37">
        <f>IF(AP17=0,0,(AP17*((LOG(AP17))/LOG(2))))</f>
        <v>-0.33219280948873625</v>
      </c>
      <c r="AS17" s="37">
        <f>N17</f>
        <v>2121</v>
      </c>
      <c r="AT17" s="37">
        <f>COUNTIF(L96:L113,AS17)</f>
        <v>1</v>
      </c>
      <c r="AU17" s="37">
        <f>AT17/(AV4-AT20)</f>
        <v>0.1111111111111111</v>
      </c>
      <c r="AV17" s="37">
        <f>IF(AU17=0,0,(AU17*((LOG(AU17))/LOG(2))))</f>
        <v>-0.3522138890491458</v>
      </c>
    </row>
    <row r="18" spans="1:48" x14ac:dyDescent="0.3">
      <c r="A18" s="59">
        <v>21</v>
      </c>
      <c r="B18" s="59">
        <v>1505</v>
      </c>
      <c r="C18" s="62">
        <v>12</v>
      </c>
      <c r="D18" s="59">
        <v>1521</v>
      </c>
      <c r="E18" s="62">
        <v>13</v>
      </c>
      <c r="F18" s="59">
        <v>1534</v>
      </c>
      <c r="G18" s="65">
        <v>23</v>
      </c>
      <c r="H18" s="65">
        <v>1542</v>
      </c>
      <c r="I18" s="43"/>
      <c r="J18" s="43"/>
      <c r="K18" s="44">
        <v>0</v>
      </c>
      <c r="L18">
        <v>2112</v>
      </c>
      <c r="N18" s="37">
        <v>2122</v>
      </c>
      <c r="O18" s="37">
        <f>COUNTIF($L$7:$L$500,N18)</f>
        <v>24</v>
      </c>
      <c r="P18" s="37">
        <f>O18/$Q$4</f>
        <v>0.22429906542056074</v>
      </c>
      <c r="Q18" s="37">
        <f>IF(P18=0,0,(P18*((LOG(P18))/LOG(2))))</f>
        <v>-0.48370194071326889</v>
      </c>
      <c r="T18" s="37">
        <f>N18</f>
        <v>2122</v>
      </c>
      <c r="U18" s="37">
        <f>COUNTIF(L7:L24,T18)</f>
        <v>7</v>
      </c>
      <c r="V18" s="37">
        <f>U18/(W4-U20)</f>
        <v>0.46666666666666667</v>
      </c>
      <c r="W18" s="37">
        <f>IF(V18=0,0,(V18*((LOG(V18))/LOG(2))))</f>
        <v>-0.51311664765709342</v>
      </c>
      <c r="Y18" s="37">
        <f>N18</f>
        <v>2122</v>
      </c>
      <c r="Z18" s="37">
        <f>COUNTIF(L25:L42,Y18)</f>
        <v>4</v>
      </c>
      <c r="AA18" s="37">
        <f>Z18/(AB4-Z20)</f>
        <v>0.33333333333333331</v>
      </c>
      <c r="AB18" s="37">
        <f>IF(AA18=0,0,(AA18*((LOG(AA18))/LOG(2))))</f>
        <v>-0.52832083357371862</v>
      </c>
      <c r="AD18" s="37">
        <f>N18</f>
        <v>2122</v>
      </c>
      <c r="AE18" s="37">
        <f>COUNTIF(L43:L59,AD18)</f>
        <v>1</v>
      </c>
      <c r="AF18" s="37">
        <f>AE18/(AG4-AE20)</f>
        <v>9.0909090909090912E-2</v>
      </c>
      <c r="AG18" s="37">
        <f>IF(AF18=0,0,(AF18*((LOG(AF18))/LOG(2))))</f>
        <v>-0.31449378351248153</v>
      </c>
      <c r="AI18" s="37">
        <f>N18</f>
        <v>2122</v>
      </c>
      <c r="AJ18" s="37">
        <f>COUNTIF(L60:L77,AI18)</f>
        <v>4</v>
      </c>
      <c r="AK18" s="37">
        <f>AJ18/(AL4-AJ20)</f>
        <v>0.4</v>
      </c>
      <c r="AL18" s="37">
        <f>IF(AK18=0,0,(AK18*((LOG(AK18))/LOG(2))))</f>
        <v>-0.52877123795494496</v>
      </c>
      <c r="AN18" s="37">
        <f>N18</f>
        <v>2122</v>
      </c>
      <c r="AO18" s="37">
        <f>COUNTIF(L78:L95,AN18)</f>
        <v>4</v>
      </c>
      <c r="AP18" s="37">
        <f>AO18/(AQ4-AO20)</f>
        <v>0.4</v>
      </c>
      <c r="AQ18" s="37">
        <f>IF(AP18=0,0,(AP18*((LOG(AP18))/LOG(2))))</f>
        <v>-0.52877123795494496</v>
      </c>
      <c r="AS18" s="37">
        <f>N18</f>
        <v>2122</v>
      </c>
      <c r="AT18" s="37">
        <f>COUNTIF(L96:L113,AS18)</f>
        <v>4</v>
      </c>
      <c r="AU18" s="37">
        <f>AT18/(AV4-AT20)</f>
        <v>0.44444444444444442</v>
      </c>
      <c r="AV18" s="37">
        <f>IF(AU18=0,0,(AU18*((LOG(AU18))/LOG(2))))</f>
        <v>-0.51996666730769447</v>
      </c>
    </row>
    <row r="19" spans="1:48" x14ac:dyDescent="0.3">
      <c r="A19" s="59">
        <v>12</v>
      </c>
      <c r="B19" s="59">
        <v>1661</v>
      </c>
      <c r="C19" s="62">
        <v>23</v>
      </c>
      <c r="D19" s="59">
        <v>1669</v>
      </c>
      <c r="E19" s="62">
        <v>24</v>
      </c>
      <c r="F19" s="59">
        <v>1681</v>
      </c>
      <c r="G19" s="65">
        <v>14</v>
      </c>
      <c r="H19" s="65">
        <v>1689</v>
      </c>
      <c r="I19" s="43"/>
      <c r="J19" s="43"/>
      <c r="K19" s="44">
        <v>0</v>
      </c>
      <c r="L19">
        <v>1221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COUNTIF(L7:L24,T19)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COUNTIF(L25:L42,Y19)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COUNTIF(L43:L59,AD19)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COUNTIF(L60:L77,AI19)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COUNTIF(L78:L95,AN19)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COUNTIF(L96:L113,AS19)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1788</v>
      </c>
      <c r="C20" s="62">
        <v>12</v>
      </c>
      <c r="D20" s="59">
        <v>1812</v>
      </c>
      <c r="E20" s="62">
        <v>24</v>
      </c>
      <c r="F20" s="59">
        <v>1821</v>
      </c>
      <c r="G20" s="65">
        <v>23</v>
      </c>
      <c r="H20" s="65">
        <v>1829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40</v>
      </c>
      <c r="P20" s="37">
        <f>O20/$Q$4</f>
        <v>0.37383177570093457</v>
      </c>
      <c r="Q20" s="37">
        <f>IF(P20=0,0,(P20*((LOG(P20))/LOG(2))))</f>
        <v>-0.53066874449113444</v>
      </c>
      <c r="T20" s="37">
        <f>N20</f>
        <v>2212</v>
      </c>
      <c r="U20" s="37">
        <f>COUNTIF(L7:L24,T20)</f>
        <v>3</v>
      </c>
      <c r="V20" s="56"/>
      <c r="W20" s="57"/>
      <c r="Y20" s="37">
        <f>N20</f>
        <v>2212</v>
      </c>
      <c r="Z20" s="37">
        <f>COUNTIF(L25:L42,Y20)</f>
        <v>6</v>
      </c>
      <c r="AA20" s="56"/>
      <c r="AB20" s="57"/>
      <c r="AD20" s="37">
        <f>N20</f>
        <v>2212</v>
      </c>
      <c r="AE20" s="37">
        <f>COUNTIF(L43:L59,AD20)</f>
        <v>6</v>
      </c>
      <c r="AF20" s="56"/>
      <c r="AG20" s="57"/>
      <c r="AI20" s="37">
        <f>N20</f>
        <v>2212</v>
      </c>
      <c r="AJ20" s="37">
        <f>COUNTIF(L60:L77,AI20)</f>
        <v>8</v>
      </c>
      <c r="AK20" s="56"/>
      <c r="AL20" s="57"/>
      <c r="AN20" s="37">
        <f>N20</f>
        <v>2212</v>
      </c>
      <c r="AO20" s="37">
        <f>COUNTIF(L78:L95,AN20)</f>
        <v>8</v>
      </c>
      <c r="AP20" s="56"/>
      <c r="AQ20" s="57"/>
      <c r="AS20" s="37">
        <f>N20</f>
        <v>2212</v>
      </c>
      <c r="AT20" s="37">
        <f>COUNTIF(L96:L113,AS20)</f>
        <v>9</v>
      </c>
      <c r="AU20" s="56"/>
      <c r="AV20" s="57"/>
    </row>
    <row r="21" spans="1:48" x14ac:dyDescent="0.3">
      <c r="A21" s="59">
        <v>12</v>
      </c>
      <c r="B21" s="59">
        <v>1964</v>
      </c>
      <c r="C21" s="62">
        <v>23</v>
      </c>
      <c r="D21" s="59">
        <v>1972</v>
      </c>
      <c r="E21" s="62">
        <v>24</v>
      </c>
      <c r="F21" s="59">
        <v>1979</v>
      </c>
      <c r="G21" s="65">
        <v>23</v>
      </c>
      <c r="H21" s="65">
        <v>1987</v>
      </c>
      <c r="I21" s="43"/>
      <c r="J21" s="43"/>
      <c r="K21" s="44">
        <v>0</v>
      </c>
      <c r="L21">
        <v>1222</v>
      </c>
      <c r="N21" s="37">
        <v>2221</v>
      </c>
      <c r="O21" s="37">
        <f>COUNTIF($L$7:$L$500,N21)</f>
        <v>14</v>
      </c>
      <c r="P21" s="37">
        <f>O21/$Q$4</f>
        <v>0.13084112149532709</v>
      </c>
      <c r="Q21" s="37">
        <f>IF(P21=0,0,(P21*((LOG(P21))/LOG(2))))</f>
        <v>-0.38390251309167844</v>
      </c>
      <c r="T21" s="37">
        <f>N21</f>
        <v>2221</v>
      </c>
      <c r="U21" s="37">
        <f>COUNTIF(L7:L24,T21)</f>
        <v>0</v>
      </c>
      <c r="V21" s="37">
        <f>U21/(W4-U20)</f>
        <v>0</v>
      </c>
      <c r="W21" s="37">
        <f>IF(V21=0,0,(V21*((LOG(V21))/LOG(2))))</f>
        <v>0</v>
      </c>
      <c r="Y21" s="37">
        <f>N21</f>
        <v>2221</v>
      </c>
      <c r="Z21" s="37">
        <f>COUNTIF(L25:L42,Y21)</f>
        <v>3</v>
      </c>
      <c r="AA21" s="37">
        <f>Z21/(AB4-Z20)</f>
        <v>0.25</v>
      </c>
      <c r="AB21" s="37">
        <f>IF(AA21=0,0,(AA21*((LOG(AA21))/LOG(2))))</f>
        <v>-0.5</v>
      </c>
      <c r="AD21" s="37">
        <f>N21</f>
        <v>2221</v>
      </c>
      <c r="AE21" s="37">
        <f>COUNTIF(L43:L59,AD21)</f>
        <v>7</v>
      </c>
      <c r="AF21" s="37">
        <f>AE21/(AG4-AE20)</f>
        <v>0.63636363636363635</v>
      </c>
      <c r="AG21" s="37">
        <f>IF(AF21=0,0,(AF21*((LOG(AF21))/LOG(2))))</f>
        <v>-0.41495789782344106</v>
      </c>
      <c r="AI21" s="37">
        <f>N21</f>
        <v>2221</v>
      </c>
      <c r="AJ21" s="37">
        <f>COUNTIF(L60:L77,AI21)</f>
        <v>2</v>
      </c>
      <c r="AK21" s="37">
        <f>AJ21/(AL4-AJ20)</f>
        <v>0.2</v>
      </c>
      <c r="AL21" s="37">
        <f>IF(AK21=0,0,(AK21*((LOG(AK21))/LOG(2))))</f>
        <v>-0.46438561897747244</v>
      </c>
      <c r="AN21" s="37">
        <f>N21</f>
        <v>2221</v>
      </c>
      <c r="AO21" s="37">
        <f>COUNTIF(L78:L95,AN21)</f>
        <v>1</v>
      </c>
      <c r="AP21" s="37">
        <f>AO21/(AQ4-AO20)</f>
        <v>0.1</v>
      </c>
      <c r="AQ21" s="37">
        <f>IF(AP21=0,0,(AP21*((LOG(AP21))/LOG(2))))</f>
        <v>-0.33219280948873625</v>
      </c>
      <c r="AS21" s="37">
        <f>N21</f>
        <v>2221</v>
      </c>
      <c r="AT21" s="37">
        <f>COUNTIF(L96:L113,AS21)</f>
        <v>1</v>
      </c>
      <c r="AU21" s="37">
        <f>AT21/(AV4-AT20)</f>
        <v>0.1111111111111111</v>
      </c>
      <c r="AV21" s="37">
        <f>IF(AU21=0,0,(AU21*((LOG(AU21))/LOG(2))))</f>
        <v>-0.3522138890491458</v>
      </c>
    </row>
    <row r="22" spans="1:48" x14ac:dyDescent="0.3">
      <c r="A22" s="59">
        <v>21</v>
      </c>
      <c r="B22" s="59">
        <v>2094</v>
      </c>
      <c r="C22" s="62">
        <v>21</v>
      </c>
      <c r="D22" s="59">
        <v>2107</v>
      </c>
      <c r="E22" s="62">
        <v>11</v>
      </c>
      <c r="F22" s="59">
        <v>2124</v>
      </c>
      <c r="G22" s="65">
        <v>21</v>
      </c>
      <c r="H22" s="65">
        <v>2132</v>
      </c>
      <c r="I22" s="43"/>
      <c r="J22" s="43"/>
      <c r="K22" s="44">
        <v>0</v>
      </c>
      <c r="L22">
        <v>2212</v>
      </c>
      <c r="N22" s="37">
        <v>2222</v>
      </c>
      <c r="O22" s="37">
        <f>COUNTIF($L$7:$L$500,N22)</f>
        <v>9</v>
      </c>
      <c r="P22" s="37">
        <f>O22/$Q$4</f>
        <v>8.4112149532710276E-2</v>
      </c>
      <c r="Q22" s="37">
        <f>IF(P22=0,0,(P22*((LOG(P22))/LOG(2))))</f>
        <v>-0.30041007350121035</v>
      </c>
      <c r="T22" s="37">
        <f>N22</f>
        <v>2222</v>
      </c>
      <c r="U22" s="37">
        <f>COUNTIF(L7:L24,T22)</f>
        <v>2</v>
      </c>
      <c r="V22" s="37">
        <f>U22/(W4-U20)</f>
        <v>0.13333333333333333</v>
      </c>
      <c r="W22" s="37">
        <f>IF(V22=0,0,(V22*((LOG(V22))/LOG(2))))</f>
        <v>-0.3875854127478025</v>
      </c>
      <c r="Y22" s="37">
        <f>N22</f>
        <v>2222</v>
      </c>
      <c r="Z22" s="37">
        <f>COUNTIF(L25:L42,Y22)</f>
        <v>1</v>
      </c>
      <c r="AA22" s="37">
        <f>Z22/(AB4-Z20)</f>
        <v>8.3333333333333329E-2</v>
      </c>
      <c r="AB22" s="37">
        <f>IF(AA22=0,0,(AA22*((LOG(AA22))/LOG(2))))</f>
        <v>-0.29874687506009634</v>
      </c>
      <c r="AD22" s="37">
        <f>N22</f>
        <v>2222</v>
      </c>
      <c r="AE22" s="37">
        <f>COUNTIF(L43:L59,AD22)</f>
        <v>2</v>
      </c>
      <c r="AF22" s="37">
        <f>AE22/(AG4-AE20)</f>
        <v>0.18181818181818182</v>
      </c>
      <c r="AG22" s="37">
        <f>IF(AF22=0,0,(AF22*((LOG(AF22))/LOG(2))))</f>
        <v>-0.44716938520678134</v>
      </c>
      <c r="AI22" s="37">
        <f>N22</f>
        <v>2222</v>
      </c>
      <c r="AJ22" s="37">
        <f>COUNTIF(L60:L77,AI22)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COUNTIF(L78:L95,AN22)</f>
        <v>1</v>
      </c>
      <c r="AP22" s="37">
        <f>AO22/(AQ4-AO20)</f>
        <v>0.1</v>
      </c>
      <c r="AQ22" s="37">
        <f>IF(AP22=0,0,(AP22*((LOG(AP22))/LOG(2))))</f>
        <v>-0.33219280948873625</v>
      </c>
      <c r="AS22" s="37">
        <f>N22</f>
        <v>2222</v>
      </c>
      <c r="AT22" s="37">
        <f>COUNTIF(L96:L113,AS22)</f>
        <v>3</v>
      </c>
      <c r="AU22" s="37">
        <f>AT22/(AV4-AT20)</f>
        <v>0.33333333333333331</v>
      </c>
      <c r="AV22" s="37">
        <f>IF(AU22=0,0,(AU22*((LOG(AU22))/LOG(2))))</f>
        <v>-0.52832083357371862</v>
      </c>
    </row>
    <row r="23" spans="1:48" x14ac:dyDescent="0.3">
      <c r="A23" s="59">
        <v>21</v>
      </c>
      <c r="B23" s="59">
        <v>2229</v>
      </c>
      <c r="C23" s="62">
        <v>12</v>
      </c>
      <c r="D23" s="59">
        <v>2244</v>
      </c>
      <c r="E23" s="62">
        <v>24</v>
      </c>
      <c r="F23" s="59">
        <v>2260</v>
      </c>
      <c r="G23" s="65">
        <v>23</v>
      </c>
      <c r="H23" s="65">
        <v>2280</v>
      </c>
      <c r="I23" s="43"/>
      <c r="J23" s="43"/>
      <c r="K23" s="44">
        <v>0</v>
      </c>
      <c r="L23">
        <v>2122</v>
      </c>
      <c r="P23" s="28">
        <f>SUM(P7:P22)</f>
        <v>1</v>
      </c>
      <c r="Q23" s="28">
        <f>-SUM(Q7:Q22)</f>
        <v>2.5394176112809004</v>
      </c>
      <c r="V23" s="28">
        <f>SUM(V7:V22)</f>
        <v>1</v>
      </c>
      <c r="W23" s="28">
        <f>-SUM(W7:W22)</f>
        <v>2.196791631981637</v>
      </c>
      <c r="AA23" s="28">
        <f>SUM(AA7:AA22)</f>
        <v>1</v>
      </c>
      <c r="AB23" s="28">
        <f>-SUM(AB7:AB22)</f>
        <v>2.3553885422075336</v>
      </c>
      <c r="AF23" s="28">
        <f>SUM(AF7:AF22)</f>
        <v>1</v>
      </c>
      <c r="AG23" s="28">
        <f>-SUM(AG7:AG22)</f>
        <v>1.4911148500551854</v>
      </c>
      <c r="AK23" s="28">
        <f>SUM(AK7:AK22)</f>
        <v>1</v>
      </c>
      <c r="AL23" s="28">
        <f>-SUM(AL7:AL22)</f>
        <v>1.8464393446710154</v>
      </c>
      <c r="AP23" s="28">
        <f>SUM(AP7:AP22)</f>
        <v>1</v>
      </c>
      <c r="AQ23" s="28">
        <f>-SUM(AQ7:AQ22)</f>
        <v>2.5219280948873624</v>
      </c>
      <c r="AU23" s="28">
        <f>SUM(AU7:AU22)</f>
        <v>1</v>
      </c>
      <c r="AV23" s="28">
        <f>-SUM(AV7:AV22)</f>
        <v>1.7527152789797047</v>
      </c>
    </row>
    <row r="24" spans="1:48" x14ac:dyDescent="0.3">
      <c r="A24" s="59">
        <v>21</v>
      </c>
      <c r="B24" s="59">
        <v>2378</v>
      </c>
      <c r="C24" s="62">
        <v>21</v>
      </c>
      <c r="D24" s="59">
        <v>2383</v>
      </c>
      <c r="E24" s="62">
        <v>22</v>
      </c>
      <c r="F24" s="59">
        <v>2391</v>
      </c>
      <c r="G24" s="65">
        <v>23</v>
      </c>
      <c r="H24" s="65">
        <v>2404</v>
      </c>
      <c r="I24" s="43"/>
      <c r="J24" s="43"/>
      <c r="K24" s="44">
        <v>0</v>
      </c>
      <c r="L24">
        <v>2222</v>
      </c>
      <c r="P24" s="29" t="s">
        <v>87</v>
      </c>
      <c r="Q24" s="29">
        <f>Q23/(LOG(Q4)/LOG(2))</f>
        <v>0.37668620441268946</v>
      </c>
      <c r="V24" s="29" t="s">
        <v>114</v>
      </c>
      <c r="W24" s="29">
        <f>W23/(LOG(W4)/LOG(2))</f>
        <v>0.52681801980174725</v>
      </c>
      <c r="AA24" s="29" t="s">
        <v>117</v>
      </c>
      <c r="AB24" s="29">
        <f>AB23/(LOG(AB4)/LOG(2))</f>
        <v>0.56485153603310401</v>
      </c>
      <c r="AF24" s="29" t="s">
        <v>118</v>
      </c>
      <c r="AG24" s="29">
        <f>AG23/(LOG(AG4)/LOG(2))</f>
        <v>0.36480205642653846</v>
      </c>
      <c r="AK24" s="29" t="s">
        <v>119</v>
      </c>
      <c r="AL24" s="29">
        <f>AL23/(LOG(AL4)/LOG(2))</f>
        <v>0.44279917361400045</v>
      </c>
      <c r="AP24" s="29" t="s">
        <v>120</v>
      </c>
      <c r="AQ24" s="29">
        <f>AQ23/(LOG(AQ4)/LOG(2))</f>
        <v>0.60478979694240709</v>
      </c>
      <c r="AU24" s="29" t="s">
        <v>121</v>
      </c>
      <c r="AV24" s="29">
        <f>AV23/(LOG(AV4)/LOG(2))</f>
        <v>0.42032297424377363</v>
      </c>
    </row>
    <row r="25" spans="1:48" x14ac:dyDescent="0.3">
      <c r="A25" s="60">
        <v>21</v>
      </c>
      <c r="B25" s="60">
        <v>2512</v>
      </c>
      <c r="C25" s="63">
        <v>12</v>
      </c>
      <c r="D25" s="60">
        <v>2522</v>
      </c>
      <c r="E25" s="63">
        <v>24</v>
      </c>
      <c r="F25" s="60">
        <v>2530</v>
      </c>
      <c r="G25" s="66">
        <v>23</v>
      </c>
      <c r="H25" s="66">
        <v>2541</v>
      </c>
      <c r="I25" s="42"/>
      <c r="J25" s="42"/>
      <c r="K25" s="52">
        <v>0</v>
      </c>
      <c r="L25">
        <v>2122</v>
      </c>
    </row>
    <row r="26" spans="1:48" x14ac:dyDescent="0.3">
      <c r="A26" s="60">
        <v>21</v>
      </c>
      <c r="B26" s="60">
        <v>2641</v>
      </c>
      <c r="C26" s="63">
        <v>21</v>
      </c>
      <c r="D26" s="60">
        <v>2650</v>
      </c>
      <c r="E26" s="63">
        <v>11</v>
      </c>
      <c r="F26" s="60">
        <v>2663</v>
      </c>
      <c r="G26" s="66">
        <v>21</v>
      </c>
      <c r="H26" s="66">
        <v>2671</v>
      </c>
      <c r="I26" s="42"/>
      <c r="J26" s="42"/>
      <c r="K26" s="52">
        <v>0</v>
      </c>
      <c r="L26">
        <v>2212</v>
      </c>
    </row>
    <row r="27" spans="1:48" x14ac:dyDescent="0.3">
      <c r="A27" s="60">
        <v>21</v>
      </c>
      <c r="B27" s="60">
        <v>2767</v>
      </c>
      <c r="C27" s="63">
        <v>12</v>
      </c>
      <c r="D27" s="60">
        <v>2780</v>
      </c>
      <c r="E27" s="63">
        <v>24</v>
      </c>
      <c r="F27" s="60">
        <v>2797</v>
      </c>
      <c r="G27" s="66">
        <v>14</v>
      </c>
      <c r="H27" s="66">
        <v>2816</v>
      </c>
      <c r="I27" s="42"/>
      <c r="J27" s="42"/>
      <c r="K27" s="52">
        <v>0</v>
      </c>
      <c r="L27">
        <v>2121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60">
        <v>21</v>
      </c>
      <c r="B28" s="60">
        <v>2914</v>
      </c>
      <c r="C28" s="63">
        <v>21</v>
      </c>
      <c r="D28" s="60">
        <v>2926</v>
      </c>
      <c r="E28" s="63">
        <v>11</v>
      </c>
      <c r="F28" s="60">
        <v>2934</v>
      </c>
      <c r="G28" s="66">
        <v>21</v>
      </c>
      <c r="H28" s="66">
        <v>2949</v>
      </c>
      <c r="I28" s="42"/>
      <c r="J28" s="42"/>
      <c r="K28" s="52">
        <v>0</v>
      </c>
      <c r="L28">
        <v>2212</v>
      </c>
      <c r="N28" s="41">
        <f>COUNTIF(L7:L113,G3)</f>
        <v>40</v>
      </c>
      <c r="O28" s="41"/>
      <c r="P28" s="48">
        <v>18</v>
      </c>
      <c r="Q28" s="48">
        <v>18</v>
      </c>
      <c r="R28" s="48">
        <v>17</v>
      </c>
      <c r="S28" s="48">
        <v>18</v>
      </c>
      <c r="T28" s="48">
        <v>18</v>
      </c>
      <c r="U28" s="48">
        <v>18</v>
      </c>
      <c r="V28" s="47"/>
    </row>
    <row r="29" spans="1:48" x14ac:dyDescent="0.3">
      <c r="A29" s="60">
        <v>12</v>
      </c>
      <c r="B29" s="60">
        <v>3066</v>
      </c>
      <c r="C29" s="63">
        <v>23</v>
      </c>
      <c r="D29" s="60">
        <v>3082</v>
      </c>
      <c r="E29" s="63">
        <v>24</v>
      </c>
      <c r="F29" s="60">
        <v>3090</v>
      </c>
      <c r="G29" s="66">
        <v>23</v>
      </c>
      <c r="H29" s="66">
        <v>3099</v>
      </c>
      <c r="I29" s="42"/>
      <c r="J29" s="42"/>
      <c r="K29" s="52">
        <v>0</v>
      </c>
      <c r="L29">
        <v>1222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21</v>
      </c>
      <c r="B30" s="60">
        <v>3212</v>
      </c>
      <c r="C30" s="63">
        <v>12</v>
      </c>
      <c r="D30" s="60">
        <v>3230</v>
      </c>
      <c r="E30" s="63">
        <v>24</v>
      </c>
      <c r="F30" s="60">
        <v>3239</v>
      </c>
      <c r="G30" s="66">
        <v>23</v>
      </c>
      <c r="H30" s="66">
        <v>3247</v>
      </c>
      <c r="I30" s="42"/>
      <c r="J30" s="42"/>
      <c r="K30" s="52">
        <v>0</v>
      </c>
      <c r="L30">
        <v>2122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3348</v>
      </c>
      <c r="C31" s="63">
        <v>21</v>
      </c>
      <c r="D31" s="60">
        <v>3355</v>
      </c>
      <c r="E31" s="63">
        <v>11</v>
      </c>
      <c r="F31" s="60">
        <v>3379</v>
      </c>
      <c r="G31" s="66">
        <v>21</v>
      </c>
      <c r="H31" s="66">
        <v>3387</v>
      </c>
      <c r="I31" s="42"/>
      <c r="J31" s="42"/>
      <c r="K31" s="52">
        <v>0</v>
      </c>
      <c r="L31">
        <v>2212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3480</v>
      </c>
      <c r="C32" s="63">
        <v>12</v>
      </c>
      <c r="D32" s="60">
        <v>3505</v>
      </c>
      <c r="E32" s="63">
        <v>24</v>
      </c>
      <c r="F32" s="60">
        <v>3521</v>
      </c>
      <c r="G32" s="66">
        <v>23</v>
      </c>
      <c r="H32" s="66">
        <v>3529</v>
      </c>
      <c r="I32" s="42"/>
      <c r="J32" s="42"/>
      <c r="K32" s="52">
        <v>0</v>
      </c>
      <c r="L32">
        <v>2122</v>
      </c>
      <c r="O32" s="46" t="s">
        <v>103</v>
      </c>
      <c r="P32" s="48">
        <f>U20</f>
        <v>3</v>
      </c>
      <c r="Q32" s="48">
        <f>Z20</f>
        <v>6</v>
      </c>
      <c r="R32" s="48">
        <f>AE20</f>
        <v>6</v>
      </c>
      <c r="S32" s="48">
        <f>AJ20</f>
        <v>8</v>
      </c>
      <c r="T32" s="48">
        <f>AO20</f>
        <v>8</v>
      </c>
      <c r="U32" s="48">
        <f>AT20</f>
        <v>9</v>
      </c>
      <c r="V32" s="46"/>
    </row>
    <row r="33" spans="1:22" x14ac:dyDescent="0.3">
      <c r="A33" s="60">
        <v>21</v>
      </c>
      <c r="B33" s="60">
        <v>3630</v>
      </c>
      <c r="C33" s="63">
        <v>12</v>
      </c>
      <c r="D33" s="60">
        <v>3651</v>
      </c>
      <c r="E33" s="63">
        <v>13</v>
      </c>
      <c r="F33" s="60">
        <v>3662</v>
      </c>
      <c r="G33" s="66">
        <v>23</v>
      </c>
      <c r="H33" s="66">
        <v>3670</v>
      </c>
      <c r="I33" s="42"/>
      <c r="J33" s="42"/>
      <c r="K33" s="52">
        <v>0</v>
      </c>
      <c r="L33">
        <v>2112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3772</v>
      </c>
      <c r="C34" s="63">
        <v>21</v>
      </c>
      <c r="D34" s="60">
        <v>3779</v>
      </c>
      <c r="E34" s="63">
        <v>11</v>
      </c>
      <c r="F34" s="60">
        <v>3795</v>
      </c>
      <c r="G34" s="66">
        <v>21</v>
      </c>
      <c r="H34" s="66">
        <v>3803</v>
      </c>
      <c r="I34" s="42"/>
      <c r="J34" s="42"/>
      <c r="K34" s="52">
        <v>0</v>
      </c>
      <c r="L34">
        <v>2212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3904</v>
      </c>
      <c r="C35" s="63">
        <v>21</v>
      </c>
      <c r="D35" s="60">
        <v>3913</v>
      </c>
      <c r="E35" s="63">
        <v>11</v>
      </c>
      <c r="F35" s="60">
        <v>3922</v>
      </c>
      <c r="G35" s="66">
        <v>21</v>
      </c>
      <c r="H35" s="66">
        <v>3939</v>
      </c>
      <c r="I35" s="42"/>
      <c r="J35" s="42"/>
      <c r="K35" s="52">
        <v>0</v>
      </c>
      <c r="L35">
        <v>2212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4035</v>
      </c>
      <c r="C36" s="63">
        <v>12</v>
      </c>
      <c r="D36" s="60">
        <v>4053</v>
      </c>
      <c r="E36" s="63">
        <v>13</v>
      </c>
      <c r="F36" s="60">
        <v>4071</v>
      </c>
      <c r="G36" s="66">
        <v>23</v>
      </c>
      <c r="H36" s="66">
        <v>4087</v>
      </c>
      <c r="I36" s="42"/>
      <c r="J36" s="42"/>
      <c r="K36" s="52">
        <v>0</v>
      </c>
      <c r="L36">
        <v>2112</v>
      </c>
      <c r="N36" s="42"/>
      <c r="O36" s="51" t="s">
        <v>107</v>
      </c>
      <c r="P36">
        <f>H24/P28</f>
        <v>133.55555555555554</v>
      </c>
      <c r="Q36">
        <f>(H42-H24)/Q28</f>
        <v>138.72222222222223</v>
      </c>
      <c r="R36">
        <f>(H59-H42)/R28</f>
        <v>134.29411764705881</v>
      </c>
      <c r="S36">
        <f>(H77-H59)/S28</f>
        <v>133</v>
      </c>
      <c r="T36">
        <f>(H95-H77)/T28</f>
        <v>131.44444444444446</v>
      </c>
      <c r="U36">
        <f>(H113-H95)/U28</f>
        <v>127.05555555555556</v>
      </c>
    </row>
    <row r="37" spans="1:22" x14ac:dyDescent="0.3">
      <c r="A37" s="60">
        <v>21</v>
      </c>
      <c r="B37" s="60">
        <v>4190</v>
      </c>
      <c r="C37" s="63">
        <v>21</v>
      </c>
      <c r="D37" s="60">
        <v>4199</v>
      </c>
      <c r="E37" s="63">
        <v>22</v>
      </c>
      <c r="F37" s="60">
        <v>4212</v>
      </c>
      <c r="G37" s="66">
        <v>14</v>
      </c>
      <c r="H37" s="66">
        <v>4227</v>
      </c>
      <c r="I37" s="42"/>
      <c r="J37" s="42"/>
      <c r="K37" s="52">
        <v>0</v>
      </c>
      <c r="L37">
        <v>2221</v>
      </c>
    </row>
    <row r="38" spans="1:22" x14ac:dyDescent="0.3">
      <c r="A38" s="60">
        <v>21</v>
      </c>
      <c r="B38" s="60">
        <v>4329</v>
      </c>
      <c r="C38" s="63">
        <v>21</v>
      </c>
      <c r="D38" s="60">
        <v>4336</v>
      </c>
      <c r="E38" s="63">
        <v>22</v>
      </c>
      <c r="F38" s="60">
        <v>4348</v>
      </c>
      <c r="G38" s="66">
        <v>14</v>
      </c>
      <c r="H38" s="66">
        <v>4365</v>
      </c>
      <c r="I38" s="42"/>
      <c r="J38" s="42"/>
      <c r="K38" s="52">
        <v>0</v>
      </c>
      <c r="L38">
        <v>2221</v>
      </c>
    </row>
    <row r="39" spans="1:22" x14ac:dyDescent="0.3">
      <c r="A39" s="60">
        <v>21</v>
      </c>
      <c r="B39" s="60">
        <v>4467</v>
      </c>
      <c r="C39" s="63">
        <v>21</v>
      </c>
      <c r="D39" s="60">
        <v>4472</v>
      </c>
      <c r="E39" s="63">
        <v>22</v>
      </c>
      <c r="F39" s="60">
        <v>4480</v>
      </c>
      <c r="G39" s="66">
        <v>23</v>
      </c>
      <c r="H39" s="66">
        <v>4492</v>
      </c>
      <c r="I39" s="42"/>
      <c r="J39" s="42"/>
      <c r="K39" s="52">
        <v>0</v>
      </c>
      <c r="L39">
        <v>2222</v>
      </c>
    </row>
    <row r="40" spans="1:22" x14ac:dyDescent="0.3">
      <c r="A40" s="60">
        <v>21</v>
      </c>
      <c r="B40" s="60">
        <v>4600</v>
      </c>
      <c r="C40" s="63">
        <v>21</v>
      </c>
      <c r="D40" s="60">
        <v>4608</v>
      </c>
      <c r="E40" s="63">
        <v>11</v>
      </c>
      <c r="F40" s="60">
        <v>4617</v>
      </c>
      <c r="G40" s="66">
        <v>21</v>
      </c>
      <c r="H40" s="66">
        <v>4633</v>
      </c>
      <c r="I40" s="42"/>
      <c r="J40" s="42"/>
      <c r="K40" s="52">
        <v>0</v>
      </c>
      <c r="L40">
        <v>2212</v>
      </c>
    </row>
    <row r="41" spans="1:22" x14ac:dyDescent="0.3">
      <c r="A41" s="60">
        <v>21</v>
      </c>
      <c r="B41" s="60">
        <v>4724</v>
      </c>
      <c r="C41" s="63">
        <v>21</v>
      </c>
      <c r="D41" s="60">
        <v>4731</v>
      </c>
      <c r="E41" s="63">
        <v>22</v>
      </c>
      <c r="F41" s="60">
        <v>4744</v>
      </c>
      <c r="G41" s="66">
        <v>14</v>
      </c>
      <c r="H41" s="66">
        <v>4755</v>
      </c>
      <c r="I41" s="42"/>
      <c r="J41" s="42"/>
      <c r="K41" s="52">
        <v>0</v>
      </c>
      <c r="L41">
        <v>2221</v>
      </c>
    </row>
    <row r="42" spans="1:22" x14ac:dyDescent="0.3">
      <c r="A42" s="60">
        <v>21</v>
      </c>
      <c r="B42" s="60">
        <v>4860</v>
      </c>
      <c r="C42" s="63">
        <v>12</v>
      </c>
      <c r="D42" s="60">
        <v>4884</v>
      </c>
      <c r="E42" s="63">
        <v>24</v>
      </c>
      <c r="F42" s="60">
        <v>4893</v>
      </c>
      <c r="G42" s="66">
        <v>23</v>
      </c>
      <c r="H42" s="66">
        <v>4901</v>
      </c>
      <c r="I42" s="42"/>
      <c r="J42" s="42"/>
      <c r="K42" s="52">
        <v>0</v>
      </c>
      <c r="L42">
        <v>2122</v>
      </c>
    </row>
    <row r="43" spans="1:22" x14ac:dyDescent="0.3">
      <c r="A43" s="59">
        <v>21</v>
      </c>
      <c r="B43" s="59">
        <v>5010</v>
      </c>
      <c r="C43" s="62">
        <v>21</v>
      </c>
      <c r="D43" s="59">
        <v>5018</v>
      </c>
      <c r="E43" s="62">
        <v>11</v>
      </c>
      <c r="F43" s="59">
        <v>5031</v>
      </c>
      <c r="G43" s="65">
        <v>21</v>
      </c>
      <c r="H43" s="65">
        <v>5088</v>
      </c>
      <c r="I43" s="43"/>
      <c r="J43" s="43"/>
      <c r="K43" s="44">
        <v>0</v>
      </c>
      <c r="L43">
        <v>2212</v>
      </c>
    </row>
    <row r="44" spans="1:22" x14ac:dyDescent="0.3">
      <c r="A44" s="59">
        <v>21</v>
      </c>
      <c r="B44" s="59">
        <v>5184</v>
      </c>
      <c r="C44" s="62">
        <v>21</v>
      </c>
      <c r="D44" s="59">
        <v>5193</v>
      </c>
      <c r="E44" s="62">
        <v>22</v>
      </c>
      <c r="F44" s="59">
        <v>5202</v>
      </c>
      <c r="G44" s="65">
        <v>23</v>
      </c>
      <c r="H44" s="65">
        <v>5212</v>
      </c>
      <c r="I44" s="43"/>
      <c r="J44" s="43"/>
      <c r="K44" s="44">
        <v>0</v>
      </c>
      <c r="L44">
        <v>2222</v>
      </c>
    </row>
    <row r="45" spans="1:22" x14ac:dyDescent="0.3">
      <c r="A45" s="59">
        <v>21</v>
      </c>
      <c r="B45" s="59">
        <v>5317</v>
      </c>
      <c r="C45" s="62">
        <v>21</v>
      </c>
      <c r="D45" s="59">
        <v>5340</v>
      </c>
      <c r="E45" s="62">
        <v>11</v>
      </c>
      <c r="F45" s="59">
        <v>5354</v>
      </c>
      <c r="G45" s="65">
        <v>21</v>
      </c>
      <c r="H45" s="65">
        <v>5362</v>
      </c>
      <c r="I45" s="43"/>
      <c r="J45" s="43"/>
      <c r="K45" s="44">
        <v>0</v>
      </c>
      <c r="L45">
        <v>2212</v>
      </c>
    </row>
    <row r="46" spans="1:22" x14ac:dyDescent="0.3">
      <c r="A46" s="59">
        <v>21</v>
      </c>
      <c r="B46" s="59">
        <v>5453</v>
      </c>
      <c r="C46" s="62">
        <v>21</v>
      </c>
      <c r="D46" s="59">
        <v>5460</v>
      </c>
      <c r="E46" s="62">
        <v>22</v>
      </c>
      <c r="F46" s="59">
        <v>5468</v>
      </c>
      <c r="G46" s="65">
        <v>14</v>
      </c>
      <c r="H46" s="65">
        <v>5476</v>
      </c>
      <c r="I46" s="43"/>
      <c r="J46" s="43"/>
      <c r="K46" s="44">
        <v>0</v>
      </c>
      <c r="L46">
        <v>2221</v>
      </c>
    </row>
    <row r="47" spans="1:22" x14ac:dyDescent="0.3">
      <c r="A47" s="59">
        <v>21</v>
      </c>
      <c r="B47" s="59">
        <v>5574</v>
      </c>
      <c r="C47" s="62">
        <v>21</v>
      </c>
      <c r="D47" s="59">
        <v>5579</v>
      </c>
      <c r="E47" s="62">
        <v>22</v>
      </c>
      <c r="F47" s="59">
        <v>5587</v>
      </c>
      <c r="G47" s="65">
        <v>14</v>
      </c>
      <c r="H47" s="65">
        <v>5602</v>
      </c>
      <c r="I47" s="43"/>
      <c r="J47" s="43"/>
      <c r="K47" s="44">
        <v>0</v>
      </c>
      <c r="L47">
        <v>2221</v>
      </c>
    </row>
    <row r="48" spans="1:22" x14ac:dyDescent="0.3">
      <c r="A48" s="59">
        <v>21</v>
      </c>
      <c r="B48" s="59">
        <v>5700</v>
      </c>
      <c r="C48" s="62">
        <v>21</v>
      </c>
      <c r="D48" s="59">
        <v>5708</v>
      </c>
      <c r="E48" s="62">
        <v>11</v>
      </c>
      <c r="F48" s="59">
        <v>5717</v>
      </c>
      <c r="G48" s="65">
        <v>21</v>
      </c>
      <c r="H48" s="65">
        <v>5725</v>
      </c>
      <c r="I48" s="43"/>
      <c r="J48" s="43"/>
      <c r="K48" s="44">
        <v>0</v>
      </c>
      <c r="L48">
        <v>2212</v>
      </c>
    </row>
    <row r="49" spans="1:12" x14ac:dyDescent="0.3">
      <c r="A49" s="59">
        <v>21</v>
      </c>
      <c r="B49" s="59">
        <v>5815</v>
      </c>
      <c r="C49" s="62">
        <v>21</v>
      </c>
      <c r="D49" s="59">
        <v>5823</v>
      </c>
      <c r="E49" s="62">
        <v>11</v>
      </c>
      <c r="F49" s="59">
        <v>5832</v>
      </c>
      <c r="G49" s="65">
        <v>21</v>
      </c>
      <c r="H49" s="65">
        <v>5855</v>
      </c>
      <c r="I49" s="43"/>
      <c r="J49" s="43"/>
      <c r="K49" s="44">
        <v>0</v>
      </c>
      <c r="L49">
        <v>2212</v>
      </c>
    </row>
    <row r="50" spans="1:12" x14ac:dyDescent="0.3">
      <c r="A50" s="59">
        <v>12</v>
      </c>
      <c r="B50" s="59">
        <v>5976</v>
      </c>
      <c r="C50" s="62">
        <v>23</v>
      </c>
      <c r="D50" s="59">
        <v>5984</v>
      </c>
      <c r="E50" s="62">
        <v>24</v>
      </c>
      <c r="F50" s="59">
        <v>5995</v>
      </c>
      <c r="G50" s="65">
        <v>23</v>
      </c>
      <c r="H50" s="65">
        <v>6003</v>
      </c>
      <c r="I50" s="43"/>
      <c r="J50" s="43"/>
      <c r="K50" s="44">
        <v>0</v>
      </c>
      <c r="L50">
        <v>1222</v>
      </c>
    </row>
    <row r="51" spans="1:12" x14ac:dyDescent="0.3">
      <c r="A51" s="59">
        <v>21</v>
      </c>
      <c r="B51" s="59">
        <v>6108</v>
      </c>
      <c r="C51" s="62">
        <v>12</v>
      </c>
      <c r="D51" s="59">
        <v>6132</v>
      </c>
      <c r="E51" s="62">
        <v>24</v>
      </c>
      <c r="F51" s="59">
        <v>6141</v>
      </c>
      <c r="G51" s="65">
        <v>23</v>
      </c>
      <c r="H51" s="65">
        <v>6156</v>
      </c>
      <c r="I51" s="43"/>
      <c r="J51" s="43"/>
      <c r="K51" s="44">
        <v>0</v>
      </c>
      <c r="L51">
        <v>2122</v>
      </c>
    </row>
    <row r="52" spans="1:12" x14ac:dyDescent="0.3">
      <c r="A52" s="59">
        <v>21</v>
      </c>
      <c r="B52" s="59">
        <v>6257</v>
      </c>
      <c r="C52" s="62">
        <v>21</v>
      </c>
      <c r="D52" s="59">
        <v>6264</v>
      </c>
      <c r="E52" s="62">
        <v>11</v>
      </c>
      <c r="F52" s="59">
        <v>6277</v>
      </c>
      <c r="G52" s="65">
        <v>21</v>
      </c>
      <c r="H52" s="65">
        <v>6294</v>
      </c>
      <c r="I52" s="43"/>
      <c r="J52" s="43"/>
      <c r="K52" s="44">
        <v>0</v>
      </c>
      <c r="L52">
        <v>2212</v>
      </c>
    </row>
    <row r="53" spans="1:12" x14ac:dyDescent="0.3">
      <c r="A53" s="59">
        <v>21</v>
      </c>
      <c r="B53" s="59">
        <v>6384</v>
      </c>
      <c r="C53" s="62">
        <v>21</v>
      </c>
      <c r="D53" s="59">
        <v>6397</v>
      </c>
      <c r="E53" s="62">
        <v>22</v>
      </c>
      <c r="F53" s="59">
        <v>6405</v>
      </c>
      <c r="G53" s="65">
        <v>14</v>
      </c>
      <c r="H53" s="65">
        <v>6426</v>
      </c>
      <c r="I53" s="43"/>
      <c r="J53" s="43"/>
      <c r="K53" s="44">
        <v>0</v>
      </c>
      <c r="L53">
        <v>2221</v>
      </c>
    </row>
    <row r="54" spans="1:12" x14ac:dyDescent="0.3">
      <c r="A54" s="59">
        <v>21</v>
      </c>
      <c r="B54" s="59">
        <v>6528</v>
      </c>
      <c r="C54" s="62">
        <v>21</v>
      </c>
      <c r="D54" s="59">
        <v>6533</v>
      </c>
      <c r="E54" s="62">
        <v>22</v>
      </c>
      <c r="F54" s="59">
        <v>6542</v>
      </c>
      <c r="G54" s="65">
        <v>14</v>
      </c>
      <c r="H54" s="65">
        <v>6553</v>
      </c>
      <c r="I54" s="43"/>
      <c r="J54" s="43"/>
      <c r="K54" s="44">
        <v>0</v>
      </c>
      <c r="L54">
        <v>2221</v>
      </c>
    </row>
    <row r="55" spans="1:12" x14ac:dyDescent="0.3">
      <c r="A55" s="59">
        <v>21</v>
      </c>
      <c r="B55" s="59">
        <v>6654</v>
      </c>
      <c r="C55" s="62">
        <v>21</v>
      </c>
      <c r="D55" s="59">
        <v>6660</v>
      </c>
      <c r="E55" s="62">
        <v>11</v>
      </c>
      <c r="F55" s="59">
        <v>6671</v>
      </c>
      <c r="G55" s="65">
        <v>21</v>
      </c>
      <c r="H55" s="65">
        <v>6681</v>
      </c>
      <c r="I55" s="43"/>
      <c r="J55" s="43"/>
      <c r="K55" s="44">
        <v>0</v>
      </c>
      <c r="L55">
        <v>2212</v>
      </c>
    </row>
    <row r="56" spans="1:12" x14ac:dyDescent="0.3">
      <c r="A56" s="59">
        <v>21</v>
      </c>
      <c r="B56" s="59">
        <v>6775</v>
      </c>
      <c r="C56" s="62">
        <v>21</v>
      </c>
      <c r="D56" s="59">
        <v>6782</v>
      </c>
      <c r="E56" s="62">
        <v>22</v>
      </c>
      <c r="F56" s="59">
        <v>6798</v>
      </c>
      <c r="G56" s="65">
        <v>14</v>
      </c>
      <c r="H56" s="65">
        <v>6807</v>
      </c>
      <c r="I56" s="43"/>
      <c r="J56" s="43"/>
      <c r="K56" s="44">
        <v>0</v>
      </c>
      <c r="L56">
        <v>2221</v>
      </c>
    </row>
    <row r="57" spans="1:12" x14ac:dyDescent="0.3">
      <c r="A57" s="59">
        <v>21</v>
      </c>
      <c r="B57" s="59">
        <v>6904</v>
      </c>
      <c r="C57" s="62">
        <v>21</v>
      </c>
      <c r="D57" s="59">
        <v>6910</v>
      </c>
      <c r="E57" s="62">
        <v>22</v>
      </c>
      <c r="F57" s="59">
        <v>6919</v>
      </c>
      <c r="G57" s="65">
        <v>14</v>
      </c>
      <c r="H57" s="65">
        <v>6928</v>
      </c>
      <c r="I57" s="43"/>
      <c r="J57" s="43"/>
      <c r="K57" s="44">
        <v>0</v>
      </c>
      <c r="L57">
        <v>2221</v>
      </c>
    </row>
    <row r="58" spans="1:12" x14ac:dyDescent="0.3">
      <c r="A58" s="59">
        <v>21</v>
      </c>
      <c r="B58" s="59">
        <v>7028</v>
      </c>
      <c r="C58" s="62">
        <v>21</v>
      </c>
      <c r="D58" s="59">
        <v>7032</v>
      </c>
      <c r="E58" s="62">
        <v>22</v>
      </c>
      <c r="F58" s="59">
        <v>7049</v>
      </c>
      <c r="G58" s="65">
        <v>14</v>
      </c>
      <c r="H58" s="65">
        <v>7061</v>
      </c>
      <c r="I58" s="43"/>
      <c r="J58" s="43"/>
      <c r="K58" s="44">
        <v>0</v>
      </c>
      <c r="L58">
        <v>2221</v>
      </c>
    </row>
    <row r="59" spans="1:12" x14ac:dyDescent="0.3">
      <c r="A59" s="59">
        <v>21</v>
      </c>
      <c r="B59" s="59">
        <v>7157</v>
      </c>
      <c r="C59" s="62">
        <v>21</v>
      </c>
      <c r="D59" s="59">
        <v>7169</v>
      </c>
      <c r="E59" s="62">
        <v>22</v>
      </c>
      <c r="F59" s="59">
        <v>7176</v>
      </c>
      <c r="G59" s="65">
        <v>23</v>
      </c>
      <c r="H59" s="65">
        <v>7184</v>
      </c>
      <c r="I59" s="43"/>
      <c r="J59" s="43"/>
      <c r="K59" s="44">
        <v>0</v>
      </c>
      <c r="L59">
        <v>2222</v>
      </c>
    </row>
    <row r="60" spans="1:12" x14ac:dyDescent="0.3">
      <c r="A60" s="60">
        <v>21</v>
      </c>
      <c r="B60" s="60">
        <v>7288</v>
      </c>
      <c r="C60" s="63">
        <v>21</v>
      </c>
      <c r="D60" s="60">
        <v>7295</v>
      </c>
      <c r="E60" s="63">
        <v>11</v>
      </c>
      <c r="F60" s="60">
        <v>7309</v>
      </c>
      <c r="G60" s="66">
        <v>21</v>
      </c>
      <c r="H60" s="66">
        <v>7318</v>
      </c>
      <c r="I60" s="42"/>
      <c r="J60" s="42"/>
      <c r="K60" s="52">
        <v>0</v>
      </c>
      <c r="L60">
        <v>2212</v>
      </c>
    </row>
    <row r="61" spans="1:12" x14ac:dyDescent="0.3">
      <c r="A61" s="60">
        <v>21</v>
      </c>
      <c r="B61" s="60">
        <v>7408</v>
      </c>
      <c r="C61" s="63">
        <v>21</v>
      </c>
      <c r="D61" s="60">
        <v>7417</v>
      </c>
      <c r="E61" s="63">
        <v>11</v>
      </c>
      <c r="F61" s="60">
        <v>7427</v>
      </c>
      <c r="G61" s="66">
        <v>21</v>
      </c>
      <c r="H61" s="66">
        <v>7435</v>
      </c>
      <c r="I61" s="42"/>
      <c r="J61" s="42"/>
      <c r="K61" s="52">
        <v>0</v>
      </c>
      <c r="L61">
        <v>2212</v>
      </c>
    </row>
    <row r="62" spans="1:12" x14ac:dyDescent="0.3">
      <c r="A62" s="60">
        <v>21</v>
      </c>
      <c r="B62" s="60">
        <v>7526</v>
      </c>
      <c r="C62" s="63">
        <v>21</v>
      </c>
      <c r="D62" s="60">
        <v>7541</v>
      </c>
      <c r="E62" s="63">
        <v>11</v>
      </c>
      <c r="F62" s="60">
        <v>7554</v>
      </c>
      <c r="G62" s="66">
        <v>21</v>
      </c>
      <c r="H62" s="66">
        <v>7569</v>
      </c>
      <c r="I62" s="42"/>
      <c r="J62" s="42"/>
      <c r="K62" s="52">
        <v>0</v>
      </c>
      <c r="L62">
        <v>2212</v>
      </c>
    </row>
    <row r="63" spans="1:12" x14ac:dyDescent="0.3">
      <c r="A63" s="60">
        <v>12</v>
      </c>
      <c r="B63" s="60">
        <v>7679</v>
      </c>
      <c r="C63" s="63">
        <v>23</v>
      </c>
      <c r="D63" s="60">
        <v>7687</v>
      </c>
      <c r="E63" s="63">
        <v>24</v>
      </c>
      <c r="F63" s="60">
        <v>7698</v>
      </c>
      <c r="G63" s="66">
        <v>23</v>
      </c>
      <c r="H63" s="66">
        <v>7709</v>
      </c>
      <c r="I63" s="42"/>
      <c r="J63" s="42"/>
      <c r="K63" s="52">
        <v>0</v>
      </c>
      <c r="L63">
        <v>1222</v>
      </c>
    </row>
    <row r="64" spans="1:12" x14ac:dyDescent="0.3">
      <c r="A64" s="60">
        <v>21</v>
      </c>
      <c r="B64" s="60">
        <v>7811</v>
      </c>
      <c r="C64" s="63">
        <v>21</v>
      </c>
      <c r="D64" s="60">
        <v>7818</v>
      </c>
      <c r="E64" s="63">
        <v>22</v>
      </c>
      <c r="F64" s="60">
        <v>7828</v>
      </c>
      <c r="G64" s="66">
        <v>14</v>
      </c>
      <c r="H64" s="66">
        <v>7836</v>
      </c>
      <c r="I64" s="42"/>
      <c r="J64" s="42"/>
      <c r="K64" s="52">
        <v>0</v>
      </c>
      <c r="L64">
        <v>2221</v>
      </c>
    </row>
    <row r="65" spans="1:12" x14ac:dyDescent="0.3">
      <c r="A65" s="60">
        <v>21</v>
      </c>
      <c r="B65" s="60">
        <v>7937</v>
      </c>
      <c r="C65" s="63">
        <v>12</v>
      </c>
      <c r="D65" s="60">
        <v>7947</v>
      </c>
      <c r="E65" s="63">
        <v>24</v>
      </c>
      <c r="F65" s="60">
        <v>7958</v>
      </c>
      <c r="G65" s="66">
        <v>23</v>
      </c>
      <c r="H65" s="66">
        <v>7968</v>
      </c>
      <c r="I65" s="42"/>
      <c r="J65" s="42"/>
      <c r="K65" s="52">
        <v>0</v>
      </c>
      <c r="L65">
        <v>2122</v>
      </c>
    </row>
    <row r="66" spans="1:12" x14ac:dyDescent="0.3">
      <c r="A66" s="60">
        <v>12</v>
      </c>
      <c r="B66" s="60">
        <v>8078</v>
      </c>
      <c r="C66" s="63">
        <v>23</v>
      </c>
      <c r="D66" s="60">
        <v>8086</v>
      </c>
      <c r="E66" s="63">
        <v>24</v>
      </c>
      <c r="F66" s="60">
        <v>8096</v>
      </c>
      <c r="G66" s="66">
        <v>23</v>
      </c>
      <c r="H66" s="66">
        <v>8114</v>
      </c>
      <c r="I66" s="42"/>
      <c r="J66" s="42"/>
      <c r="K66" s="52">
        <v>0</v>
      </c>
      <c r="L66">
        <v>1222</v>
      </c>
    </row>
    <row r="67" spans="1:12" x14ac:dyDescent="0.3">
      <c r="A67" s="60">
        <v>21</v>
      </c>
      <c r="B67" s="60">
        <v>8214</v>
      </c>
      <c r="C67" s="63">
        <v>21</v>
      </c>
      <c r="D67" s="60">
        <v>8222</v>
      </c>
      <c r="E67" s="63">
        <v>11</v>
      </c>
      <c r="F67" s="60">
        <v>8242</v>
      </c>
      <c r="G67" s="66">
        <v>21</v>
      </c>
      <c r="H67" s="66">
        <v>8250</v>
      </c>
      <c r="I67" s="42"/>
      <c r="J67" s="42"/>
      <c r="K67" s="52">
        <v>0</v>
      </c>
      <c r="L67">
        <v>2212</v>
      </c>
    </row>
    <row r="68" spans="1:12" x14ac:dyDescent="0.3">
      <c r="A68" s="60">
        <v>21</v>
      </c>
      <c r="B68" s="60">
        <v>8351</v>
      </c>
      <c r="C68" s="63">
        <v>12</v>
      </c>
      <c r="D68" s="60">
        <v>8379</v>
      </c>
      <c r="E68" s="63">
        <v>24</v>
      </c>
      <c r="F68" s="60">
        <v>8388</v>
      </c>
      <c r="G68" s="66">
        <v>23</v>
      </c>
      <c r="H68" s="66">
        <v>8396</v>
      </c>
      <c r="I68" s="42"/>
      <c r="J68" s="42"/>
      <c r="K68" s="52">
        <v>0</v>
      </c>
      <c r="L68">
        <v>2122</v>
      </c>
    </row>
    <row r="69" spans="1:12" x14ac:dyDescent="0.3">
      <c r="A69" s="60">
        <v>21</v>
      </c>
      <c r="B69" s="60">
        <v>8503</v>
      </c>
      <c r="C69" s="63">
        <v>21</v>
      </c>
      <c r="D69" s="60">
        <v>8520</v>
      </c>
      <c r="E69" s="63">
        <v>11</v>
      </c>
      <c r="F69" s="60">
        <v>8530</v>
      </c>
      <c r="G69" s="66">
        <v>21</v>
      </c>
      <c r="H69" s="66">
        <v>8541</v>
      </c>
      <c r="I69" s="42"/>
      <c r="J69" s="42"/>
      <c r="K69" s="52">
        <v>0</v>
      </c>
      <c r="L69">
        <v>2212</v>
      </c>
    </row>
    <row r="70" spans="1:12" x14ac:dyDescent="0.3">
      <c r="A70" s="60">
        <v>21</v>
      </c>
      <c r="B70" s="60">
        <v>8639</v>
      </c>
      <c r="C70" s="63">
        <v>21</v>
      </c>
      <c r="D70" s="60">
        <v>8645</v>
      </c>
      <c r="E70" s="63">
        <v>11</v>
      </c>
      <c r="F70" s="60">
        <v>8653</v>
      </c>
      <c r="G70" s="66">
        <v>21</v>
      </c>
      <c r="H70" s="66">
        <v>8663</v>
      </c>
      <c r="I70" s="42"/>
      <c r="J70" s="42"/>
      <c r="K70" s="52">
        <v>0</v>
      </c>
      <c r="L70">
        <v>2212</v>
      </c>
    </row>
    <row r="71" spans="1:12" x14ac:dyDescent="0.3">
      <c r="A71" s="60">
        <v>21</v>
      </c>
      <c r="B71" s="60">
        <v>8752</v>
      </c>
      <c r="C71" s="63">
        <v>12</v>
      </c>
      <c r="D71" s="60">
        <v>8763</v>
      </c>
      <c r="E71" s="63">
        <v>24</v>
      </c>
      <c r="F71" s="60">
        <v>8771</v>
      </c>
      <c r="G71" s="66">
        <v>23</v>
      </c>
      <c r="H71" s="66">
        <v>8790</v>
      </c>
      <c r="I71" s="42"/>
      <c r="J71" s="42"/>
      <c r="K71" s="52">
        <v>0</v>
      </c>
      <c r="L71">
        <v>2122</v>
      </c>
    </row>
    <row r="72" spans="1:12" x14ac:dyDescent="0.3">
      <c r="A72" s="60">
        <v>21</v>
      </c>
      <c r="B72" s="60">
        <v>8891</v>
      </c>
      <c r="C72" s="63">
        <v>21</v>
      </c>
      <c r="D72" s="60">
        <v>8898</v>
      </c>
      <c r="E72" s="63">
        <v>11</v>
      </c>
      <c r="F72" s="60">
        <v>8911</v>
      </c>
      <c r="G72" s="66">
        <v>21</v>
      </c>
      <c r="H72" s="66">
        <v>8928</v>
      </c>
      <c r="I72" s="42"/>
      <c r="J72" s="42"/>
      <c r="K72" s="52">
        <v>0</v>
      </c>
      <c r="L72">
        <v>2212</v>
      </c>
    </row>
    <row r="73" spans="1:12" x14ac:dyDescent="0.3">
      <c r="A73" s="60">
        <v>12</v>
      </c>
      <c r="B73" s="60">
        <v>9035</v>
      </c>
      <c r="C73" s="63">
        <v>23</v>
      </c>
      <c r="D73" s="60">
        <v>9044</v>
      </c>
      <c r="E73" s="63">
        <v>24</v>
      </c>
      <c r="F73" s="60">
        <v>9052</v>
      </c>
      <c r="G73" s="66">
        <v>23</v>
      </c>
      <c r="H73" s="66">
        <v>9060</v>
      </c>
      <c r="I73" s="42"/>
      <c r="J73" s="42"/>
      <c r="K73" s="52">
        <v>0</v>
      </c>
      <c r="L73">
        <v>1222</v>
      </c>
    </row>
    <row r="74" spans="1:12" x14ac:dyDescent="0.3">
      <c r="A74" s="60">
        <v>21</v>
      </c>
      <c r="B74" s="60">
        <v>9162</v>
      </c>
      <c r="C74" s="63">
        <v>12</v>
      </c>
      <c r="D74" s="60">
        <v>9173</v>
      </c>
      <c r="E74" s="63">
        <v>24</v>
      </c>
      <c r="F74" s="60">
        <v>9181</v>
      </c>
      <c r="G74" s="66">
        <v>23</v>
      </c>
      <c r="H74" s="66">
        <v>9189</v>
      </c>
      <c r="I74" s="42"/>
      <c r="J74" s="42"/>
      <c r="K74" s="52">
        <v>0</v>
      </c>
      <c r="L74">
        <v>2122</v>
      </c>
    </row>
    <row r="75" spans="1:12" x14ac:dyDescent="0.3">
      <c r="A75" s="60">
        <v>21</v>
      </c>
      <c r="B75" s="60">
        <v>9296</v>
      </c>
      <c r="C75" s="63">
        <v>12</v>
      </c>
      <c r="D75" s="60">
        <v>9305</v>
      </c>
      <c r="E75" s="63">
        <v>24</v>
      </c>
      <c r="F75" s="60">
        <v>9313</v>
      </c>
      <c r="G75" s="66">
        <v>14</v>
      </c>
      <c r="H75" s="66">
        <v>9327</v>
      </c>
      <c r="I75" s="42"/>
      <c r="J75" s="42"/>
      <c r="K75" s="52">
        <v>0</v>
      </c>
      <c r="L75">
        <v>2121</v>
      </c>
    </row>
    <row r="76" spans="1:12" x14ac:dyDescent="0.3">
      <c r="A76" s="60">
        <v>21</v>
      </c>
      <c r="B76" s="60">
        <v>9429</v>
      </c>
      <c r="C76" s="63">
        <v>21</v>
      </c>
      <c r="D76" s="60">
        <v>9436</v>
      </c>
      <c r="E76" s="63">
        <v>22</v>
      </c>
      <c r="F76" s="60">
        <v>9445</v>
      </c>
      <c r="G76" s="66">
        <v>14</v>
      </c>
      <c r="H76" s="66">
        <v>9453</v>
      </c>
      <c r="I76" s="42"/>
      <c r="J76" s="42"/>
      <c r="K76" s="52">
        <v>0</v>
      </c>
      <c r="L76">
        <v>2221</v>
      </c>
    </row>
    <row r="77" spans="1:12" x14ac:dyDescent="0.3">
      <c r="A77" s="60">
        <v>21</v>
      </c>
      <c r="B77" s="60">
        <v>9554</v>
      </c>
      <c r="C77" s="63">
        <v>21</v>
      </c>
      <c r="D77" s="60">
        <v>9561</v>
      </c>
      <c r="E77" s="63">
        <v>11</v>
      </c>
      <c r="F77" s="60">
        <v>9570</v>
      </c>
      <c r="G77" s="66">
        <v>21</v>
      </c>
      <c r="H77" s="66">
        <v>9578</v>
      </c>
      <c r="I77" s="42"/>
      <c r="J77" s="42"/>
      <c r="K77" s="52">
        <v>0</v>
      </c>
      <c r="L77">
        <v>2212</v>
      </c>
    </row>
    <row r="78" spans="1:12" x14ac:dyDescent="0.3">
      <c r="A78" s="59">
        <v>12</v>
      </c>
      <c r="B78" s="59">
        <v>9679</v>
      </c>
      <c r="C78" s="62">
        <v>23</v>
      </c>
      <c r="D78" s="59">
        <v>9687</v>
      </c>
      <c r="E78" s="62">
        <v>24</v>
      </c>
      <c r="F78" s="59">
        <v>9695</v>
      </c>
      <c r="G78" s="65">
        <v>14</v>
      </c>
      <c r="H78" s="65">
        <v>9710</v>
      </c>
      <c r="I78" s="43"/>
      <c r="J78" s="43"/>
      <c r="K78" s="44">
        <v>0</v>
      </c>
      <c r="L78">
        <v>1221</v>
      </c>
    </row>
    <row r="79" spans="1:12" x14ac:dyDescent="0.3">
      <c r="A79" s="59">
        <v>21</v>
      </c>
      <c r="B79" s="59">
        <v>9809</v>
      </c>
      <c r="C79" s="62">
        <v>12</v>
      </c>
      <c r="D79" s="59">
        <v>9830</v>
      </c>
      <c r="E79" s="62">
        <v>24</v>
      </c>
      <c r="F79" s="59">
        <v>9845</v>
      </c>
      <c r="G79" s="65">
        <v>23</v>
      </c>
      <c r="H79" s="65">
        <v>9854</v>
      </c>
      <c r="I79" s="43"/>
      <c r="J79" s="43"/>
      <c r="K79" s="44">
        <v>0</v>
      </c>
      <c r="L79">
        <v>2122</v>
      </c>
    </row>
    <row r="80" spans="1:12" x14ac:dyDescent="0.3">
      <c r="A80" s="59">
        <v>21</v>
      </c>
      <c r="B80" s="59">
        <v>9951</v>
      </c>
      <c r="C80" s="62">
        <v>21</v>
      </c>
      <c r="D80" s="59">
        <v>9962</v>
      </c>
      <c r="E80" s="62">
        <v>22</v>
      </c>
      <c r="F80" s="59">
        <v>9978</v>
      </c>
      <c r="G80" s="65">
        <v>23</v>
      </c>
      <c r="H80" s="65">
        <v>9987</v>
      </c>
      <c r="I80" s="43"/>
      <c r="J80" s="43"/>
      <c r="K80" s="44">
        <v>0</v>
      </c>
      <c r="L80">
        <v>2222</v>
      </c>
    </row>
    <row r="81" spans="1:12" x14ac:dyDescent="0.3">
      <c r="A81" s="59">
        <v>21</v>
      </c>
      <c r="B81" s="59">
        <v>10086</v>
      </c>
      <c r="C81" s="62">
        <v>21</v>
      </c>
      <c r="D81" s="59">
        <v>10090</v>
      </c>
      <c r="E81" s="62">
        <v>22</v>
      </c>
      <c r="F81" s="59">
        <v>10103</v>
      </c>
      <c r="G81" s="65">
        <v>14</v>
      </c>
      <c r="H81" s="65">
        <v>10112</v>
      </c>
      <c r="I81" s="43"/>
      <c r="J81" s="43"/>
      <c r="K81" s="44">
        <v>0</v>
      </c>
      <c r="L81">
        <v>2221</v>
      </c>
    </row>
    <row r="82" spans="1:12" x14ac:dyDescent="0.3">
      <c r="A82" s="59">
        <v>21</v>
      </c>
      <c r="B82" s="59">
        <v>10223</v>
      </c>
      <c r="C82" s="62">
        <v>12</v>
      </c>
      <c r="D82" s="59">
        <v>10235</v>
      </c>
      <c r="E82" s="62">
        <v>24</v>
      </c>
      <c r="F82" s="59">
        <v>10251</v>
      </c>
      <c r="G82" s="65">
        <v>23</v>
      </c>
      <c r="H82" s="65">
        <v>10261</v>
      </c>
      <c r="I82" s="43"/>
      <c r="J82" s="43"/>
      <c r="K82" s="44">
        <v>0</v>
      </c>
      <c r="L82">
        <v>2122</v>
      </c>
    </row>
    <row r="83" spans="1:12" x14ac:dyDescent="0.3">
      <c r="A83" s="59">
        <v>21</v>
      </c>
      <c r="B83" s="59">
        <v>10363</v>
      </c>
      <c r="C83" s="62">
        <v>21</v>
      </c>
      <c r="D83" s="59">
        <v>10368</v>
      </c>
      <c r="E83" s="62">
        <v>11</v>
      </c>
      <c r="F83" s="59">
        <v>10379</v>
      </c>
      <c r="G83" s="65">
        <v>21</v>
      </c>
      <c r="H83" s="65">
        <v>10387</v>
      </c>
      <c r="I83" s="43"/>
      <c r="J83" s="43"/>
      <c r="K83" s="44">
        <v>0</v>
      </c>
      <c r="L83">
        <v>2212</v>
      </c>
    </row>
    <row r="84" spans="1:12" x14ac:dyDescent="0.3">
      <c r="A84" s="59">
        <v>21</v>
      </c>
      <c r="B84" s="59">
        <v>10482</v>
      </c>
      <c r="C84" s="62">
        <v>12</v>
      </c>
      <c r="D84" s="59">
        <v>10490</v>
      </c>
      <c r="E84" s="62">
        <v>24</v>
      </c>
      <c r="F84" s="59">
        <v>10499</v>
      </c>
      <c r="G84" s="65">
        <v>23</v>
      </c>
      <c r="H84" s="65">
        <v>10506</v>
      </c>
      <c r="I84" s="43"/>
      <c r="J84" s="43"/>
      <c r="K84" s="44">
        <v>0</v>
      </c>
      <c r="L84">
        <v>2122</v>
      </c>
    </row>
    <row r="85" spans="1:12" x14ac:dyDescent="0.3">
      <c r="A85" s="59">
        <v>21</v>
      </c>
      <c r="B85" s="59">
        <v>10607</v>
      </c>
      <c r="C85" s="62">
        <v>21</v>
      </c>
      <c r="D85" s="59">
        <v>10623</v>
      </c>
      <c r="E85" s="62">
        <v>11</v>
      </c>
      <c r="F85" s="59">
        <v>10637</v>
      </c>
      <c r="G85" s="65">
        <v>21</v>
      </c>
      <c r="H85" s="65">
        <v>10652</v>
      </c>
      <c r="I85" s="43"/>
      <c r="J85" s="43"/>
      <c r="K85" s="44">
        <v>0</v>
      </c>
      <c r="L85">
        <v>2212</v>
      </c>
    </row>
    <row r="86" spans="1:12" x14ac:dyDescent="0.3">
      <c r="A86" s="59">
        <v>21</v>
      </c>
      <c r="B86" s="59">
        <v>10745</v>
      </c>
      <c r="C86" s="62">
        <v>12</v>
      </c>
      <c r="D86" s="59">
        <v>10758</v>
      </c>
      <c r="E86" s="62">
        <v>24</v>
      </c>
      <c r="F86" s="59">
        <v>10766</v>
      </c>
      <c r="G86" s="65">
        <v>14</v>
      </c>
      <c r="H86" s="65">
        <v>10787</v>
      </c>
      <c r="I86" s="43"/>
      <c r="J86" s="43"/>
      <c r="K86" s="44">
        <v>0</v>
      </c>
      <c r="L86">
        <v>2121</v>
      </c>
    </row>
    <row r="87" spans="1:12" x14ac:dyDescent="0.3">
      <c r="A87" s="59">
        <v>21</v>
      </c>
      <c r="B87" s="59">
        <v>10886</v>
      </c>
      <c r="C87" s="62">
        <v>12</v>
      </c>
      <c r="D87" s="59">
        <v>10893</v>
      </c>
      <c r="E87" s="62">
        <v>13</v>
      </c>
      <c r="F87" s="59">
        <v>10903</v>
      </c>
      <c r="G87" s="65">
        <v>23</v>
      </c>
      <c r="H87" s="65">
        <v>10914</v>
      </c>
      <c r="I87" s="43"/>
      <c r="J87" s="43"/>
      <c r="K87" s="44">
        <v>0</v>
      </c>
      <c r="L87">
        <v>2112</v>
      </c>
    </row>
    <row r="88" spans="1:12" x14ac:dyDescent="0.3">
      <c r="A88" s="59">
        <v>21</v>
      </c>
      <c r="B88" s="59">
        <v>11015</v>
      </c>
      <c r="C88" s="62">
        <v>21</v>
      </c>
      <c r="D88" s="59">
        <v>11022</v>
      </c>
      <c r="E88" s="62">
        <v>11</v>
      </c>
      <c r="F88" s="59">
        <v>11035</v>
      </c>
      <c r="G88" s="65">
        <v>21</v>
      </c>
      <c r="H88" s="65">
        <v>11052</v>
      </c>
      <c r="I88" s="43"/>
      <c r="J88" s="43"/>
      <c r="K88" s="44">
        <v>0</v>
      </c>
      <c r="L88">
        <v>2212</v>
      </c>
    </row>
    <row r="89" spans="1:12" x14ac:dyDescent="0.3">
      <c r="A89" s="59">
        <v>21</v>
      </c>
      <c r="B89" s="59">
        <v>11146</v>
      </c>
      <c r="C89" s="62">
        <v>21</v>
      </c>
      <c r="D89" s="59">
        <v>11162</v>
      </c>
      <c r="E89" s="62">
        <v>11</v>
      </c>
      <c r="F89" s="59">
        <v>11170</v>
      </c>
      <c r="G89" s="65">
        <v>21</v>
      </c>
      <c r="H89" s="65">
        <v>11186</v>
      </c>
      <c r="I89" s="43"/>
      <c r="J89" s="43"/>
      <c r="K89" s="44">
        <v>0</v>
      </c>
      <c r="L89">
        <v>2212</v>
      </c>
    </row>
    <row r="90" spans="1:12" x14ac:dyDescent="0.3">
      <c r="A90" s="59">
        <v>12</v>
      </c>
      <c r="B90" s="59">
        <v>11287</v>
      </c>
      <c r="C90" s="62">
        <v>14</v>
      </c>
      <c r="D90" s="59">
        <v>11300</v>
      </c>
      <c r="E90" s="62">
        <v>24</v>
      </c>
      <c r="F90" s="59">
        <v>11308</v>
      </c>
      <c r="G90" s="65">
        <v>23</v>
      </c>
      <c r="H90" s="65">
        <v>11332</v>
      </c>
      <c r="I90" s="43"/>
      <c r="J90" s="43"/>
      <c r="K90" s="44">
        <v>0</v>
      </c>
      <c r="L90">
        <v>1122</v>
      </c>
    </row>
    <row r="91" spans="1:12" x14ac:dyDescent="0.3">
      <c r="A91" s="59">
        <v>21</v>
      </c>
      <c r="B91" s="59">
        <v>11430</v>
      </c>
      <c r="C91" s="62">
        <v>21</v>
      </c>
      <c r="D91" s="59">
        <v>11436</v>
      </c>
      <c r="E91" s="62">
        <v>11</v>
      </c>
      <c r="F91" s="59">
        <v>11444</v>
      </c>
      <c r="G91" s="65">
        <v>21</v>
      </c>
      <c r="H91" s="65">
        <v>11452</v>
      </c>
      <c r="I91" s="43"/>
      <c r="J91" s="43"/>
      <c r="K91" s="44">
        <v>0</v>
      </c>
      <c r="L91">
        <v>2212</v>
      </c>
    </row>
    <row r="92" spans="1:12" x14ac:dyDescent="0.3">
      <c r="A92" s="59">
        <v>21</v>
      </c>
      <c r="B92" s="59">
        <v>11551</v>
      </c>
      <c r="C92" s="62">
        <v>21</v>
      </c>
      <c r="D92" s="59">
        <v>11565</v>
      </c>
      <c r="E92" s="62">
        <v>11</v>
      </c>
      <c r="F92" s="59">
        <v>11573</v>
      </c>
      <c r="G92" s="65">
        <v>21</v>
      </c>
      <c r="H92" s="65">
        <v>11582</v>
      </c>
      <c r="I92" s="43"/>
      <c r="J92" s="43"/>
      <c r="K92" s="44">
        <v>0</v>
      </c>
      <c r="L92">
        <v>2212</v>
      </c>
    </row>
    <row r="93" spans="1:12" x14ac:dyDescent="0.3">
      <c r="A93" s="59">
        <v>21</v>
      </c>
      <c r="B93" s="59">
        <v>11675</v>
      </c>
      <c r="C93" s="62">
        <v>21</v>
      </c>
      <c r="D93" s="59">
        <v>11689</v>
      </c>
      <c r="E93" s="62">
        <v>11</v>
      </c>
      <c r="F93" s="59">
        <v>11696</v>
      </c>
      <c r="G93" s="65">
        <v>21</v>
      </c>
      <c r="H93" s="65">
        <v>11705</v>
      </c>
      <c r="I93" s="43"/>
      <c r="J93" s="43"/>
      <c r="K93" s="44">
        <v>0</v>
      </c>
      <c r="L93">
        <v>2212</v>
      </c>
    </row>
    <row r="94" spans="1:12" x14ac:dyDescent="0.3">
      <c r="A94" s="59">
        <v>21</v>
      </c>
      <c r="B94" s="59">
        <v>11799</v>
      </c>
      <c r="C94" s="62">
        <v>12</v>
      </c>
      <c r="D94" s="59">
        <v>11807</v>
      </c>
      <c r="E94" s="62">
        <v>24</v>
      </c>
      <c r="F94" s="59">
        <v>11815</v>
      </c>
      <c r="G94" s="65">
        <v>23</v>
      </c>
      <c r="H94" s="65">
        <v>11822</v>
      </c>
      <c r="I94" s="43"/>
      <c r="J94" s="43"/>
      <c r="K94" s="44">
        <v>0</v>
      </c>
      <c r="L94">
        <v>2122</v>
      </c>
    </row>
    <row r="95" spans="1:12" x14ac:dyDescent="0.3">
      <c r="A95" s="59">
        <v>21</v>
      </c>
      <c r="B95" s="59">
        <v>11922</v>
      </c>
      <c r="C95" s="62">
        <v>21</v>
      </c>
      <c r="D95" s="59">
        <v>11929</v>
      </c>
      <c r="E95" s="62">
        <v>11</v>
      </c>
      <c r="F95" s="59">
        <v>11937</v>
      </c>
      <c r="G95" s="65">
        <v>21</v>
      </c>
      <c r="H95" s="65">
        <v>11944</v>
      </c>
      <c r="I95" s="43"/>
      <c r="J95" s="43"/>
      <c r="K95" s="44">
        <v>0</v>
      </c>
      <c r="L95">
        <v>2212</v>
      </c>
    </row>
    <row r="96" spans="1:12" x14ac:dyDescent="0.3">
      <c r="A96" s="60">
        <v>21</v>
      </c>
      <c r="B96" s="60">
        <v>12055</v>
      </c>
      <c r="C96" s="63">
        <v>21</v>
      </c>
      <c r="D96" s="60">
        <v>12073</v>
      </c>
      <c r="E96" s="63">
        <v>22</v>
      </c>
      <c r="F96" s="60">
        <v>12084</v>
      </c>
      <c r="G96" s="66">
        <v>23</v>
      </c>
      <c r="H96" s="66">
        <v>12093</v>
      </c>
      <c r="I96" s="42"/>
      <c r="J96" s="42"/>
      <c r="K96" s="52">
        <v>0</v>
      </c>
      <c r="L96">
        <v>2222</v>
      </c>
    </row>
    <row r="97" spans="1:12" x14ac:dyDescent="0.3">
      <c r="A97" s="60">
        <v>21</v>
      </c>
      <c r="B97" s="60">
        <v>12192</v>
      </c>
      <c r="C97" s="63">
        <v>21</v>
      </c>
      <c r="D97" s="60">
        <v>12199</v>
      </c>
      <c r="E97" s="63">
        <v>11</v>
      </c>
      <c r="F97" s="60">
        <v>12207</v>
      </c>
      <c r="G97" s="66">
        <v>21</v>
      </c>
      <c r="H97" s="66">
        <v>12215</v>
      </c>
      <c r="I97" s="42"/>
      <c r="J97" s="42"/>
      <c r="K97" s="52">
        <v>0</v>
      </c>
      <c r="L97">
        <v>2212</v>
      </c>
    </row>
    <row r="98" spans="1:12" x14ac:dyDescent="0.3">
      <c r="A98" s="60">
        <v>21</v>
      </c>
      <c r="B98" s="60">
        <v>12310</v>
      </c>
      <c r="C98" s="63">
        <v>21</v>
      </c>
      <c r="D98" s="60">
        <v>12321</v>
      </c>
      <c r="E98" s="63">
        <v>11</v>
      </c>
      <c r="F98" s="60">
        <v>12330</v>
      </c>
      <c r="G98" s="66">
        <v>21</v>
      </c>
      <c r="H98" s="66">
        <v>12345</v>
      </c>
      <c r="I98" s="42"/>
      <c r="J98" s="42"/>
      <c r="K98" s="52">
        <v>0</v>
      </c>
      <c r="L98">
        <v>2212</v>
      </c>
    </row>
    <row r="99" spans="1:12" x14ac:dyDescent="0.3">
      <c r="A99" s="60">
        <v>21</v>
      </c>
      <c r="B99" s="60">
        <v>12436</v>
      </c>
      <c r="C99" s="63">
        <v>21</v>
      </c>
      <c r="D99" s="60">
        <v>12443</v>
      </c>
      <c r="E99" s="63">
        <v>22</v>
      </c>
      <c r="F99" s="60">
        <v>12463</v>
      </c>
      <c r="G99" s="66">
        <v>23</v>
      </c>
      <c r="H99" s="66">
        <v>12475</v>
      </c>
      <c r="I99" s="42"/>
      <c r="J99" s="42"/>
      <c r="K99" s="52">
        <v>0</v>
      </c>
      <c r="L99">
        <v>2222</v>
      </c>
    </row>
    <row r="100" spans="1:12" x14ac:dyDescent="0.3">
      <c r="A100" s="60">
        <v>21</v>
      </c>
      <c r="B100" s="60">
        <v>12572</v>
      </c>
      <c r="C100" s="63">
        <v>21</v>
      </c>
      <c r="D100" s="60">
        <v>12577</v>
      </c>
      <c r="E100" s="63">
        <v>11</v>
      </c>
      <c r="F100" s="60">
        <v>12585</v>
      </c>
      <c r="G100" s="66">
        <v>21</v>
      </c>
      <c r="H100" s="66">
        <v>12594</v>
      </c>
      <c r="I100" s="42"/>
      <c r="J100" s="42"/>
      <c r="K100" s="52">
        <v>0</v>
      </c>
      <c r="L100">
        <v>2212</v>
      </c>
    </row>
    <row r="101" spans="1:12" x14ac:dyDescent="0.3">
      <c r="A101" s="60">
        <v>21</v>
      </c>
      <c r="B101" s="60">
        <v>12685</v>
      </c>
      <c r="C101" s="63">
        <v>21</v>
      </c>
      <c r="D101" s="60">
        <v>12690</v>
      </c>
      <c r="E101" s="63">
        <v>11</v>
      </c>
      <c r="F101" s="60">
        <v>12699</v>
      </c>
      <c r="G101" s="66">
        <v>21</v>
      </c>
      <c r="H101" s="66">
        <v>12707</v>
      </c>
      <c r="I101" s="42"/>
      <c r="J101" s="42"/>
      <c r="K101" s="52">
        <v>0</v>
      </c>
      <c r="L101">
        <v>2212</v>
      </c>
    </row>
    <row r="102" spans="1:12" x14ac:dyDescent="0.3">
      <c r="A102" s="60">
        <v>21</v>
      </c>
      <c r="B102" s="60">
        <v>12805</v>
      </c>
      <c r="C102" s="63">
        <v>12</v>
      </c>
      <c r="D102" s="60">
        <v>12813</v>
      </c>
      <c r="E102" s="63">
        <v>24</v>
      </c>
      <c r="F102" s="60">
        <v>12823</v>
      </c>
      <c r="G102" s="66">
        <v>14</v>
      </c>
      <c r="H102" s="66">
        <v>12831</v>
      </c>
      <c r="I102" s="42"/>
      <c r="J102" s="42"/>
      <c r="K102" s="52">
        <v>0</v>
      </c>
      <c r="L102">
        <v>2121</v>
      </c>
    </row>
    <row r="103" spans="1:12" x14ac:dyDescent="0.3">
      <c r="A103" s="60">
        <v>21</v>
      </c>
      <c r="B103" s="60">
        <v>12931</v>
      </c>
      <c r="C103" s="63">
        <v>21</v>
      </c>
      <c r="D103" s="60">
        <v>12938</v>
      </c>
      <c r="E103" s="63">
        <v>11</v>
      </c>
      <c r="F103" s="60">
        <v>12956</v>
      </c>
      <c r="G103" s="66">
        <v>21</v>
      </c>
      <c r="H103" s="66">
        <v>12964</v>
      </c>
      <c r="I103" s="42"/>
      <c r="J103" s="42"/>
      <c r="K103" s="52">
        <v>0</v>
      </c>
      <c r="L103">
        <v>2212</v>
      </c>
    </row>
    <row r="104" spans="1:12" x14ac:dyDescent="0.3">
      <c r="A104" s="60">
        <v>21</v>
      </c>
      <c r="B104" s="60">
        <v>13057</v>
      </c>
      <c r="C104" s="63">
        <v>21</v>
      </c>
      <c r="D104" s="60">
        <v>13062</v>
      </c>
      <c r="E104" s="63">
        <v>11</v>
      </c>
      <c r="F104" s="60">
        <v>13071</v>
      </c>
      <c r="G104" s="66">
        <v>21</v>
      </c>
      <c r="H104" s="66">
        <v>13081</v>
      </c>
      <c r="I104" s="42"/>
      <c r="J104" s="42"/>
      <c r="K104" s="52">
        <v>0</v>
      </c>
      <c r="L104">
        <v>2212</v>
      </c>
    </row>
    <row r="105" spans="1:12" x14ac:dyDescent="0.3">
      <c r="A105" s="60">
        <v>21</v>
      </c>
      <c r="B105" s="60">
        <v>13173</v>
      </c>
      <c r="C105" s="63">
        <v>12</v>
      </c>
      <c r="D105" s="60">
        <v>13184</v>
      </c>
      <c r="E105" s="63">
        <v>24</v>
      </c>
      <c r="F105" s="60">
        <v>13193</v>
      </c>
      <c r="G105" s="66">
        <v>23</v>
      </c>
      <c r="H105" s="66">
        <v>13200</v>
      </c>
      <c r="I105" s="42"/>
      <c r="J105" s="42"/>
      <c r="K105" s="52">
        <v>0</v>
      </c>
      <c r="L105">
        <v>2122</v>
      </c>
    </row>
    <row r="106" spans="1:12" x14ac:dyDescent="0.3">
      <c r="A106" s="60">
        <v>21</v>
      </c>
      <c r="B106" s="60">
        <v>13307</v>
      </c>
      <c r="C106" s="63">
        <v>12</v>
      </c>
      <c r="D106" s="60">
        <v>13319</v>
      </c>
      <c r="E106" s="63">
        <v>24</v>
      </c>
      <c r="F106" s="60">
        <v>13328</v>
      </c>
      <c r="G106" s="66">
        <v>23</v>
      </c>
      <c r="H106" s="66">
        <v>13346</v>
      </c>
      <c r="I106" s="42"/>
      <c r="J106" s="42"/>
      <c r="K106" s="52">
        <v>0</v>
      </c>
      <c r="L106">
        <v>2122</v>
      </c>
    </row>
    <row r="107" spans="1:12" x14ac:dyDescent="0.3">
      <c r="A107" s="60">
        <v>21</v>
      </c>
      <c r="B107" s="60">
        <v>13446</v>
      </c>
      <c r="C107" s="63">
        <v>21</v>
      </c>
      <c r="D107" s="60">
        <v>13461</v>
      </c>
      <c r="E107" s="63">
        <v>22</v>
      </c>
      <c r="F107" s="60">
        <v>13478</v>
      </c>
      <c r="G107" s="66">
        <v>23</v>
      </c>
      <c r="H107" s="66">
        <v>13488</v>
      </c>
      <c r="I107" s="42"/>
      <c r="J107" s="42"/>
      <c r="K107" s="52">
        <v>0</v>
      </c>
      <c r="L107">
        <v>2222</v>
      </c>
    </row>
    <row r="108" spans="1:12" x14ac:dyDescent="0.3">
      <c r="A108" s="60">
        <v>21</v>
      </c>
      <c r="B108" s="60">
        <v>13588</v>
      </c>
      <c r="C108" s="63">
        <v>21</v>
      </c>
      <c r="D108" s="60">
        <v>13593</v>
      </c>
      <c r="E108" s="63">
        <v>11</v>
      </c>
      <c r="F108" s="60">
        <v>13602</v>
      </c>
      <c r="G108" s="66">
        <v>21</v>
      </c>
      <c r="H108" s="66">
        <v>13611</v>
      </c>
      <c r="I108" s="42"/>
      <c r="J108" s="42"/>
      <c r="K108" s="52">
        <v>0</v>
      </c>
      <c r="L108">
        <v>2212</v>
      </c>
    </row>
    <row r="109" spans="1:12" x14ac:dyDescent="0.3">
      <c r="A109" s="60">
        <v>21</v>
      </c>
      <c r="B109" s="60">
        <v>13705</v>
      </c>
      <c r="C109" s="63">
        <v>12</v>
      </c>
      <c r="D109" s="60">
        <v>13718</v>
      </c>
      <c r="E109" s="63">
        <v>24</v>
      </c>
      <c r="F109" s="60">
        <v>13726</v>
      </c>
      <c r="G109" s="66">
        <v>23</v>
      </c>
      <c r="H109" s="66">
        <v>13734</v>
      </c>
      <c r="I109" s="42"/>
      <c r="J109" s="42"/>
      <c r="K109" s="52">
        <v>0</v>
      </c>
      <c r="L109">
        <v>2122</v>
      </c>
    </row>
    <row r="110" spans="1:12" x14ac:dyDescent="0.3">
      <c r="A110" s="60">
        <v>21</v>
      </c>
      <c r="B110" s="60">
        <v>13836</v>
      </c>
      <c r="C110" s="63">
        <v>21</v>
      </c>
      <c r="D110" s="60">
        <v>13842</v>
      </c>
      <c r="E110" s="63">
        <v>11</v>
      </c>
      <c r="F110" s="60">
        <v>13850</v>
      </c>
      <c r="G110" s="66">
        <v>21</v>
      </c>
      <c r="H110" s="66">
        <v>13858</v>
      </c>
      <c r="I110" s="42"/>
      <c r="J110" s="42"/>
      <c r="K110" s="52">
        <v>0</v>
      </c>
      <c r="L110">
        <v>2212</v>
      </c>
    </row>
    <row r="111" spans="1:12" x14ac:dyDescent="0.3">
      <c r="A111" s="60">
        <v>21</v>
      </c>
      <c r="B111" s="60">
        <v>13953</v>
      </c>
      <c r="C111" s="63">
        <v>12</v>
      </c>
      <c r="D111" s="60">
        <v>13962</v>
      </c>
      <c r="E111" s="63">
        <v>24</v>
      </c>
      <c r="F111" s="60">
        <v>13970</v>
      </c>
      <c r="G111" s="66">
        <v>23</v>
      </c>
      <c r="H111" s="66">
        <v>13978</v>
      </c>
      <c r="I111" s="42"/>
      <c r="J111" s="42"/>
      <c r="K111" s="52">
        <v>0</v>
      </c>
      <c r="L111">
        <v>2122</v>
      </c>
    </row>
    <row r="112" spans="1:12" x14ac:dyDescent="0.3">
      <c r="A112" s="60">
        <v>21</v>
      </c>
      <c r="B112" s="60">
        <v>14075</v>
      </c>
      <c r="C112" s="63">
        <v>21</v>
      </c>
      <c r="D112" s="60">
        <v>14083</v>
      </c>
      <c r="E112" s="63">
        <v>22</v>
      </c>
      <c r="F112" s="60">
        <v>14098</v>
      </c>
      <c r="G112" s="66">
        <v>14</v>
      </c>
      <c r="H112" s="66">
        <v>14107</v>
      </c>
      <c r="I112" s="42"/>
      <c r="J112" s="42"/>
      <c r="K112" s="52">
        <v>0</v>
      </c>
      <c r="L112">
        <v>2221</v>
      </c>
    </row>
    <row r="113" spans="1:12" x14ac:dyDescent="0.3">
      <c r="A113" s="60">
        <v>21</v>
      </c>
      <c r="B113" s="60">
        <v>14207</v>
      </c>
      <c r="C113" s="63">
        <v>21</v>
      </c>
      <c r="D113" s="60">
        <v>14214</v>
      </c>
      <c r="E113" s="63">
        <v>11</v>
      </c>
      <c r="F113" s="60">
        <v>14222</v>
      </c>
      <c r="G113" s="66">
        <v>21</v>
      </c>
      <c r="H113" s="66">
        <v>14231</v>
      </c>
      <c r="I113" s="42"/>
      <c r="J113" s="42"/>
      <c r="K113" s="52">
        <v>1</v>
      </c>
      <c r="L113">
        <v>2212</v>
      </c>
    </row>
    <row r="114" spans="1:12" x14ac:dyDescent="0.3">
      <c r="A114" s="17"/>
      <c r="B114" s="17"/>
      <c r="C114" s="17"/>
      <c r="D114" s="17"/>
      <c r="E114" s="17"/>
      <c r="F114" s="17"/>
      <c r="G114" s="17"/>
      <c r="H11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0</v>
      </c>
      <c r="B2" s="35">
        <v>40749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118</v>
      </c>
      <c r="V3" s="26" t="s">
        <v>115</v>
      </c>
      <c r="W3">
        <f>COUNTA(L7:L26)</f>
        <v>20</v>
      </c>
      <c r="AA3" s="26" t="s">
        <v>115</v>
      </c>
      <c r="AB3">
        <f>COUNTA(L27:L45)</f>
        <v>19</v>
      </c>
      <c r="AF3" s="26" t="s">
        <v>115</v>
      </c>
      <c r="AG3">
        <f>COUNTA(L46:L65)</f>
        <v>20</v>
      </c>
      <c r="AK3" s="26" t="s">
        <v>115</v>
      </c>
      <c r="AL3">
        <f>COUNTA(L66:L85)</f>
        <v>20</v>
      </c>
      <c r="AP3" s="26" t="s">
        <v>115</v>
      </c>
      <c r="AQ3">
        <f>COUNTA(L86:L104)</f>
        <v>19</v>
      </c>
      <c r="AU3" s="26" t="s">
        <v>115</v>
      </c>
      <c r="AV3">
        <f>COUNTA(L105:L124)</f>
        <v>20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118</v>
      </c>
      <c r="V4" s="26" t="s">
        <v>116</v>
      </c>
      <c r="W4">
        <f>SUM(U7:U22)</f>
        <v>20</v>
      </c>
      <c r="AA4" s="26" t="s">
        <v>116</v>
      </c>
      <c r="AB4">
        <f>SUM(Z7:Z22)</f>
        <v>19</v>
      </c>
      <c r="AF4" s="26" t="s">
        <v>116</v>
      </c>
      <c r="AG4">
        <f>SUM(AE7:AE22)</f>
        <v>20</v>
      </c>
      <c r="AK4" s="26" t="s">
        <v>116</v>
      </c>
      <c r="AL4">
        <f>SUM(AJ7:AJ22)</f>
        <v>20</v>
      </c>
      <c r="AP4" s="26" t="s">
        <v>116</v>
      </c>
      <c r="AQ4">
        <f>SUM(AO7:AO22)</f>
        <v>19</v>
      </c>
      <c r="AU4" s="26" t="s">
        <v>116</v>
      </c>
      <c r="AV4">
        <f>SUM(AT7:AT22)</f>
        <v>20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8</v>
      </c>
      <c r="C7" s="61">
        <v>21</v>
      </c>
      <c r="D7" s="58">
        <v>21</v>
      </c>
      <c r="E7" s="61">
        <v>22</v>
      </c>
      <c r="F7" s="58">
        <v>32</v>
      </c>
      <c r="G7" s="64">
        <v>14</v>
      </c>
      <c r="H7" s="64">
        <v>42</v>
      </c>
      <c r="I7" s="43"/>
      <c r="J7" s="43"/>
      <c r="K7" s="44">
        <v>0</v>
      </c>
      <c r="L7">
        <v>2221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COUNTIF(L7:L26,T7)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COUNTIF(L27:L45,Y7)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COUNTIF(L46:L65,AD7)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COUNTIF(L66:L85,AI7)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COUNTIF(L86:L104,AN7)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COUNTIF(L105:L124,AS7)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139</v>
      </c>
      <c r="C8" s="62">
        <v>21</v>
      </c>
      <c r="D8" s="59">
        <v>148</v>
      </c>
      <c r="E8" s="62">
        <v>22</v>
      </c>
      <c r="F8" s="59">
        <v>160</v>
      </c>
      <c r="G8" s="65">
        <v>23</v>
      </c>
      <c r="H8" s="65">
        <v>170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COUNTIF(L7:L26,T8)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COUNTIF(L27:L45,Y8)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COUNTIF(L46:L65,AD8)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COUNTIF(L66:L85,AI8)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COUNTIF(L86:L104,AN8)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COUNTIF(L105:L124,AS8)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273</v>
      </c>
      <c r="C9" s="62">
        <v>21</v>
      </c>
      <c r="D9" s="59">
        <v>281</v>
      </c>
      <c r="E9" s="62">
        <v>11</v>
      </c>
      <c r="F9" s="59">
        <v>292</v>
      </c>
      <c r="G9" s="65">
        <v>21</v>
      </c>
      <c r="H9" s="65">
        <v>301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0</v>
      </c>
      <c r="P9" s="37">
        <f>O9/$Q$4</f>
        <v>0</v>
      </c>
      <c r="Q9" s="37">
        <f>IF(P9=0,0,(P9*((LOG(P9))/LOG(2))))</f>
        <v>0</v>
      </c>
      <c r="T9" s="37">
        <f>N9</f>
        <v>1121</v>
      </c>
      <c r="U9" s="37">
        <f>COUNTIF(L7:L26,T9)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COUNTIF(L27:L45,Y9)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COUNTIF(L46:L65,AD9)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COUNTIF(L66:L85,AI9)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COUNTIF(L86:L104,AN9)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COUNTIF(L105:L124,AS9)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394</v>
      </c>
      <c r="C10" s="62">
        <v>21</v>
      </c>
      <c r="D10" s="59">
        <v>399</v>
      </c>
      <c r="E10" s="62">
        <v>11</v>
      </c>
      <c r="F10" s="59">
        <v>419</v>
      </c>
      <c r="G10" s="65">
        <v>21</v>
      </c>
      <c r="H10" s="65">
        <v>439</v>
      </c>
      <c r="I10" s="43"/>
      <c r="J10" s="43"/>
      <c r="K10" s="44">
        <v>0</v>
      </c>
      <c r="L10">
        <v>2212</v>
      </c>
      <c r="N10" s="37">
        <v>1122</v>
      </c>
      <c r="O10" s="37">
        <f>COUNTIF($L$7:$L$500,N10)</f>
        <v>2</v>
      </c>
      <c r="P10" s="37">
        <f>O10/$Q$4</f>
        <v>1.6949152542372881E-2</v>
      </c>
      <c r="Q10" s="37">
        <f>IF(P10=0,0,(P10*((LOG(P10))/LOG(2))))</f>
        <v>-9.9705814395963419E-2</v>
      </c>
      <c r="T10" s="37">
        <f>N10</f>
        <v>1122</v>
      </c>
      <c r="U10" s="37">
        <f>COUNTIF(L7:L26,T10)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COUNTIF(L27:L45,Y10)</f>
        <v>2</v>
      </c>
      <c r="AA10" s="37">
        <f>Z10/(AB4-Z20)</f>
        <v>0.11764705882352941</v>
      </c>
      <c r="AB10" s="37">
        <f>IF(AA10=0,0,(AA10*((LOG(AA10))/LOG(2))))</f>
        <v>-0.36323092250003997</v>
      </c>
      <c r="AD10" s="37">
        <f>N10</f>
        <v>1122</v>
      </c>
      <c r="AE10" s="37">
        <f>COUNTIF(L46:L65,AD10)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COUNTIF(L66:L85,AI10)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COUNTIF(L86:L104,AN10)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COUNTIF(L105:L124,AS10)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21</v>
      </c>
      <c r="B11" s="59">
        <v>535</v>
      </c>
      <c r="C11" s="62">
        <v>12</v>
      </c>
      <c r="D11" s="59">
        <v>545</v>
      </c>
      <c r="E11" s="62">
        <v>24</v>
      </c>
      <c r="F11" s="59">
        <v>554</v>
      </c>
      <c r="G11" s="65">
        <v>23</v>
      </c>
      <c r="H11" s="65">
        <v>563</v>
      </c>
      <c r="I11" s="43"/>
      <c r="J11" s="43"/>
      <c r="K11" s="44">
        <v>0</v>
      </c>
      <c r="L11">
        <v>2122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COUNTIF(L7:L26,T11)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COUNTIF(L27:L45,Y11)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COUNTIF(L46:L65,AD11)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COUNTIF(L66:L85,AI11)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COUNTIF(L86:L104,AN11)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COUNTIF(L105:L124,AS11)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666</v>
      </c>
      <c r="C12" s="62">
        <v>12</v>
      </c>
      <c r="D12" s="59">
        <v>683</v>
      </c>
      <c r="E12" s="62">
        <v>24</v>
      </c>
      <c r="F12" s="59">
        <v>692</v>
      </c>
      <c r="G12" s="65">
        <v>23</v>
      </c>
      <c r="H12" s="65">
        <v>711</v>
      </c>
      <c r="I12" s="43"/>
      <c r="J12" s="43"/>
      <c r="K12" s="44">
        <v>0</v>
      </c>
      <c r="L12">
        <v>2122</v>
      </c>
      <c r="N12" s="37">
        <v>1212</v>
      </c>
      <c r="O12" s="37">
        <f>COUNTIF($L$7:$L$500,N12)</f>
        <v>2</v>
      </c>
      <c r="P12" s="37">
        <f>O12/$Q$4</f>
        <v>1.6949152542372881E-2</v>
      </c>
      <c r="Q12" s="37">
        <f>IF(P12=0,0,(P12*((LOG(P12))/LOG(2))))</f>
        <v>-9.9705814395963419E-2</v>
      </c>
      <c r="T12" s="37">
        <f>N12</f>
        <v>1212</v>
      </c>
      <c r="U12" s="37">
        <f>COUNTIF(L7:L26,T12)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COUNTIF(L27:L45,Y12)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COUNTIF(L46:L65,AD12)</f>
        <v>1</v>
      </c>
      <c r="AF12" s="37">
        <f>AE12/(AG4-AE20)</f>
        <v>8.3333333333333329E-2</v>
      </c>
      <c r="AG12" s="37">
        <f>IF(AF12=0,0,(AF12*((LOG(AF12))/LOG(2))))</f>
        <v>-0.29874687506009634</v>
      </c>
      <c r="AI12" s="37">
        <f>N12</f>
        <v>1212</v>
      </c>
      <c r="AJ12" s="37">
        <f>COUNTIF(L66:L85,AI12)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COUNTIF(L86:L104,AN12)</f>
        <v>1</v>
      </c>
      <c r="AP12" s="37">
        <f>AO12/(AQ4-AO20)</f>
        <v>8.3333333333333329E-2</v>
      </c>
      <c r="AQ12" s="37">
        <f>IF(AP12=0,0,(AP12*((LOG(AP12))/LOG(2))))</f>
        <v>-0.29874687506009634</v>
      </c>
      <c r="AS12" s="37">
        <f>N12</f>
        <v>1212</v>
      </c>
      <c r="AT12" s="37">
        <f>COUNTIF(L105:L124,AS12)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21</v>
      </c>
      <c r="B13" s="59">
        <v>808</v>
      </c>
      <c r="C13" s="62">
        <v>21</v>
      </c>
      <c r="D13" s="59">
        <v>816</v>
      </c>
      <c r="E13" s="62">
        <v>22</v>
      </c>
      <c r="F13" s="59">
        <v>828</v>
      </c>
      <c r="G13" s="65">
        <v>14</v>
      </c>
      <c r="H13" s="65">
        <v>844</v>
      </c>
      <c r="I13" s="43"/>
      <c r="J13" s="43"/>
      <c r="K13" s="44">
        <v>0</v>
      </c>
      <c r="L13">
        <v>2221</v>
      </c>
      <c r="N13" s="37">
        <v>1221</v>
      </c>
      <c r="O13" s="37">
        <f>COUNTIF($L$7:$L$500,N13)</f>
        <v>5</v>
      </c>
      <c r="P13" s="37">
        <f>O13/$Q$4</f>
        <v>4.2372881355932202E-2</v>
      </c>
      <c r="Q13" s="37">
        <f>IF(P13=0,0,(P13*((LOG(P13))/LOG(2))))</f>
        <v>-0.19325063366417283</v>
      </c>
      <c r="T13" s="37">
        <f>N13</f>
        <v>1221</v>
      </c>
      <c r="U13" s="37">
        <f>COUNTIF(L7:L26,T13)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COUNTIF(L27:L45,Y13)</f>
        <v>2</v>
      </c>
      <c r="AA13" s="37">
        <f>Z13/(AB4-Z20)</f>
        <v>0.11764705882352941</v>
      </c>
      <c r="AB13" s="37">
        <f>IF(AA13=0,0,(AA13*((LOG(AA13))/LOG(2))))</f>
        <v>-0.36323092250003997</v>
      </c>
      <c r="AD13" s="37">
        <f>N13</f>
        <v>1221</v>
      </c>
      <c r="AE13" s="37">
        <f>COUNTIF(L46:L65,AD13)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COUNTIF(L66:L85,AI13)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COUNTIF(L86:L104,AN13)</f>
        <v>2</v>
      </c>
      <c r="AP13" s="37">
        <f>AO13/(AQ4-AO20)</f>
        <v>0.16666666666666666</v>
      </c>
      <c r="AQ13" s="37">
        <f>IF(AP13=0,0,(AP13*((LOG(AP13))/LOG(2))))</f>
        <v>-0.43082708345352599</v>
      </c>
      <c r="AS13" s="37">
        <f>N13</f>
        <v>1221</v>
      </c>
      <c r="AT13" s="37">
        <f>COUNTIF(L105:L124,AS13)</f>
        <v>1</v>
      </c>
      <c r="AU13" s="37">
        <f>AT13/(AV4-AT20)</f>
        <v>7.6923076923076927E-2</v>
      </c>
      <c r="AV13" s="37">
        <f>IF(AU13=0,0,(AU13*((LOG(AU13))/LOG(2))))</f>
        <v>-0.28464920908777636</v>
      </c>
    </row>
    <row r="14" spans="1:48" x14ac:dyDescent="0.3">
      <c r="A14" s="59">
        <v>21</v>
      </c>
      <c r="B14" s="59">
        <v>943</v>
      </c>
      <c r="C14" s="62">
        <v>21</v>
      </c>
      <c r="D14" s="59">
        <v>953</v>
      </c>
      <c r="E14" s="62">
        <v>11</v>
      </c>
      <c r="F14" s="59">
        <v>965</v>
      </c>
      <c r="G14" s="65">
        <v>21</v>
      </c>
      <c r="H14" s="65">
        <v>975</v>
      </c>
      <c r="I14" s="43"/>
      <c r="J14" s="43"/>
      <c r="K14" s="44">
        <v>0</v>
      </c>
      <c r="L14">
        <v>2212</v>
      </c>
      <c r="N14" s="37">
        <v>1222</v>
      </c>
      <c r="O14" s="37">
        <f>COUNTIF($L$7:$L$500,N14)</f>
        <v>3</v>
      </c>
      <c r="P14" s="37">
        <f>O14/$Q$4</f>
        <v>2.5423728813559324E-2</v>
      </c>
      <c r="Q14" s="37">
        <f>IF(P14=0,0,(P14*((LOG(P14))/LOG(2))))</f>
        <v>-0.13468679360950894</v>
      </c>
      <c r="T14" s="37">
        <f>N14</f>
        <v>1222</v>
      </c>
      <c r="U14" s="37">
        <f>COUNTIF(L7:L26,T14)</f>
        <v>1</v>
      </c>
      <c r="V14" s="37">
        <f>U14/(W4-U20)</f>
        <v>7.6923076923076927E-2</v>
      </c>
      <c r="W14" s="37">
        <f>IF(V14=0,0,(V14*((LOG(V14))/LOG(2))))</f>
        <v>-0.28464920908777636</v>
      </c>
      <c r="Y14" s="37">
        <f>N14</f>
        <v>1222</v>
      </c>
      <c r="Z14" s="37">
        <f>COUNTIF(L27:L45,Y14)</f>
        <v>2</v>
      </c>
      <c r="AA14" s="37">
        <f>Z14/(AB4-Z20)</f>
        <v>0.11764705882352941</v>
      </c>
      <c r="AB14" s="37">
        <f>IF(AA14=0,0,(AA14*((LOG(AA14))/LOG(2))))</f>
        <v>-0.36323092250003997</v>
      </c>
      <c r="AD14" s="37">
        <f>N14</f>
        <v>1222</v>
      </c>
      <c r="AE14" s="37">
        <f>COUNTIF(L46:L65,AD14)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COUNTIF(L66:L85,AI14)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COUNTIF(L86:L104,AN14)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COUNTIF(L105:L124,AS14)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21</v>
      </c>
      <c r="B15" s="59">
        <v>1069</v>
      </c>
      <c r="C15" s="62">
        <v>12</v>
      </c>
      <c r="D15" s="59">
        <v>1083</v>
      </c>
      <c r="E15" s="62">
        <v>24</v>
      </c>
      <c r="F15" s="59">
        <v>1092</v>
      </c>
      <c r="G15" s="65">
        <v>23</v>
      </c>
      <c r="H15" s="65">
        <v>1100</v>
      </c>
      <c r="I15" s="43"/>
      <c r="J15" s="43"/>
      <c r="K15" s="44">
        <v>0</v>
      </c>
      <c r="L15">
        <v>2122</v>
      </c>
      <c r="N15" s="37">
        <v>2111</v>
      </c>
      <c r="O15" s="37">
        <f>COUNTIF($L$7:$L$500,N15)</f>
        <v>1</v>
      </c>
      <c r="P15" s="37">
        <f>O15/$Q$4</f>
        <v>8.4745762711864406E-3</v>
      </c>
      <c r="Q15" s="37">
        <f>IF(P15=0,0,(P15*((LOG(P15))/LOG(2))))</f>
        <v>-5.8327483469168148E-2</v>
      </c>
      <c r="T15" s="37">
        <f>N15</f>
        <v>2111</v>
      </c>
      <c r="U15" s="37">
        <f>COUNTIF(L7:L26,T15)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COUNTIF(L27:L45,Y15)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COUNTIF(L46:L65,AD15)</f>
        <v>1</v>
      </c>
      <c r="AF15" s="37">
        <f>AE15/(AG4-AE20)</f>
        <v>8.3333333333333329E-2</v>
      </c>
      <c r="AG15" s="37">
        <f>IF(AF15=0,0,(AF15*((LOG(AF15))/LOG(2))))</f>
        <v>-0.29874687506009634</v>
      </c>
      <c r="AI15" s="37">
        <f>N15</f>
        <v>2111</v>
      </c>
      <c r="AJ15" s="37">
        <f>COUNTIF(L66:L85,AI15)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COUNTIF(L86:L104,AN15)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COUNTIF(L105:L124,AS15)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1200</v>
      </c>
      <c r="C16" s="62">
        <v>12</v>
      </c>
      <c r="D16" s="59">
        <v>1228</v>
      </c>
      <c r="E16" s="62">
        <v>24</v>
      </c>
      <c r="F16" s="59">
        <v>1238</v>
      </c>
      <c r="G16" s="65">
        <v>23</v>
      </c>
      <c r="H16" s="65">
        <v>1246</v>
      </c>
      <c r="I16" s="43"/>
      <c r="J16" s="43"/>
      <c r="K16" s="44">
        <v>0</v>
      </c>
      <c r="L16">
        <v>2122</v>
      </c>
      <c r="N16" s="37">
        <v>2112</v>
      </c>
      <c r="O16" s="37">
        <f>COUNTIF($L$7:$L$500,N16)</f>
        <v>8</v>
      </c>
      <c r="P16" s="37">
        <f>O16/$Q$4</f>
        <v>6.7796610169491525E-2</v>
      </c>
      <c r="Q16" s="37">
        <f>IF(P16=0,0,(P16*((LOG(P16))/LOG(2))))</f>
        <v>-0.2632300372448706</v>
      </c>
      <c r="T16" s="37">
        <f>N16</f>
        <v>2112</v>
      </c>
      <c r="U16" s="37">
        <f>COUNTIF(L7:L26,T16)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COUNTIF(L27:L45,Y16)</f>
        <v>3</v>
      </c>
      <c r="AA16" s="37">
        <f>Z16/(AB4-Z20)</f>
        <v>0.17647058823529413</v>
      </c>
      <c r="AB16" s="37">
        <f>IF(AA16=0,0,(AA16*((LOG(AA16))/LOG(2))))</f>
        <v>-0.44161770715220888</v>
      </c>
      <c r="AD16" s="37">
        <f>N16</f>
        <v>2112</v>
      </c>
      <c r="AE16" s="37">
        <f>COUNTIF(L46:L65,AD16)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COUNTIF(L66:L85,AI16)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COUNTIF(L86:L104,AN16)</f>
        <v>1</v>
      </c>
      <c r="AP16" s="37">
        <f>AO16/(AQ4-AO20)</f>
        <v>8.3333333333333329E-2</v>
      </c>
      <c r="AQ16" s="37">
        <f>IF(AP16=0,0,(AP16*((LOG(AP16))/LOG(2))))</f>
        <v>-0.29874687506009634</v>
      </c>
      <c r="AS16" s="37">
        <f>N16</f>
        <v>2112</v>
      </c>
      <c r="AT16" s="37">
        <f>COUNTIF(L105:L124,AS16)</f>
        <v>4</v>
      </c>
      <c r="AU16" s="37">
        <f>AT16/(AV4-AT20)</f>
        <v>0.30769230769230771</v>
      </c>
      <c r="AV16" s="37">
        <f>IF(AU16=0,0,(AU16*((LOG(AU16))/LOG(2))))</f>
        <v>-0.52321222096648989</v>
      </c>
    </row>
    <row r="17" spans="1:48" x14ac:dyDescent="0.3">
      <c r="A17" s="59">
        <v>21</v>
      </c>
      <c r="B17" s="59">
        <v>1345</v>
      </c>
      <c r="C17" s="62">
        <v>21</v>
      </c>
      <c r="D17" s="59">
        <v>1353</v>
      </c>
      <c r="E17" s="62">
        <v>11</v>
      </c>
      <c r="F17" s="59">
        <v>1369</v>
      </c>
      <c r="G17" s="65">
        <v>21</v>
      </c>
      <c r="H17" s="65">
        <v>1379</v>
      </c>
      <c r="I17" s="43"/>
      <c r="J17" s="43"/>
      <c r="K17" s="44">
        <v>0</v>
      </c>
      <c r="L17">
        <v>2212</v>
      </c>
      <c r="N17" s="37">
        <v>2121</v>
      </c>
      <c r="O17" s="37">
        <f>COUNTIF($L$7:$L$500,N17)</f>
        <v>12</v>
      </c>
      <c r="P17" s="37">
        <f>O17/$Q$4</f>
        <v>0.10169491525423729</v>
      </c>
      <c r="Q17" s="37">
        <f>IF(P17=0,0,(P17*((LOG(P17))/LOG(2))))</f>
        <v>-0.33535734392956118</v>
      </c>
      <c r="T17" s="37">
        <f>N17</f>
        <v>2121</v>
      </c>
      <c r="U17" s="37">
        <f>COUNTIF(L7:L26,T17)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COUNTIF(L27:L45,Y17)</f>
        <v>3</v>
      </c>
      <c r="AA17" s="37">
        <f>Z17/(AB4-Z20)</f>
        <v>0.17647058823529413</v>
      </c>
      <c r="AB17" s="37">
        <f>IF(AA17=0,0,(AA17*((LOG(AA17))/LOG(2))))</f>
        <v>-0.44161770715220888</v>
      </c>
      <c r="AD17" s="37">
        <f>N17</f>
        <v>2121</v>
      </c>
      <c r="AE17" s="37">
        <f>COUNTIF(L46:L65,AD17)</f>
        <v>4</v>
      </c>
      <c r="AF17" s="37">
        <f>AE17/(AG4-AE20)</f>
        <v>0.33333333333333331</v>
      </c>
      <c r="AG17" s="37">
        <f>IF(AF17=0,0,(AF17*((LOG(AF17))/LOG(2))))</f>
        <v>-0.52832083357371862</v>
      </c>
      <c r="AI17" s="37">
        <f>N17</f>
        <v>2121</v>
      </c>
      <c r="AJ17" s="37">
        <f>COUNTIF(L66:L85,AI17)</f>
        <v>2</v>
      </c>
      <c r="AK17" s="37">
        <f>AJ17/(AL4-AJ20)</f>
        <v>0.18181818181818182</v>
      </c>
      <c r="AL17" s="37">
        <f>IF(AK17=0,0,(AK17*((LOG(AK17))/LOG(2))))</f>
        <v>-0.44716938520678134</v>
      </c>
      <c r="AN17" s="37">
        <f>N17</f>
        <v>2121</v>
      </c>
      <c r="AO17" s="37">
        <f>COUNTIF(L86:L104,AN17)</f>
        <v>1</v>
      </c>
      <c r="AP17" s="37">
        <f>AO17/(AQ4-AO20)</f>
        <v>8.3333333333333329E-2</v>
      </c>
      <c r="AQ17" s="37">
        <f>IF(AP17=0,0,(AP17*((LOG(AP17))/LOG(2))))</f>
        <v>-0.29874687506009634</v>
      </c>
      <c r="AS17" s="37">
        <f>N17</f>
        <v>2121</v>
      </c>
      <c r="AT17" s="37">
        <f>COUNTIF(L105:L124,AS17)</f>
        <v>2</v>
      </c>
      <c r="AU17" s="37">
        <f>AT17/(AV4-AT20)</f>
        <v>0.15384615384615385</v>
      </c>
      <c r="AV17" s="37">
        <f>IF(AU17=0,0,(AU17*((LOG(AU17))/LOG(2))))</f>
        <v>-0.4154522643293988</v>
      </c>
    </row>
    <row r="18" spans="1:48" x14ac:dyDescent="0.3">
      <c r="A18" s="59">
        <v>21</v>
      </c>
      <c r="B18" s="59">
        <v>1474</v>
      </c>
      <c r="C18" s="62">
        <v>12</v>
      </c>
      <c r="D18" s="59">
        <v>1489</v>
      </c>
      <c r="E18" s="62">
        <v>24</v>
      </c>
      <c r="F18" s="59">
        <v>1498</v>
      </c>
      <c r="G18" s="65">
        <v>23</v>
      </c>
      <c r="H18" s="65">
        <v>1506</v>
      </c>
      <c r="I18" s="43"/>
      <c r="J18" s="43"/>
      <c r="K18" s="44">
        <v>0</v>
      </c>
      <c r="L18">
        <v>2122</v>
      </c>
      <c r="N18" s="37">
        <v>2122</v>
      </c>
      <c r="O18" s="37">
        <f>COUNTIF($L$7:$L$500,N18)</f>
        <v>37</v>
      </c>
      <c r="P18" s="37">
        <f>O18/$Q$4</f>
        <v>0.3135593220338983</v>
      </c>
      <c r="Q18" s="37">
        <f>IF(P18=0,0,(P18*((LOG(P18))/LOG(2))))</f>
        <v>-0.52464422286539814</v>
      </c>
      <c r="T18" s="37">
        <f>N18</f>
        <v>2122</v>
      </c>
      <c r="U18" s="37">
        <f>COUNTIF(L7:L26,T18)</f>
        <v>9</v>
      </c>
      <c r="V18" s="37">
        <f>U18/(W4-U20)</f>
        <v>0.69230769230769229</v>
      </c>
      <c r="W18" s="37">
        <f>IF(V18=0,0,(V18*((LOG(V18))/LOG(2))))</f>
        <v>-0.36727941925300139</v>
      </c>
      <c r="Y18" s="37">
        <f>N18</f>
        <v>2122</v>
      </c>
      <c r="Z18" s="37">
        <f>COUNTIF(L27:L45,Y18)</f>
        <v>4</v>
      </c>
      <c r="AA18" s="37">
        <f>Z18/(AB4-Z20)</f>
        <v>0.23529411764705882</v>
      </c>
      <c r="AB18" s="37">
        <f>IF(AA18=0,0,(AA18*((LOG(AA18))/LOG(2))))</f>
        <v>-0.49116772735302094</v>
      </c>
      <c r="AD18" s="37">
        <f>N18</f>
        <v>2122</v>
      </c>
      <c r="AE18" s="37">
        <f>COUNTIF(L46:L65,AD18)</f>
        <v>5</v>
      </c>
      <c r="AF18" s="37">
        <f>AE18/(AG4-AE20)</f>
        <v>0.41666666666666669</v>
      </c>
      <c r="AG18" s="37">
        <f>IF(AF18=0,0,(AF18*((LOG(AF18))/LOG(2))))</f>
        <v>-0.52626433576408083</v>
      </c>
      <c r="AI18" s="37">
        <f>N18</f>
        <v>2122</v>
      </c>
      <c r="AJ18" s="37">
        <f>COUNTIF(L66:L85,AI18)</f>
        <v>9</v>
      </c>
      <c r="AK18" s="37">
        <f>AJ18/(AL4-AJ20)</f>
        <v>0.81818181818181823</v>
      </c>
      <c r="AL18" s="37">
        <f>IF(AK18=0,0,(AK18*((LOG(AK18))/LOG(2))))</f>
        <v>-0.23686905043226034</v>
      </c>
      <c r="AN18" s="37">
        <f>N18</f>
        <v>2122</v>
      </c>
      <c r="AO18" s="37">
        <f>COUNTIF(L86:L104,AN18)</f>
        <v>4</v>
      </c>
      <c r="AP18" s="37">
        <f>AO18/(AQ4-AO20)</f>
        <v>0.33333333333333331</v>
      </c>
      <c r="AQ18" s="37">
        <f>IF(AP18=0,0,(AP18*((LOG(AP18))/LOG(2))))</f>
        <v>-0.52832083357371862</v>
      </c>
      <c r="AS18" s="37">
        <f>N18</f>
        <v>2122</v>
      </c>
      <c r="AT18" s="37">
        <f>COUNTIF(L105:L124,AS18)</f>
        <v>6</v>
      </c>
      <c r="AU18" s="37">
        <f>AT18/(AV4-AT20)</f>
        <v>0.46153846153846156</v>
      </c>
      <c r="AV18" s="37">
        <f>IF(AU18=0,0,(AU18*((LOG(AU18))/LOG(2))))</f>
        <v>-0.51483563880920125</v>
      </c>
    </row>
    <row r="19" spans="1:48" x14ac:dyDescent="0.3">
      <c r="A19" s="59">
        <v>21</v>
      </c>
      <c r="B19" s="59">
        <v>1607</v>
      </c>
      <c r="C19" s="62">
        <v>21</v>
      </c>
      <c r="D19" s="59">
        <v>1616</v>
      </c>
      <c r="E19" s="62">
        <v>11</v>
      </c>
      <c r="F19" s="59">
        <v>1631</v>
      </c>
      <c r="G19" s="65">
        <v>21</v>
      </c>
      <c r="H19" s="65">
        <v>1640</v>
      </c>
      <c r="I19" s="43"/>
      <c r="J19" s="43"/>
      <c r="K19" s="44">
        <v>0</v>
      </c>
      <c r="L19">
        <v>2212</v>
      </c>
      <c r="N19" s="37">
        <v>2211</v>
      </c>
      <c r="O19" s="37">
        <f>COUNTIF($L$7:$L$500,N19)</f>
        <v>1</v>
      </c>
      <c r="P19" s="37">
        <f>O19/$Q$4</f>
        <v>8.4745762711864406E-3</v>
      </c>
      <c r="Q19" s="37">
        <f>IF(P19=0,0,(P19*((LOG(P19))/LOG(2))))</f>
        <v>-5.8327483469168148E-2</v>
      </c>
      <c r="T19" s="37">
        <f>N19</f>
        <v>2211</v>
      </c>
      <c r="U19" s="37">
        <f>COUNTIF(L7:L26,T19)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COUNTIF(L27:L45,Y19)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COUNTIF(L46:L65,AD19)</f>
        <v>1</v>
      </c>
      <c r="AF19" s="37">
        <f>AE19/(AG4-AE20)</f>
        <v>8.3333333333333329E-2</v>
      </c>
      <c r="AG19" s="37">
        <f>IF(AF19=0,0,(AF19*((LOG(AF19))/LOG(2))))</f>
        <v>-0.29874687506009634</v>
      </c>
      <c r="AI19" s="37">
        <f>N19</f>
        <v>2211</v>
      </c>
      <c r="AJ19" s="37">
        <f>COUNTIF(L66:L85,AI19)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COUNTIF(L86:L104,AN19)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COUNTIF(L105:L124,AS19)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1736</v>
      </c>
      <c r="C20" s="62">
        <v>12</v>
      </c>
      <c r="D20" s="59">
        <v>1752</v>
      </c>
      <c r="E20" s="62">
        <v>24</v>
      </c>
      <c r="F20" s="59">
        <v>1762</v>
      </c>
      <c r="G20" s="65">
        <v>23</v>
      </c>
      <c r="H20" s="65">
        <v>1770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40</v>
      </c>
      <c r="P20" s="37">
        <f>O20/$Q$4</f>
        <v>0.33898305084745761</v>
      </c>
      <c r="Q20" s="37">
        <f>IF(P20=0,0,(P20*((LOG(P20))/LOG(2))))</f>
        <v>-0.52905591677100983</v>
      </c>
      <c r="T20" s="37">
        <f>N20</f>
        <v>2212</v>
      </c>
      <c r="U20" s="37">
        <f>COUNTIF(L7:L26,T20)</f>
        <v>7</v>
      </c>
      <c r="V20" s="56"/>
      <c r="W20" s="57"/>
      <c r="Y20" s="37">
        <f>N20</f>
        <v>2212</v>
      </c>
      <c r="Z20" s="37">
        <f>COUNTIF(L27:L45,Y20)</f>
        <v>2</v>
      </c>
      <c r="AA20" s="56"/>
      <c r="AB20" s="57"/>
      <c r="AD20" s="37">
        <f>N20</f>
        <v>2212</v>
      </c>
      <c r="AE20" s="37">
        <f>COUNTIF(L46:L65,AD20)</f>
        <v>8</v>
      </c>
      <c r="AF20" s="56"/>
      <c r="AG20" s="57"/>
      <c r="AI20" s="37">
        <f>N20</f>
        <v>2212</v>
      </c>
      <c r="AJ20" s="37">
        <f>COUNTIF(L66:L85,AI20)</f>
        <v>9</v>
      </c>
      <c r="AK20" s="56"/>
      <c r="AL20" s="57"/>
      <c r="AN20" s="37">
        <f>N20</f>
        <v>2212</v>
      </c>
      <c r="AO20" s="37">
        <f>COUNTIF(L86:L104,AN20)</f>
        <v>7</v>
      </c>
      <c r="AP20" s="56"/>
      <c r="AQ20" s="57"/>
      <c r="AS20" s="37">
        <f>N20</f>
        <v>2212</v>
      </c>
      <c r="AT20" s="37">
        <f>COUNTIF(L105:L124,AS20)</f>
        <v>7</v>
      </c>
      <c r="AU20" s="56"/>
      <c r="AV20" s="57"/>
    </row>
    <row r="21" spans="1:48" x14ac:dyDescent="0.3">
      <c r="A21" s="59">
        <v>21</v>
      </c>
      <c r="B21" s="59">
        <v>1871</v>
      </c>
      <c r="C21" s="62">
        <v>12</v>
      </c>
      <c r="D21" s="59">
        <v>1887</v>
      </c>
      <c r="E21" s="62">
        <v>24</v>
      </c>
      <c r="F21" s="59">
        <v>1896</v>
      </c>
      <c r="G21" s="65">
        <v>23</v>
      </c>
      <c r="H21" s="65">
        <v>1907</v>
      </c>
      <c r="I21" s="43"/>
      <c r="J21" s="43"/>
      <c r="K21" s="44">
        <v>0</v>
      </c>
      <c r="L21">
        <v>2122</v>
      </c>
      <c r="N21" s="37">
        <v>2221</v>
      </c>
      <c r="O21" s="37">
        <f>COUNTIF($L$7:$L$500,N21)</f>
        <v>3</v>
      </c>
      <c r="P21" s="37">
        <f>O21/$Q$4</f>
        <v>2.5423728813559324E-2</v>
      </c>
      <c r="Q21" s="37">
        <f>IF(P21=0,0,(P21*((LOG(P21))/LOG(2))))</f>
        <v>-0.13468679360950894</v>
      </c>
      <c r="T21" s="37">
        <f>N21</f>
        <v>2221</v>
      </c>
      <c r="U21" s="37">
        <f>COUNTIF(L7:L26,T21)</f>
        <v>2</v>
      </c>
      <c r="V21" s="37">
        <f>U21/(W4-U20)</f>
        <v>0.15384615384615385</v>
      </c>
      <c r="W21" s="37">
        <f>IF(V21=0,0,(V21*((LOG(V21))/LOG(2))))</f>
        <v>-0.4154522643293988</v>
      </c>
      <c r="Y21" s="37">
        <f>N21</f>
        <v>2221</v>
      </c>
      <c r="Z21" s="37">
        <f>COUNTIF(L27:L45,Y21)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COUNTIF(L46:L65,AD21)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COUNTIF(L66:L85,AI21)</f>
        <v>0</v>
      </c>
      <c r="AK21" s="37">
        <f>AJ21/(AL4-AJ20)</f>
        <v>0</v>
      </c>
      <c r="AL21" s="37">
        <f>IF(AK21=0,0,(AK21*((LOG(AK21))/LOG(2))))</f>
        <v>0</v>
      </c>
      <c r="AN21" s="37">
        <f>N21</f>
        <v>2221</v>
      </c>
      <c r="AO21" s="37">
        <f>COUNTIF(L86:L104,AN21)</f>
        <v>1</v>
      </c>
      <c r="AP21" s="37">
        <f>AO21/(AQ4-AO20)</f>
        <v>8.3333333333333329E-2</v>
      </c>
      <c r="AQ21" s="37">
        <f>IF(AP21=0,0,(AP21*((LOG(AP21))/LOG(2))))</f>
        <v>-0.29874687506009634</v>
      </c>
      <c r="AS21" s="37">
        <f>N21</f>
        <v>2221</v>
      </c>
      <c r="AT21" s="37">
        <f>COUNTIF(L105:L124,AS21)</f>
        <v>0</v>
      </c>
      <c r="AU21" s="37">
        <f>AT21/(AV4-AT20)</f>
        <v>0</v>
      </c>
      <c r="AV21" s="37">
        <f>IF(AU21=0,0,(AU21*((LOG(AU21))/LOG(2))))</f>
        <v>0</v>
      </c>
    </row>
    <row r="22" spans="1:48" x14ac:dyDescent="0.3">
      <c r="A22" s="59">
        <v>21</v>
      </c>
      <c r="B22" s="59">
        <v>2007</v>
      </c>
      <c r="C22" s="62">
        <v>12</v>
      </c>
      <c r="D22" s="59">
        <v>2027</v>
      </c>
      <c r="E22" s="62">
        <v>24</v>
      </c>
      <c r="F22" s="59">
        <v>2036</v>
      </c>
      <c r="G22" s="65">
        <v>23</v>
      </c>
      <c r="H22" s="65">
        <v>2046</v>
      </c>
      <c r="I22" s="43"/>
      <c r="J22" s="43"/>
      <c r="K22" s="44">
        <v>0</v>
      </c>
      <c r="L22">
        <v>2122</v>
      </c>
      <c r="N22" s="37">
        <v>2222</v>
      </c>
      <c r="O22" s="37">
        <f>COUNTIF($L$7:$L$500,N22)</f>
        <v>4</v>
      </c>
      <c r="P22" s="37">
        <f>O22/$Q$4</f>
        <v>3.3898305084745763E-2</v>
      </c>
      <c r="Q22" s="37">
        <f>IF(P22=0,0,(P22*((LOG(P22))/LOG(2))))</f>
        <v>-0.16551332370718108</v>
      </c>
      <c r="T22" s="37">
        <f>N22</f>
        <v>2222</v>
      </c>
      <c r="U22" s="37">
        <f>COUNTIF(L7:L26,T22)</f>
        <v>1</v>
      </c>
      <c r="V22" s="37">
        <f>U22/(W4-U20)</f>
        <v>7.6923076923076927E-2</v>
      </c>
      <c r="W22" s="37">
        <f>IF(V22=0,0,(V22*((LOG(V22))/LOG(2))))</f>
        <v>-0.28464920908777636</v>
      </c>
      <c r="Y22" s="37">
        <f>N22</f>
        <v>2222</v>
      </c>
      <c r="Z22" s="37">
        <f>COUNTIF(L27:L45,Y22)</f>
        <v>1</v>
      </c>
      <c r="AA22" s="37">
        <f>Z22/(AB4-Z20)</f>
        <v>5.8823529411764705E-2</v>
      </c>
      <c r="AB22" s="37">
        <f>IF(AA22=0,0,(AA22*((LOG(AA22))/LOG(2))))</f>
        <v>-0.24043899066178465</v>
      </c>
      <c r="AD22" s="37">
        <f>N22</f>
        <v>2222</v>
      </c>
      <c r="AE22" s="37">
        <f>COUNTIF(L46:L65,AD22)</f>
        <v>0</v>
      </c>
      <c r="AF22" s="37">
        <f>AE22/(AG4-AE20)</f>
        <v>0</v>
      </c>
      <c r="AG22" s="37">
        <f>IF(AF22=0,0,(AF22*((LOG(AF22))/LOG(2))))</f>
        <v>0</v>
      </c>
      <c r="AI22" s="37">
        <f>N22</f>
        <v>2222</v>
      </c>
      <c r="AJ22" s="37">
        <f>COUNTIF(L66:L85,AI22)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COUNTIF(L86:L104,AN22)</f>
        <v>2</v>
      </c>
      <c r="AP22" s="37">
        <f>AO22/(AQ4-AO20)</f>
        <v>0.16666666666666666</v>
      </c>
      <c r="AQ22" s="37">
        <f>IF(AP22=0,0,(AP22*((LOG(AP22))/LOG(2))))</f>
        <v>-0.43082708345352599</v>
      </c>
      <c r="AS22" s="37">
        <f>N22</f>
        <v>2222</v>
      </c>
      <c r="AT22" s="37">
        <f>COUNTIF(L105:L124,AS22)</f>
        <v>0</v>
      </c>
      <c r="AU22" s="37">
        <f>AT22/(AV4-AT20)</f>
        <v>0</v>
      </c>
      <c r="AV22" s="37">
        <f>IF(AU22=0,0,(AU22*((LOG(AU22))/LOG(2))))</f>
        <v>0</v>
      </c>
    </row>
    <row r="23" spans="1:48" x14ac:dyDescent="0.3">
      <c r="A23" s="59">
        <v>21</v>
      </c>
      <c r="B23" s="59">
        <v>2147</v>
      </c>
      <c r="C23" s="62">
        <v>21</v>
      </c>
      <c r="D23" s="59">
        <v>2155</v>
      </c>
      <c r="E23" s="62">
        <v>11</v>
      </c>
      <c r="F23" s="59">
        <v>2165</v>
      </c>
      <c r="G23" s="65">
        <v>21</v>
      </c>
      <c r="H23" s="65">
        <v>2174</v>
      </c>
      <c r="I23" s="43"/>
      <c r="J23" s="43"/>
      <c r="K23" s="44">
        <v>0</v>
      </c>
      <c r="L23">
        <v>2212</v>
      </c>
      <c r="P23" s="28">
        <f>SUM(P7:P22)</f>
        <v>1</v>
      </c>
      <c r="Q23" s="28">
        <f>-SUM(Q7:Q22)</f>
        <v>2.5964916611314743</v>
      </c>
      <c r="V23" s="28">
        <f>SUM(V7:V22)</f>
        <v>1</v>
      </c>
      <c r="W23" s="28">
        <f>-SUM(W7:W22)</f>
        <v>1.3520301017579528</v>
      </c>
      <c r="AA23" s="28">
        <f>SUM(AA7:AA22)</f>
        <v>1</v>
      </c>
      <c r="AB23" s="28">
        <f>-SUM(AB7:AB22)</f>
        <v>2.7045348998193433</v>
      </c>
      <c r="AF23" s="28">
        <f>SUM(AF7:AF22)</f>
        <v>1</v>
      </c>
      <c r="AG23" s="28">
        <f>-SUM(AG7:AG22)</f>
        <v>1.9508257945180885</v>
      </c>
      <c r="AK23" s="28">
        <f>SUM(AK7:AK22)</f>
        <v>1</v>
      </c>
      <c r="AL23" s="28">
        <f>-SUM(AL7:AL22)</f>
        <v>0.68403843563904165</v>
      </c>
      <c r="AP23" s="28">
        <f>SUM(AP7:AP22)</f>
        <v>1</v>
      </c>
      <c r="AQ23" s="28">
        <f>-SUM(AQ7:AQ22)</f>
        <v>2.5849625007211561</v>
      </c>
      <c r="AU23" s="28">
        <f>SUM(AU7:AU22)</f>
        <v>1</v>
      </c>
      <c r="AV23" s="28">
        <f>-SUM(AV7:AV22)</f>
        <v>1.7381493331928664</v>
      </c>
    </row>
    <row r="24" spans="1:48" x14ac:dyDescent="0.3">
      <c r="A24" s="59">
        <v>21</v>
      </c>
      <c r="B24" s="59">
        <v>2269</v>
      </c>
      <c r="C24" s="62">
        <v>12</v>
      </c>
      <c r="D24" s="59">
        <v>2288</v>
      </c>
      <c r="E24" s="62">
        <v>24</v>
      </c>
      <c r="F24" s="59">
        <v>2297</v>
      </c>
      <c r="G24" s="65">
        <v>23</v>
      </c>
      <c r="H24" s="65">
        <v>2308</v>
      </c>
      <c r="I24" s="43"/>
      <c r="J24" s="43"/>
      <c r="K24" s="44">
        <v>0</v>
      </c>
      <c r="L24">
        <v>2122</v>
      </c>
      <c r="P24" s="29" t="s">
        <v>87</v>
      </c>
      <c r="Q24" s="29">
        <f>Q23/(LOG(Q4)/LOG(2))</f>
        <v>0.37725211702969558</v>
      </c>
      <c r="V24" s="29" t="s">
        <v>114</v>
      </c>
      <c r="W24" s="29">
        <f>W23/(LOG(W4)/LOG(2))</f>
        <v>0.31283030908296244</v>
      </c>
      <c r="AA24" s="29" t="s">
        <v>117</v>
      </c>
      <c r="AB24" s="29">
        <f>AB23/(LOG(AB4)/LOG(2))</f>
        <v>0.63667162192862148</v>
      </c>
      <c r="AF24" s="29" t="s">
        <v>118</v>
      </c>
      <c r="AG24" s="29">
        <f>AG23/(LOG(AG4)/LOG(2))</f>
        <v>0.45137858652156282</v>
      </c>
      <c r="AK24" s="29" t="s">
        <v>119</v>
      </c>
      <c r="AL24" s="29">
        <f>AL23/(LOG(AL4)/LOG(2))</f>
        <v>0.15827159097075838</v>
      </c>
      <c r="AP24" s="29" t="s">
        <v>120</v>
      </c>
      <c r="AQ24" s="29">
        <f>AQ23/(LOG(AQ4)/LOG(2))</f>
        <v>0.6085232133882752</v>
      </c>
      <c r="AU24" s="29" t="s">
        <v>121</v>
      </c>
      <c r="AV24" s="29">
        <f>AV23/(LOG(AV4)/LOG(2))</f>
        <v>0.4021698869189923</v>
      </c>
    </row>
    <row r="25" spans="1:48" x14ac:dyDescent="0.3">
      <c r="A25" s="59">
        <v>12</v>
      </c>
      <c r="B25" s="59">
        <v>2434</v>
      </c>
      <c r="C25" s="62">
        <v>23</v>
      </c>
      <c r="D25" s="59">
        <v>2443</v>
      </c>
      <c r="E25" s="62">
        <v>24</v>
      </c>
      <c r="F25" s="59">
        <v>2454</v>
      </c>
      <c r="G25" s="65">
        <v>23</v>
      </c>
      <c r="H25" s="65">
        <v>2462</v>
      </c>
      <c r="I25" s="43"/>
      <c r="J25" s="43"/>
      <c r="K25" s="44">
        <v>0</v>
      </c>
      <c r="L25">
        <v>1222</v>
      </c>
    </row>
    <row r="26" spans="1:48" x14ac:dyDescent="0.3">
      <c r="A26" s="59">
        <v>21</v>
      </c>
      <c r="B26" s="59">
        <v>2561</v>
      </c>
      <c r="C26" s="62">
        <v>21</v>
      </c>
      <c r="D26" s="59">
        <v>2569</v>
      </c>
      <c r="E26" s="62">
        <v>11</v>
      </c>
      <c r="F26" s="59">
        <v>2581</v>
      </c>
      <c r="G26" s="65">
        <v>21</v>
      </c>
      <c r="H26" s="65">
        <v>2598</v>
      </c>
      <c r="I26" s="43"/>
      <c r="J26" s="43"/>
      <c r="K26" s="44">
        <v>0</v>
      </c>
      <c r="L26">
        <v>2212</v>
      </c>
    </row>
    <row r="27" spans="1:48" x14ac:dyDescent="0.3">
      <c r="A27" s="60">
        <v>21</v>
      </c>
      <c r="B27" s="60">
        <v>2690</v>
      </c>
      <c r="C27" s="63">
        <v>12</v>
      </c>
      <c r="D27" s="60">
        <v>2699</v>
      </c>
      <c r="E27" s="63">
        <v>13</v>
      </c>
      <c r="F27" s="60">
        <v>2724</v>
      </c>
      <c r="G27" s="66">
        <v>23</v>
      </c>
      <c r="H27" s="66">
        <v>2733</v>
      </c>
      <c r="I27" s="42"/>
      <c r="J27" s="42"/>
      <c r="K27" s="52">
        <v>0</v>
      </c>
      <c r="L27">
        <v>2112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60">
        <v>12</v>
      </c>
      <c r="B28" s="60">
        <v>2859</v>
      </c>
      <c r="C28" s="63">
        <v>23</v>
      </c>
      <c r="D28" s="60">
        <v>2869</v>
      </c>
      <c r="E28" s="63">
        <v>24</v>
      </c>
      <c r="F28" s="60">
        <v>2876</v>
      </c>
      <c r="G28" s="66">
        <v>23</v>
      </c>
      <c r="H28" s="66">
        <v>2885</v>
      </c>
      <c r="I28" s="42"/>
      <c r="J28" s="42"/>
      <c r="K28" s="52">
        <v>0</v>
      </c>
      <c r="L28">
        <v>1222</v>
      </c>
      <c r="N28" s="41">
        <f>COUNTIF(L7:L124,G3)</f>
        <v>40</v>
      </c>
      <c r="O28" s="41"/>
      <c r="P28" s="48">
        <v>20</v>
      </c>
      <c r="Q28" s="48">
        <v>19</v>
      </c>
      <c r="R28" s="48">
        <v>20</v>
      </c>
      <c r="S28" s="48">
        <v>20</v>
      </c>
      <c r="T28" s="48">
        <v>19</v>
      </c>
      <c r="U28" s="48">
        <v>20</v>
      </c>
      <c r="V28" s="47"/>
    </row>
    <row r="29" spans="1:48" x14ac:dyDescent="0.3">
      <c r="A29" s="60">
        <v>21</v>
      </c>
      <c r="B29" s="60">
        <v>2984</v>
      </c>
      <c r="C29" s="63">
        <v>12</v>
      </c>
      <c r="D29" s="60">
        <v>3007</v>
      </c>
      <c r="E29" s="63">
        <v>24</v>
      </c>
      <c r="F29" s="60">
        <v>3016</v>
      </c>
      <c r="G29" s="66">
        <v>23</v>
      </c>
      <c r="H29" s="66">
        <v>3025</v>
      </c>
      <c r="I29" s="42"/>
      <c r="J29" s="42"/>
      <c r="K29" s="52">
        <v>0</v>
      </c>
      <c r="L29">
        <v>2122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21</v>
      </c>
      <c r="B30" s="60">
        <v>3123</v>
      </c>
      <c r="C30" s="63">
        <v>12</v>
      </c>
      <c r="D30" s="60">
        <v>3133</v>
      </c>
      <c r="E30" s="63">
        <v>13</v>
      </c>
      <c r="F30" s="60">
        <v>3140</v>
      </c>
      <c r="G30" s="66">
        <v>23</v>
      </c>
      <c r="H30" s="66">
        <v>3150</v>
      </c>
      <c r="I30" s="42"/>
      <c r="J30" s="42"/>
      <c r="K30" s="52">
        <v>0</v>
      </c>
      <c r="L30">
        <v>2112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3251</v>
      </c>
      <c r="C31" s="63">
        <v>21</v>
      </c>
      <c r="D31" s="60">
        <v>3260</v>
      </c>
      <c r="E31" s="63">
        <v>11</v>
      </c>
      <c r="F31" s="60">
        <v>3270</v>
      </c>
      <c r="G31" s="66">
        <v>21</v>
      </c>
      <c r="H31" s="66">
        <v>3279</v>
      </c>
      <c r="I31" s="42"/>
      <c r="J31" s="42"/>
      <c r="K31" s="52">
        <v>0</v>
      </c>
      <c r="L31">
        <v>2212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3382</v>
      </c>
      <c r="C32" s="63">
        <v>12</v>
      </c>
      <c r="D32" s="60">
        <v>3391</v>
      </c>
      <c r="E32" s="63">
        <v>24</v>
      </c>
      <c r="F32" s="60">
        <v>3403</v>
      </c>
      <c r="G32" s="66">
        <v>23</v>
      </c>
      <c r="H32" s="66">
        <v>3412</v>
      </c>
      <c r="I32" s="42"/>
      <c r="J32" s="42"/>
      <c r="K32" s="52">
        <v>0</v>
      </c>
      <c r="L32">
        <v>2122</v>
      </c>
      <c r="O32" s="46" t="s">
        <v>103</v>
      </c>
      <c r="P32" s="48">
        <f>U20</f>
        <v>7</v>
      </c>
      <c r="Q32" s="48">
        <f>Z20</f>
        <v>2</v>
      </c>
      <c r="R32" s="48">
        <f>AE20</f>
        <v>8</v>
      </c>
      <c r="S32" s="48">
        <f>AJ20</f>
        <v>9</v>
      </c>
      <c r="T32" s="48">
        <f>AO20</f>
        <v>7</v>
      </c>
      <c r="U32" s="48">
        <f>AT20</f>
        <v>7</v>
      </c>
      <c r="V32" s="46"/>
    </row>
    <row r="33" spans="1:22" x14ac:dyDescent="0.3">
      <c r="A33" s="60">
        <v>12</v>
      </c>
      <c r="B33" s="60">
        <v>3533</v>
      </c>
      <c r="C33" s="63">
        <v>23</v>
      </c>
      <c r="D33" s="60">
        <v>3542</v>
      </c>
      <c r="E33" s="63">
        <v>24</v>
      </c>
      <c r="F33" s="60">
        <v>3550</v>
      </c>
      <c r="G33" s="66">
        <v>23</v>
      </c>
      <c r="H33" s="66">
        <v>3559</v>
      </c>
      <c r="I33" s="42"/>
      <c r="J33" s="42"/>
      <c r="K33" s="52">
        <v>0</v>
      </c>
      <c r="L33">
        <v>1222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12</v>
      </c>
      <c r="B34" s="60">
        <v>3671</v>
      </c>
      <c r="C34" s="63">
        <v>23</v>
      </c>
      <c r="D34" s="60">
        <v>3688</v>
      </c>
      <c r="E34" s="63">
        <v>24</v>
      </c>
      <c r="F34" s="60">
        <v>3696</v>
      </c>
      <c r="G34" s="66">
        <v>14</v>
      </c>
      <c r="H34" s="66">
        <v>3716</v>
      </c>
      <c r="I34" s="42"/>
      <c r="J34" s="42"/>
      <c r="K34" s="52">
        <v>0</v>
      </c>
      <c r="L34">
        <v>1221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3828</v>
      </c>
      <c r="C35" s="63">
        <v>14</v>
      </c>
      <c r="D35" s="60">
        <v>3839</v>
      </c>
      <c r="E35" s="63">
        <v>24</v>
      </c>
      <c r="F35" s="60">
        <v>3852</v>
      </c>
      <c r="G35" s="66">
        <v>23</v>
      </c>
      <c r="H35" s="66">
        <v>3860</v>
      </c>
      <c r="I35" s="42"/>
      <c r="J35" s="42"/>
      <c r="K35" s="52">
        <v>0</v>
      </c>
      <c r="L35">
        <v>1122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3962</v>
      </c>
      <c r="C36" s="63">
        <v>12</v>
      </c>
      <c r="D36" s="60">
        <v>3979</v>
      </c>
      <c r="E36" s="63">
        <v>13</v>
      </c>
      <c r="F36" s="60">
        <v>4021</v>
      </c>
      <c r="G36" s="66">
        <v>23</v>
      </c>
      <c r="H36" s="66">
        <v>4034</v>
      </c>
      <c r="I36" s="42"/>
      <c r="J36" s="42"/>
      <c r="K36" s="52">
        <v>0</v>
      </c>
      <c r="L36">
        <v>2112</v>
      </c>
      <c r="N36" s="42"/>
      <c r="O36" s="51" t="s">
        <v>107</v>
      </c>
      <c r="P36">
        <f>H26/P28</f>
        <v>129.9</v>
      </c>
      <c r="Q36">
        <f>(H45-H26)/Q28</f>
        <v>143.10526315789474</v>
      </c>
      <c r="R36">
        <f>(H65-H45)/R28</f>
        <v>133.75</v>
      </c>
      <c r="S36">
        <f>(H85-H65)/S28</f>
        <v>135.05000000000001</v>
      </c>
      <c r="T36">
        <f>(H104-H85)/T28</f>
        <v>142.52631578947367</v>
      </c>
      <c r="U36">
        <f>(H124-H104)/U28</f>
        <v>138.35</v>
      </c>
    </row>
    <row r="37" spans="1:22" x14ac:dyDescent="0.3">
      <c r="A37" s="60">
        <v>12</v>
      </c>
      <c r="B37" s="60">
        <v>4146</v>
      </c>
      <c r="C37" s="63">
        <v>23</v>
      </c>
      <c r="D37" s="60">
        <v>4156</v>
      </c>
      <c r="E37" s="63">
        <v>24</v>
      </c>
      <c r="F37" s="60">
        <v>4163</v>
      </c>
      <c r="G37" s="66">
        <v>14</v>
      </c>
      <c r="H37" s="66">
        <v>4179</v>
      </c>
      <c r="I37" s="42"/>
      <c r="J37" s="42"/>
      <c r="K37" s="52">
        <v>0</v>
      </c>
      <c r="L37">
        <v>1221</v>
      </c>
    </row>
    <row r="38" spans="1:22" x14ac:dyDescent="0.3">
      <c r="A38" s="60">
        <v>21</v>
      </c>
      <c r="B38" s="60">
        <v>4277</v>
      </c>
      <c r="C38" s="63">
        <v>21</v>
      </c>
      <c r="D38" s="60">
        <v>4292</v>
      </c>
      <c r="E38" s="63">
        <v>22</v>
      </c>
      <c r="F38" s="60">
        <v>4313</v>
      </c>
      <c r="G38" s="66">
        <v>23</v>
      </c>
      <c r="H38" s="66">
        <v>4322</v>
      </c>
      <c r="I38" s="42"/>
      <c r="J38" s="42"/>
      <c r="K38" s="52">
        <v>0</v>
      </c>
      <c r="L38">
        <v>2222</v>
      </c>
    </row>
    <row r="39" spans="1:22" x14ac:dyDescent="0.3">
      <c r="A39" s="60">
        <v>12</v>
      </c>
      <c r="B39" s="60">
        <v>4437</v>
      </c>
      <c r="C39" s="63">
        <v>14</v>
      </c>
      <c r="D39" s="60">
        <v>4451</v>
      </c>
      <c r="E39" s="63">
        <v>24</v>
      </c>
      <c r="F39" s="60">
        <v>4460</v>
      </c>
      <c r="G39" s="66">
        <v>23</v>
      </c>
      <c r="H39" s="66">
        <v>4467</v>
      </c>
      <c r="I39" s="42"/>
      <c r="J39" s="42"/>
      <c r="K39" s="52">
        <v>0</v>
      </c>
      <c r="L39">
        <v>1122</v>
      </c>
    </row>
    <row r="40" spans="1:22" x14ac:dyDescent="0.3">
      <c r="A40" s="60">
        <v>21</v>
      </c>
      <c r="B40" s="60">
        <v>4567</v>
      </c>
      <c r="C40" s="63">
        <v>12</v>
      </c>
      <c r="D40" s="60">
        <v>4577</v>
      </c>
      <c r="E40" s="63">
        <v>24</v>
      </c>
      <c r="F40" s="60">
        <v>4587</v>
      </c>
      <c r="G40" s="66">
        <v>14</v>
      </c>
      <c r="H40" s="66">
        <v>4596</v>
      </c>
      <c r="I40" s="42"/>
      <c r="J40" s="42"/>
      <c r="K40" s="52">
        <v>0</v>
      </c>
      <c r="L40">
        <v>2121</v>
      </c>
    </row>
    <row r="41" spans="1:22" x14ac:dyDescent="0.3">
      <c r="A41" s="60">
        <v>21</v>
      </c>
      <c r="B41" s="60">
        <v>4703</v>
      </c>
      <c r="C41" s="63">
        <v>12</v>
      </c>
      <c r="D41" s="60">
        <v>4716</v>
      </c>
      <c r="E41" s="63">
        <v>24</v>
      </c>
      <c r="F41" s="60">
        <v>4726</v>
      </c>
      <c r="G41" s="66">
        <v>23</v>
      </c>
      <c r="H41" s="66">
        <v>4736</v>
      </c>
      <c r="I41" s="42"/>
      <c r="J41" s="42"/>
      <c r="K41" s="52">
        <v>0</v>
      </c>
      <c r="L41">
        <v>2122</v>
      </c>
    </row>
    <row r="42" spans="1:22" x14ac:dyDescent="0.3">
      <c r="A42" s="60">
        <v>21</v>
      </c>
      <c r="B42" s="60">
        <v>4841</v>
      </c>
      <c r="C42" s="63">
        <v>12</v>
      </c>
      <c r="D42" s="60">
        <v>4850</v>
      </c>
      <c r="E42" s="63">
        <v>24</v>
      </c>
      <c r="F42" s="60">
        <v>4860</v>
      </c>
      <c r="G42" s="66">
        <v>14</v>
      </c>
      <c r="H42" s="66">
        <v>4895</v>
      </c>
      <c r="I42" s="42"/>
      <c r="J42" s="42"/>
      <c r="K42" s="52">
        <v>0</v>
      </c>
      <c r="L42">
        <v>2121</v>
      </c>
    </row>
    <row r="43" spans="1:22" x14ac:dyDescent="0.3">
      <c r="A43" s="60">
        <v>21</v>
      </c>
      <c r="B43" s="60">
        <v>5020</v>
      </c>
      <c r="C43" s="63">
        <v>12</v>
      </c>
      <c r="D43" s="60">
        <v>5031</v>
      </c>
      <c r="E43" s="63">
        <v>24</v>
      </c>
      <c r="F43" s="60">
        <v>5039</v>
      </c>
      <c r="G43" s="66">
        <v>23</v>
      </c>
      <c r="H43" s="66">
        <v>5046</v>
      </c>
      <c r="I43" s="42"/>
      <c r="J43" s="42"/>
      <c r="K43" s="52">
        <v>0</v>
      </c>
      <c r="L43">
        <v>2122</v>
      </c>
    </row>
    <row r="44" spans="1:22" x14ac:dyDescent="0.3">
      <c r="A44" s="60">
        <v>21</v>
      </c>
      <c r="B44" s="60">
        <v>5150</v>
      </c>
      <c r="C44" s="63">
        <v>12</v>
      </c>
      <c r="D44" s="60">
        <v>5165</v>
      </c>
      <c r="E44" s="63">
        <v>24</v>
      </c>
      <c r="F44" s="60">
        <v>5177</v>
      </c>
      <c r="G44" s="66">
        <v>14</v>
      </c>
      <c r="H44" s="66">
        <v>5186</v>
      </c>
      <c r="I44" s="42"/>
      <c r="J44" s="42"/>
      <c r="K44" s="52">
        <v>0</v>
      </c>
      <c r="L44">
        <v>2121</v>
      </c>
    </row>
    <row r="45" spans="1:22" x14ac:dyDescent="0.3">
      <c r="A45" s="60">
        <v>21</v>
      </c>
      <c r="B45" s="60">
        <v>5286</v>
      </c>
      <c r="C45" s="63">
        <v>21</v>
      </c>
      <c r="D45" s="60">
        <v>5297</v>
      </c>
      <c r="E45" s="63">
        <v>11</v>
      </c>
      <c r="F45" s="60">
        <v>5308</v>
      </c>
      <c r="G45" s="66">
        <v>21</v>
      </c>
      <c r="H45" s="66">
        <v>5317</v>
      </c>
      <c r="I45" s="42"/>
      <c r="J45" s="42"/>
      <c r="K45" s="52">
        <v>0</v>
      </c>
      <c r="L45">
        <v>2212</v>
      </c>
    </row>
    <row r="46" spans="1:22" x14ac:dyDescent="0.3">
      <c r="A46" s="59">
        <v>21</v>
      </c>
      <c r="B46" s="59">
        <v>5407</v>
      </c>
      <c r="C46" s="62">
        <v>12</v>
      </c>
      <c r="D46" s="59">
        <v>5416</v>
      </c>
      <c r="E46" s="62">
        <v>24</v>
      </c>
      <c r="F46" s="59">
        <v>5424</v>
      </c>
      <c r="G46" s="65">
        <v>14</v>
      </c>
      <c r="H46" s="65">
        <v>5442</v>
      </c>
      <c r="I46" s="43"/>
      <c r="J46" s="43"/>
      <c r="K46" s="44">
        <v>0</v>
      </c>
      <c r="L46">
        <v>2121</v>
      </c>
    </row>
    <row r="47" spans="1:22" x14ac:dyDescent="0.3">
      <c r="A47" s="59">
        <v>21</v>
      </c>
      <c r="B47" s="59">
        <v>5540</v>
      </c>
      <c r="C47" s="62">
        <v>21</v>
      </c>
      <c r="D47" s="59">
        <v>5552</v>
      </c>
      <c r="E47" s="62">
        <v>11</v>
      </c>
      <c r="F47" s="59">
        <v>5568</v>
      </c>
      <c r="G47" s="65">
        <v>21</v>
      </c>
      <c r="H47" s="65">
        <v>5581</v>
      </c>
      <c r="I47" s="43"/>
      <c r="J47" s="43"/>
      <c r="K47" s="44">
        <v>0</v>
      </c>
      <c r="L47">
        <v>2212</v>
      </c>
    </row>
    <row r="48" spans="1:22" x14ac:dyDescent="0.3">
      <c r="A48" s="59">
        <v>12</v>
      </c>
      <c r="B48" s="59">
        <v>5689</v>
      </c>
      <c r="C48" s="62">
        <v>23</v>
      </c>
      <c r="D48" s="59">
        <v>5699</v>
      </c>
      <c r="E48" s="62">
        <v>13</v>
      </c>
      <c r="F48" s="59">
        <v>5714</v>
      </c>
      <c r="G48" s="65">
        <v>23</v>
      </c>
      <c r="H48" s="65">
        <v>5722</v>
      </c>
      <c r="I48" s="43"/>
      <c r="J48" s="43"/>
      <c r="K48" s="44">
        <v>0</v>
      </c>
      <c r="L48">
        <v>1212</v>
      </c>
    </row>
    <row r="49" spans="1:12" x14ac:dyDescent="0.3">
      <c r="A49" s="59">
        <v>21</v>
      </c>
      <c r="B49" s="59">
        <v>5821</v>
      </c>
      <c r="C49" s="62">
        <v>21</v>
      </c>
      <c r="D49" s="59">
        <v>5832</v>
      </c>
      <c r="E49" s="62">
        <v>11</v>
      </c>
      <c r="F49" s="59">
        <v>5840</v>
      </c>
      <c r="G49" s="65">
        <v>21</v>
      </c>
      <c r="H49" s="65">
        <v>5856</v>
      </c>
      <c r="I49" s="43"/>
      <c r="J49" s="43"/>
      <c r="K49" s="44">
        <v>0</v>
      </c>
      <c r="L49">
        <v>2212</v>
      </c>
    </row>
    <row r="50" spans="1:12" x14ac:dyDescent="0.3">
      <c r="A50" s="59">
        <v>21</v>
      </c>
      <c r="B50" s="59">
        <v>5949</v>
      </c>
      <c r="C50" s="62">
        <v>12</v>
      </c>
      <c r="D50" s="59">
        <v>5959</v>
      </c>
      <c r="E50" s="62">
        <v>13</v>
      </c>
      <c r="F50" s="59">
        <v>5969</v>
      </c>
      <c r="G50" s="65">
        <v>14</v>
      </c>
      <c r="H50" s="65">
        <v>5995</v>
      </c>
      <c r="I50" s="43"/>
      <c r="J50" s="43"/>
      <c r="K50" s="44">
        <v>0</v>
      </c>
      <c r="L50">
        <v>2111</v>
      </c>
    </row>
    <row r="51" spans="1:12" x14ac:dyDescent="0.3">
      <c r="A51" s="59">
        <v>21</v>
      </c>
      <c r="B51" s="59">
        <v>6108</v>
      </c>
      <c r="C51" s="62">
        <v>12</v>
      </c>
      <c r="D51" s="59">
        <v>6118</v>
      </c>
      <c r="E51" s="62">
        <v>24</v>
      </c>
      <c r="F51" s="59">
        <v>6127</v>
      </c>
      <c r="G51" s="65">
        <v>23</v>
      </c>
      <c r="H51" s="65">
        <v>6136</v>
      </c>
      <c r="I51" s="43"/>
      <c r="J51" s="43"/>
      <c r="K51" s="44">
        <v>0</v>
      </c>
      <c r="L51">
        <v>2122</v>
      </c>
    </row>
    <row r="52" spans="1:12" x14ac:dyDescent="0.3">
      <c r="A52" s="59">
        <v>21</v>
      </c>
      <c r="B52" s="59">
        <v>6239</v>
      </c>
      <c r="C52" s="62">
        <v>12</v>
      </c>
      <c r="D52" s="59">
        <v>6249</v>
      </c>
      <c r="E52" s="62">
        <v>24</v>
      </c>
      <c r="F52" s="59">
        <v>6261</v>
      </c>
      <c r="G52" s="65">
        <v>23</v>
      </c>
      <c r="H52" s="65">
        <v>6276</v>
      </c>
      <c r="I52" s="43"/>
      <c r="J52" s="43"/>
      <c r="K52" s="44">
        <v>0</v>
      </c>
      <c r="L52">
        <v>2122</v>
      </c>
    </row>
    <row r="53" spans="1:12" x14ac:dyDescent="0.3">
      <c r="A53" s="59">
        <v>21</v>
      </c>
      <c r="B53" s="59">
        <v>6380</v>
      </c>
      <c r="C53" s="62">
        <v>21</v>
      </c>
      <c r="D53" s="59">
        <v>6389</v>
      </c>
      <c r="E53" s="62">
        <v>11</v>
      </c>
      <c r="F53" s="59">
        <v>6399</v>
      </c>
      <c r="G53" s="65">
        <v>21</v>
      </c>
      <c r="H53" s="65">
        <v>6409</v>
      </c>
      <c r="I53" s="43"/>
      <c r="J53" s="43"/>
      <c r="K53" s="44">
        <v>0</v>
      </c>
      <c r="L53">
        <v>2212</v>
      </c>
    </row>
    <row r="54" spans="1:12" x14ac:dyDescent="0.3">
      <c r="A54" s="59">
        <v>21</v>
      </c>
      <c r="B54" s="59">
        <v>6503</v>
      </c>
      <c r="C54" s="62">
        <v>21</v>
      </c>
      <c r="D54" s="59">
        <v>6512</v>
      </c>
      <c r="E54" s="62">
        <v>11</v>
      </c>
      <c r="F54" s="59">
        <v>6522</v>
      </c>
      <c r="G54" s="65">
        <v>21</v>
      </c>
      <c r="H54" s="65">
        <v>6532</v>
      </c>
      <c r="I54" s="43"/>
      <c r="J54" s="43"/>
      <c r="K54" s="44">
        <v>0</v>
      </c>
      <c r="L54">
        <v>2212</v>
      </c>
    </row>
    <row r="55" spans="1:12" x14ac:dyDescent="0.3">
      <c r="A55" s="59">
        <v>21</v>
      </c>
      <c r="B55" s="59">
        <v>6627</v>
      </c>
      <c r="C55" s="62">
        <v>12</v>
      </c>
      <c r="D55" s="59">
        <v>6637</v>
      </c>
      <c r="E55" s="62">
        <v>24</v>
      </c>
      <c r="F55" s="59">
        <v>6646</v>
      </c>
      <c r="G55" s="65">
        <v>23</v>
      </c>
      <c r="H55" s="65">
        <v>6654</v>
      </c>
      <c r="I55" s="43"/>
      <c r="J55" s="43"/>
      <c r="K55" s="44">
        <v>0</v>
      </c>
      <c r="L55">
        <v>2122</v>
      </c>
    </row>
    <row r="56" spans="1:12" x14ac:dyDescent="0.3">
      <c r="A56" s="59">
        <v>21</v>
      </c>
      <c r="B56" s="59">
        <v>6753</v>
      </c>
      <c r="C56" s="62">
        <v>21</v>
      </c>
      <c r="D56" s="59">
        <v>6761</v>
      </c>
      <c r="E56" s="62">
        <v>11</v>
      </c>
      <c r="F56" s="59">
        <v>6777</v>
      </c>
      <c r="G56" s="65">
        <v>21</v>
      </c>
      <c r="H56" s="65">
        <v>6786</v>
      </c>
      <c r="I56" s="43"/>
      <c r="J56" s="43"/>
      <c r="K56" s="44">
        <v>0</v>
      </c>
      <c r="L56">
        <v>2212</v>
      </c>
    </row>
    <row r="57" spans="1:12" x14ac:dyDescent="0.3">
      <c r="A57" s="59">
        <v>21</v>
      </c>
      <c r="B57" s="59">
        <v>6884</v>
      </c>
      <c r="C57" s="62">
        <v>12</v>
      </c>
      <c r="D57" s="59">
        <v>6897</v>
      </c>
      <c r="E57" s="62">
        <v>24</v>
      </c>
      <c r="F57" s="59">
        <v>6907</v>
      </c>
      <c r="G57" s="65">
        <v>23</v>
      </c>
      <c r="H57" s="65">
        <v>6914</v>
      </c>
      <c r="I57" s="43"/>
      <c r="J57" s="43"/>
      <c r="K57" s="44">
        <v>0</v>
      </c>
      <c r="L57">
        <v>2122</v>
      </c>
    </row>
    <row r="58" spans="1:12" x14ac:dyDescent="0.3">
      <c r="A58" s="59">
        <v>21</v>
      </c>
      <c r="B58" s="59">
        <v>7017</v>
      </c>
      <c r="C58" s="62">
        <v>12</v>
      </c>
      <c r="D58" s="59">
        <v>7026</v>
      </c>
      <c r="E58" s="62">
        <v>24</v>
      </c>
      <c r="F58" s="59">
        <v>7035</v>
      </c>
      <c r="G58" s="65">
        <v>14</v>
      </c>
      <c r="H58" s="65">
        <v>7047</v>
      </c>
      <c r="I58" s="43"/>
      <c r="J58" s="43"/>
      <c r="K58" s="44">
        <v>0</v>
      </c>
      <c r="L58">
        <v>2121</v>
      </c>
    </row>
    <row r="59" spans="1:12" x14ac:dyDescent="0.3">
      <c r="A59" s="59">
        <v>21</v>
      </c>
      <c r="B59" s="59">
        <v>7156</v>
      </c>
      <c r="C59" s="62">
        <v>21</v>
      </c>
      <c r="D59" s="59">
        <v>7171</v>
      </c>
      <c r="E59" s="62">
        <v>11</v>
      </c>
      <c r="F59" s="59">
        <v>7183</v>
      </c>
      <c r="G59" s="65">
        <v>21</v>
      </c>
      <c r="H59" s="65">
        <v>7193</v>
      </c>
      <c r="I59" s="43"/>
      <c r="J59" s="43"/>
      <c r="K59" s="44">
        <v>0</v>
      </c>
      <c r="L59">
        <v>2212</v>
      </c>
    </row>
    <row r="60" spans="1:12" x14ac:dyDescent="0.3">
      <c r="A60" s="59">
        <v>21</v>
      </c>
      <c r="B60" s="59">
        <v>7283</v>
      </c>
      <c r="C60" s="62">
        <v>21</v>
      </c>
      <c r="D60" s="59">
        <v>7290</v>
      </c>
      <c r="E60" s="62">
        <v>11</v>
      </c>
      <c r="F60" s="59">
        <v>7299</v>
      </c>
      <c r="G60" s="65">
        <v>12</v>
      </c>
      <c r="H60" s="65">
        <v>7326</v>
      </c>
      <c r="I60" s="43"/>
      <c r="J60" s="43"/>
      <c r="K60" s="44">
        <v>0</v>
      </c>
      <c r="L60">
        <v>2211</v>
      </c>
    </row>
    <row r="61" spans="1:12" x14ac:dyDescent="0.3">
      <c r="A61" s="59">
        <v>21</v>
      </c>
      <c r="B61" s="59">
        <v>7424</v>
      </c>
      <c r="C61" s="62">
        <v>21</v>
      </c>
      <c r="D61" s="59">
        <v>7432</v>
      </c>
      <c r="E61" s="62">
        <v>11</v>
      </c>
      <c r="F61" s="59">
        <v>7442</v>
      </c>
      <c r="G61" s="65">
        <v>21</v>
      </c>
      <c r="H61" s="65">
        <v>7452</v>
      </c>
      <c r="I61" s="43"/>
      <c r="J61" s="43"/>
      <c r="K61" s="44">
        <v>0</v>
      </c>
      <c r="L61">
        <v>2212</v>
      </c>
    </row>
    <row r="62" spans="1:12" x14ac:dyDescent="0.3">
      <c r="A62" s="59">
        <v>21</v>
      </c>
      <c r="B62" s="59">
        <v>7546</v>
      </c>
      <c r="C62" s="62">
        <v>12</v>
      </c>
      <c r="D62" s="59">
        <v>7557</v>
      </c>
      <c r="E62" s="62">
        <v>24</v>
      </c>
      <c r="F62" s="59">
        <v>7566</v>
      </c>
      <c r="G62" s="65">
        <v>14</v>
      </c>
      <c r="H62" s="65">
        <v>7585</v>
      </c>
      <c r="I62" s="43"/>
      <c r="J62" s="43"/>
      <c r="K62" s="44">
        <v>0</v>
      </c>
      <c r="L62">
        <v>2121</v>
      </c>
    </row>
    <row r="63" spans="1:12" x14ac:dyDescent="0.3">
      <c r="A63" s="59">
        <v>21</v>
      </c>
      <c r="B63" s="59">
        <v>7690</v>
      </c>
      <c r="C63" s="62">
        <v>21</v>
      </c>
      <c r="D63" s="59">
        <v>7703</v>
      </c>
      <c r="E63" s="62">
        <v>11</v>
      </c>
      <c r="F63" s="59">
        <v>7713</v>
      </c>
      <c r="G63" s="65">
        <v>21</v>
      </c>
      <c r="H63" s="65">
        <v>7722</v>
      </c>
      <c r="I63" s="43"/>
      <c r="J63" s="43"/>
      <c r="K63" s="44">
        <v>0</v>
      </c>
      <c r="L63">
        <v>2212</v>
      </c>
    </row>
    <row r="64" spans="1:12" x14ac:dyDescent="0.3">
      <c r="A64" s="59">
        <v>21</v>
      </c>
      <c r="B64" s="59">
        <v>7818</v>
      </c>
      <c r="C64" s="62">
        <v>12</v>
      </c>
      <c r="D64" s="59">
        <v>7830</v>
      </c>
      <c r="E64" s="62">
        <v>24</v>
      </c>
      <c r="F64" s="59">
        <v>7839</v>
      </c>
      <c r="G64" s="65">
        <v>23</v>
      </c>
      <c r="H64" s="65">
        <v>7848</v>
      </c>
      <c r="I64" s="43"/>
      <c r="J64" s="43"/>
      <c r="K64" s="44">
        <v>0</v>
      </c>
      <c r="L64">
        <v>2122</v>
      </c>
    </row>
    <row r="65" spans="1:12" x14ac:dyDescent="0.3">
      <c r="A65" s="59">
        <v>21</v>
      </c>
      <c r="B65" s="59">
        <v>7949</v>
      </c>
      <c r="C65" s="62">
        <v>12</v>
      </c>
      <c r="D65" s="59">
        <v>7960</v>
      </c>
      <c r="E65" s="62">
        <v>24</v>
      </c>
      <c r="F65" s="59">
        <v>7977</v>
      </c>
      <c r="G65" s="65">
        <v>14</v>
      </c>
      <c r="H65" s="65">
        <v>7992</v>
      </c>
      <c r="I65" s="43"/>
      <c r="J65" s="43"/>
      <c r="K65" s="44">
        <v>0</v>
      </c>
      <c r="L65">
        <v>2121</v>
      </c>
    </row>
    <row r="66" spans="1:12" x14ac:dyDescent="0.3">
      <c r="A66" s="60">
        <v>21</v>
      </c>
      <c r="B66" s="60">
        <v>8098</v>
      </c>
      <c r="C66" s="63">
        <v>12</v>
      </c>
      <c r="D66" s="60">
        <v>8107</v>
      </c>
      <c r="E66" s="63">
        <v>24</v>
      </c>
      <c r="F66" s="60">
        <v>8117</v>
      </c>
      <c r="G66" s="66">
        <v>23</v>
      </c>
      <c r="H66" s="66">
        <v>8132</v>
      </c>
      <c r="I66" s="42"/>
      <c r="J66" s="42"/>
      <c r="K66" s="52">
        <v>0</v>
      </c>
      <c r="L66">
        <v>2122</v>
      </c>
    </row>
    <row r="67" spans="1:12" x14ac:dyDescent="0.3">
      <c r="A67" s="60">
        <v>21</v>
      </c>
      <c r="B67" s="60">
        <v>8237</v>
      </c>
      <c r="C67" s="63">
        <v>12</v>
      </c>
      <c r="D67" s="60">
        <v>8248</v>
      </c>
      <c r="E67" s="63">
        <v>24</v>
      </c>
      <c r="F67" s="60">
        <v>8257</v>
      </c>
      <c r="G67" s="66">
        <v>23</v>
      </c>
      <c r="H67" s="66">
        <v>8265</v>
      </c>
      <c r="I67" s="42"/>
      <c r="J67" s="42"/>
      <c r="K67" s="52">
        <v>0</v>
      </c>
      <c r="L67">
        <v>2122</v>
      </c>
    </row>
    <row r="68" spans="1:12" x14ac:dyDescent="0.3">
      <c r="A68" s="60">
        <v>21</v>
      </c>
      <c r="B68" s="60">
        <v>8363</v>
      </c>
      <c r="C68" s="63">
        <v>21</v>
      </c>
      <c r="D68" s="60">
        <v>8369</v>
      </c>
      <c r="E68" s="63">
        <v>11</v>
      </c>
      <c r="F68" s="60">
        <v>8379</v>
      </c>
      <c r="G68" s="66">
        <v>21</v>
      </c>
      <c r="H68" s="66">
        <v>8389</v>
      </c>
      <c r="I68" s="42"/>
      <c r="J68" s="42"/>
      <c r="K68" s="52">
        <v>0</v>
      </c>
      <c r="L68">
        <v>2212</v>
      </c>
    </row>
    <row r="69" spans="1:12" x14ac:dyDescent="0.3">
      <c r="A69" s="60">
        <v>21</v>
      </c>
      <c r="B69" s="60">
        <v>8483</v>
      </c>
      <c r="C69" s="63">
        <v>12</v>
      </c>
      <c r="D69" s="60">
        <v>8492</v>
      </c>
      <c r="E69" s="63">
        <v>24</v>
      </c>
      <c r="F69" s="60">
        <v>8501</v>
      </c>
      <c r="G69" s="66">
        <v>23</v>
      </c>
      <c r="H69" s="66">
        <v>8508</v>
      </c>
      <c r="I69" s="42"/>
      <c r="J69" s="42"/>
      <c r="K69" s="52">
        <v>0</v>
      </c>
      <c r="L69">
        <v>2122</v>
      </c>
    </row>
    <row r="70" spans="1:12" x14ac:dyDescent="0.3">
      <c r="A70" s="60">
        <v>21</v>
      </c>
      <c r="B70" s="60">
        <v>8608</v>
      </c>
      <c r="C70" s="63">
        <v>12</v>
      </c>
      <c r="D70" s="60">
        <v>8623</v>
      </c>
      <c r="E70" s="63">
        <v>24</v>
      </c>
      <c r="F70" s="60">
        <v>8632</v>
      </c>
      <c r="G70" s="66">
        <v>23</v>
      </c>
      <c r="H70" s="66">
        <v>8640</v>
      </c>
      <c r="I70" s="42"/>
      <c r="J70" s="42"/>
      <c r="K70" s="52">
        <v>0</v>
      </c>
      <c r="L70">
        <v>2122</v>
      </c>
    </row>
    <row r="71" spans="1:12" x14ac:dyDescent="0.3">
      <c r="A71" s="60">
        <v>21</v>
      </c>
      <c r="B71" s="60">
        <v>8751</v>
      </c>
      <c r="C71" s="63">
        <v>12</v>
      </c>
      <c r="D71" s="60">
        <v>8763</v>
      </c>
      <c r="E71" s="63">
        <v>24</v>
      </c>
      <c r="F71" s="60">
        <v>8781</v>
      </c>
      <c r="G71" s="66">
        <v>23</v>
      </c>
      <c r="H71" s="66">
        <v>8789</v>
      </c>
      <c r="I71" s="42"/>
      <c r="J71" s="42"/>
      <c r="K71" s="52">
        <v>0</v>
      </c>
      <c r="L71">
        <v>2122</v>
      </c>
    </row>
    <row r="72" spans="1:12" x14ac:dyDescent="0.3">
      <c r="A72" s="60">
        <v>21</v>
      </c>
      <c r="B72" s="60">
        <v>8890</v>
      </c>
      <c r="C72" s="63">
        <v>21</v>
      </c>
      <c r="D72" s="60">
        <v>8897</v>
      </c>
      <c r="E72" s="63">
        <v>11</v>
      </c>
      <c r="F72" s="60">
        <v>8907</v>
      </c>
      <c r="G72" s="66">
        <v>21</v>
      </c>
      <c r="H72" s="66">
        <v>8917</v>
      </c>
      <c r="I72" s="42"/>
      <c r="J72" s="42"/>
      <c r="K72" s="52">
        <v>0</v>
      </c>
      <c r="L72">
        <v>2212</v>
      </c>
    </row>
    <row r="73" spans="1:12" x14ac:dyDescent="0.3">
      <c r="A73" s="60">
        <v>21</v>
      </c>
      <c r="B73" s="60">
        <v>9010</v>
      </c>
      <c r="C73" s="63">
        <v>21</v>
      </c>
      <c r="D73" s="60">
        <v>9031</v>
      </c>
      <c r="E73" s="63">
        <v>11</v>
      </c>
      <c r="F73" s="60">
        <v>9041</v>
      </c>
      <c r="G73" s="66">
        <v>21</v>
      </c>
      <c r="H73" s="66">
        <v>9050</v>
      </c>
      <c r="I73" s="42"/>
      <c r="J73" s="42"/>
      <c r="K73" s="52">
        <v>0</v>
      </c>
      <c r="L73">
        <v>2212</v>
      </c>
    </row>
    <row r="74" spans="1:12" x14ac:dyDescent="0.3">
      <c r="A74" s="60">
        <v>21</v>
      </c>
      <c r="B74" s="60">
        <v>9142</v>
      </c>
      <c r="C74" s="63">
        <v>12</v>
      </c>
      <c r="D74" s="60">
        <v>9156</v>
      </c>
      <c r="E74" s="63">
        <v>24</v>
      </c>
      <c r="F74" s="60">
        <v>9174</v>
      </c>
      <c r="G74" s="66">
        <v>23</v>
      </c>
      <c r="H74" s="66">
        <v>9182</v>
      </c>
      <c r="I74" s="42"/>
      <c r="J74" s="42"/>
      <c r="K74" s="52">
        <v>0</v>
      </c>
      <c r="L74">
        <v>2122</v>
      </c>
    </row>
    <row r="75" spans="1:12" x14ac:dyDescent="0.3">
      <c r="A75" s="60">
        <v>21</v>
      </c>
      <c r="B75" s="60">
        <v>9284</v>
      </c>
      <c r="C75" s="63">
        <v>12</v>
      </c>
      <c r="D75" s="60">
        <v>9293</v>
      </c>
      <c r="E75" s="63">
        <v>24</v>
      </c>
      <c r="F75" s="60">
        <v>9301</v>
      </c>
      <c r="G75" s="66">
        <v>23</v>
      </c>
      <c r="H75" s="66">
        <v>9318</v>
      </c>
      <c r="I75" s="42"/>
      <c r="J75" s="42"/>
      <c r="K75" s="52">
        <v>0</v>
      </c>
      <c r="L75">
        <v>2122</v>
      </c>
    </row>
    <row r="76" spans="1:12" x14ac:dyDescent="0.3">
      <c r="A76" s="60">
        <v>21</v>
      </c>
      <c r="B76" s="60">
        <v>9419</v>
      </c>
      <c r="C76" s="63">
        <v>21</v>
      </c>
      <c r="D76" s="60">
        <v>9431</v>
      </c>
      <c r="E76" s="63">
        <v>11</v>
      </c>
      <c r="F76" s="60">
        <v>9442</v>
      </c>
      <c r="G76" s="66">
        <v>21</v>
      </c>
      <c r="H76" s="66">
        <v>9451</v>
      </c>
      <c r="I76" s="42"/>
      <c r="J76" s="42"/>
      <c r="K76" s="52">
        <v>0</v>
      </c>
      <c r="L76">
        <v>2212</v>
      </c>
    </row>
    <row r="77" spans="1:12" x14ac:dyDescent="0.3">
      <c r="A77" s="60">
        <v>21</v>
      </c>
      <c r="B77" s="60">
        <v>9542</v>
      </c>
      <c r="C77" s="63">
        <v>21</v>
      </c>
      <c r="D77" s="60">
        <v>9561</v>
      </c>
      <c r="E77" s="63">
        <v>11</v>
      </c>
      <c r="F77" s="60">
        <v>9571</v>
      </c>
      <c r="G77" s="66">
        <v>21</v>
      </c>
      <c r="H77" s="66">
        <v>9586</v>
      </c>
      <c r="I77" s="42"/>
      <c r="J77" s="42"/>
      <c r="K77" s="52">
        <v>0</v>
      </c>
      <c r="L77">
        <v>2212</v>
      </c>
    </row>
    <row r="78" spans="1:12" x14ac:dyDescent="0.3">
      <c r="A78" s="60">
        <v>21</v>
      </c>
      <c r="B78" s="60">
        <v>9685</v>
      </c>
      <c r="C78" s="63">
        <v>12</v>
      </c>
      <c r="D78" s="60">
        <v>9693</v>
      </c>
      <c r="E78" s="63">
        <v>24</v>
      </c>
      <c r="F78" s="60">
        <v>9702</v>
      </c>
      <c r="G78" s="66">
        <v>14</v>
      </c>
      <c r="H78" s="66">
        <v>9717</v>
      </c>
      <c r="I78" s="42"/>
      <c r="J78" s="42"/>
      <c r="K78" s="52">
        <v>0</v>
      </c>
      <c r="L78">
        <v>2121</v>
      </c>
    </row>
    <row r="79" spans="1:12" x14ac:dyDescent="0.3">
      <c r="A79" s="60">
        <v>21</v>
      </c>
      <c r="B79" s="60">
        <v>9826</v>
      </c>
      <c r="C79" s="63">
        <v>21</v>
      </c>
      <c r="D79" s="60">
        <v>9834</v>
      </c>
      <c r="E79" s="63">
        <v>11</v>
      </c>
      <c r="F79" s="60">
        <v>9843</v>
      </c>
      <c r="G79" s="66">
        <v>21</v>
      </c>
      <c r="H79" s="66">
        <v>9853</v>
      </c>
      <c r="I79" s="42"/>
      <c r="J79" s="42"/>
      <c r="K79" s="52">
        <v>0</v>
      </c>
      <c r="L79">
        <v>2212</v>
      </c>
    </row>
    <row r="80" spans="1:12" x14ac:dyDescent="0.3">
      <c r="A80" s="60">
        <v>21</v>
      </c>
      <c r="B80" s="60">
        <v>9955</v>
      </c>
      <c r="C80" s="63">
        <v>12</v>
      </c>
      <c r="D80" s="60">
        <v>9964</v>
      </c>
      <c r="E80" s="63">
        <v>24</v>
      </c>
      <c r="F80" s="60">
        <v>9972</v>
      </c>
      <c r="G80" s="66">
        <v>23</v>
      </c>
      <c r="H80" s="66">
        <v>9980</v>
      </c>
      <c r="I80" s="42"/>
      <c r="J80" s="42"/>
      <c r="K80" s="52">
        <v>0</v>
      </c>
      <c r="L80">
        <v>2122</v>
      </c>
    </row>
    <row r="81" spans="1:12" x14ac:dyDescent="0.3">
      <c r="A81" s="60">
        <v>21</v>
      </c>
      <c r="B81" s="60">
        <v>10080</v>
      </c>
      <c r="C81" s="63">
        <v>21</v>
      </c>
      <c r="D81" s="60">
        <v>10089</v>
      </c>
      <c r="E81" s="63">
        <v>11</v>
      </c>
      <c r="F81" s="60">
        <v>10099</v>
      </c>
      <c r="G81" s="66">
        <v>21</v>
      </c>
      <c r="H81" s="66">
        <v>10117</v>
      </c>
      <c r="I81" s="42"/>
      <c r="J81" s="42"/>
      <c r="K81" s="52">
        <v>0</v>
      </c>
      <c r="L81">
        <v>2212</v>
      </c>
    </row>
    <row r="82" spans="1:12" x14ac:dyDescent="0.3">
      <c r="A82" s="60">
        <v>21</v>
      </c>
      <c r="B82" s="60">
        <v>10216</v>
      </c>
      <c r="C82" s="63">
        <v>12</v>
      </c>
      <c r="D82" s="60">
        <v>10225</v>
      </c>
      <c r="E82" s="63">
        <v>24</v>
      </c>
      <c r="F82" s="60">
        <v>10252</v>
      </c>
      <c r="G82" s="66">
        <v>23</v>
      </c>
      <c r="H82" s="66">
        <v>10270</v>
      </c>
      <c r="I82" s="42"/>
      <c r="J82" s="42"/>
      <c r="K82" s="52">
        <v>0</v>
      </c>
      <c r="L82">
        <v>2122</v>
      </c>
    </row>
    <row r="83" spans="1:12" x14ac:dyDescent="0.3">
      <c r="A83" s="60">
        <v>21</v>
      </c>
      <c r="B83" s="60">
        <v>10371</v>
      </c>
      <c r="C83" s="63">
        <v>21</v>
      </c>
      <c r="D83" s="60">
        <v>10379</v>
      </c>
      <c r="E83" s="63">
        <v>11</v>
      </c>
      <c r="F83" s="60">
        <v>10389</v>
      </c>
      <c r="G83" s="66">
        <v>21</v>
      </c>
      <c r="H83" s="66">
        <v>10398</v>
      </c>
      <c r="I83" s="42"/>
      <c r="J83" s="42"/>
      <c r="K83" s="52">
        <v>0</v>
      </c>
      <c r="L83">
        <v>2212</v>
      </c>
    </row>
    <row r="84" spans="1:12" x14ac:dyDescent="0.3">
      <c r="A84" s="60">
        <v>21</v>
      </c>
      <c r="B84" s="60">
        <v>10499</v>
      </c>
      <c r="C84" s="63">
        <v>21</v>
      </c>
      <c r="D84" s="60">
        <v>10506</v>
      </c>
      <c r="E84" s="63">
        <v>11</v>
      </c>
      <c r="F84" s="60">
        <v>10515</v>
      </c>
      <c r="G84" s="66">
        <v>21</v>
      </c>
      <c r="H84" s="66">
        <v>10524</v>
      </c>
      <c r="I84" s="42"/>
      <c r="J84" s="42"/>
      <c r="K84" s="52">
        <v>0</v>
      </c>
      <c r="L84">
        <v>2212</v>
      </c>
    </row>
    <row r="85" spans="1:12" x14ac:dyDescent="0.3">
      <c r="A85" s="60">
        <v>21</v>
      </c>
      <c r="B85" s="60">
        <v>10620</v>
      </c>
      <c r="C85" s="63">
        <v>12</v>
      </c>
      <c r="D85" s="60">
        <v>10630</v>
      </c>
      <c r="E85" s="63">
        <v>24</v>
      </c>
      <c r="F85" s="60">
        <v>10661</v>
      </c>
      <c r="G85" s="66">
        <v>14</v>
      </c>
      <c r="H85" s="66">
        <v>10693</v>
      </c>
      <c r="I85" s="42"/>
      <c r="J85" s="42"/>
      <c r="K85" s="52">
        <v>0</v>
      </c>
      <c r="L85">
        <v>2121</v>
      </c>
    </row>
    <row r="86" spans="1:12" x14ac:dyDescent="0.3">
      <c r="A86" s="59">
        <v>21</v>
      </c>
      <c r="B86" s="59">
        <v>10834</v>
      </c>
      <c r="C86" s="62">
        <v>12</v>
      </c>
      <c r="D86" s="59">
        <v>10844</v>
      </c>
      <c r="E86" s="62">
        <v>24</v>
      </c>
      <c r="F86" s="59">
        <v>10853</v>
      </c>
      <c r="G86" s="65">
        <v>23</v>
      </c>
      <c r="H86" s="65">
        <v>10886</v>
      </c>
      <c r="I86" s="43"/>
      <c r="J86" s="43"/>
      <c r="K86" s="44">
        <v>0</v>
      </c>
      <c r="L86">
        <v>2122</v>
      </c>
    </row>
    <row r="87" spans="1:12" x14ac:dyDescent="0.3">
      <c r="A87" s="59">
        <v>21</v>
      </c>
      <c r="B87" s="59">
        <v>10986</v>
      </c>
      <c r="C87" s="62">
        <v>21</v>
      </c>
      <c r="D87" s="59">
        <v>10993</v>
      </c>
      <c r="E87" s="62">
        <v>11</v>
      </c>
      <c r="F87" s="59">
        <v>11003</v>
      </c>
      <c r="G87" s="65">
        <v>21</v>
      </c>
      <c r="H87" s="65">
        <v>11012</v>
      </c>
      <c r="I87" s="43"/>
      <c r="J87" s="43"/>
      <c r="K87" s="44">
        <v>0</v>
      </c>
      <c r="L87">
        <v>2212</v>
      </c>
    </row>
    <row r="88" spans="1:12" x14ac:dyDescent="0.3">
      <c r="A88" s="59">
        <v>12</v>
      </c>
      <c r="B88" s="59">
        <v>11124</v>
      </c>
      <c r="C88" s="62">
        <v>23</v>
      </c>
      <c r="D88" s="59">
        <v>11133</v>
      </c>
      <c r="E88" s="62">
        <v>24</v>
      </c>
      <c r="F88" s="59">
        <v>11166</v>
      </c>
      <c r="G88" s="65">
        <v>14</v>
      </c>
      <c r="H88" s="65">
        <v>11194</v>
      </c>
      <c r="I88" s="43"/>
      <c r="J88" s="43"/>
      <c r="K88" s="44">
        <v>0</v>
      </c>
      <c r="L88">
        <v>1221</v>
      </c>
    </row>
    <row r="89" spans="1:12" x14ac:dyDescent="0.3">
      <c r="A89" s="59">
        <v>21</v>
      </c>
      <c r="B89" s="59">
        <v>11301</v>
      </c>
      <c r="C89" s="62">
        <v>12</v>
      </c>
      <c r="D89" s="59">
        <v>11310</v>
      </c>
      <c r="E89" s="62">
        <v>24</v>
      </c>
      <c r="F89" s="59">
        <v>11319</v>
      </c>
      <c r="G89" s="65">
        <v>14</v>
      </c>
      <c r="H89" s="65">
        <v>11345</v>
      </c>
      <c r="I89" s="43"/>
      <c r="J89" s="43"/>
      <c r="K89" s="44">
        <v>0</v>
      </c>
      <c r="L89">
        <v>2121</v>
      </c>
    </row>
    <row r="90" spans="1:12" x14ac:dyDescent="0.3">
      <c r="A90" s="59">
        <v>21</v>
      </c>
      <c r="B90" s="59">
        <v>11445</v>
      </c>
      <c r="C90" s="62">
        <v>21</v>
      </c>
      <c r="D90" s="59">
        <v>11451</v>
      </c>
      <c r="E90" s="62">
        <v>22</v>
      </c>
      <c r="F90" s="59">
        <v>11459</v>
      </c>
      <c r="G90" s="65">
        <v>14</v>
      </c>
      <c r="H90" s="65">
        <v>11469</v>
      </c>
      <c r="I90" s="43"/>
      <c r="J90" s="43"/>
      <c r="K90" s="44">
        <v>0</v>
      </c>
      <c r="L90">
        <v>2221</v>
      </c>
    </row>
    <row r="91" spans="1:12" x14ac:dyDescent="0.3">
      <c r="A91" s="59">
        <v>12</v>
      </c>
      <c r="B91" s="59">
        <v>11593</v>
      </c>
      <c r="C91" s="62">
        <v>23</v>
      </c>
      <c r="D91" s="59">
        <v>11602</v>
      </c>
      <c r="E91" s="62">
        <v>24</v>
      </c>
      <c r="F91" s="59">
        <v>11611</v>
      </c>
      <c r="G91" s="65">
        <v>14</v>
      </c>
      <c r="H91" s="65">
        <v>11635</v>
      </c>
      <c r="I91" s="43"/>
      <c r="J91" s="43"/>
      <c r="K91" s="44">
        <v>0</v>
      </c>
      <c r="L91">
        <v>1221</v>
      </c>
    </row>
    <row r="92" spans="1:12" x14ac:dyDescent="0.3">
      <c r="A92" s="59">
        <v>21</v>
      </c>
      <c r="B92" s="59">
        <v>11739</v>
      </c>
      <c r="C92" s="62">
        <v>21</v>
      </c>
      <c r="D92" s="59">
        <v>11751</v>
      </c>
      <c r="E92" s="62">
        <v>11</v>
      </c>
      <c r="F92" s="59">
        <v>11760</v>
      </c>
      <c r="G92" s="65">
        <v>21</v>
      </c>
      <c r="H92" s="65">
        <v>11769</v>
      </c>
      <c r="I92" s="43"/>
      <c r="J92" s="43"/>
      <c r="K92" s="44">
        <v>0</v>
      </c>
      <c r="L92">
        <v>2212</v>
      </c>
    </row>
    <row r="93" spans="1:12" x14ac:dyDescent="0.3">
      <c r="A93" s="59">
        <v>21</v>
      </c>
      <c r="B93" s="59">
        <v>11864</v>
      </c>
      <c r="C93" s="62">
        <v>12</v>
      </c>
      <c r="D93" s="59">
        <v>11880</v>
      </c>
      <c r="E93" s="62">
        <v>24</v>
      </c>
      <c r="F93" s="59">
        <v>11889</v>
      </c>
      <c r="G93" s="65">
        <v>23</v>
      </c>
      <c r="H93" s="65">
        <v>11898</v>
      </c>
      <c r="I93" s="43"/>
      <c r="J93" s="43"/>
      <c r="K93" s="44">
        <v>0</v>
      </c>
      <c r="L93">
        <v>2122</v>
      </c>
    </row>
    <row r="94" spans="1:12" x14ac:dyDescent="0.3">
      <c r="A94" s="59">
        <v>21</v>
      </c>
      <c r="B94" s="59">
        <v>11996</v>
      </c>
      <c r="C94" s="62">
        <v>21</v>
      </c>
      <c r="D94" s="59">
        <v>12004</v>
      </c>
      <c r="E94" s="62">
        <v>11</v>
      </c>
      <c r="F94" s="59">
        <v>12018</v>
      </c>
      <c r="G94" s="65">
        <v>21</v>
      </c>
      <c r="H94" s="65">
        <v>12027</v>
      </c>
      <c r="I94" s="43"/>
      <c r="J94" s="43"/>
      <c r="K94" s="44">
        <v>0</v>
      </c>
      <c r="L94">
        <v>2212</v>
      </c>
    </row>
    <row r="95" spans="1:12" x14ac:dyDescent="0.3">
      <c r="A95" s="59">
        <v>21</v>
      </c>
      <c r="B95" s="59">
        <v>12140</v>
      </c>
      <c r="C95" s="62">
        <v>12</v>
      </c>
      <c r="D95" s="59">
        <v>12149</v>
      </c>
      <c r="E95" s="62">
        <v>24</v>
      </c>
      <c r="F95" s="59">
        <v>12159</v>
      </c>
      <c r="G95" s="65">
        <v>23</v>
      </c>
      <c r="H95" s="65">
        <v>12189</v>
      </c>
      <c r="I95" s="43"/>
      <c r="J95" s="43"/>
      <c r="K95" s="44">
        <v>0</v>
      </c>
      <c r="L95">
        <v>2122</v>
      </c>
    </row>
    <row r="96" spans="1:12" x14ac:dyDescent="0.3">
      <c r="A96" s="59">
        <v>21</v>
      </c>
      <c r="B96" s="59">
        <v>12290</v>
      </c>
      <c r="C96" s="62">
        <v>21</v>
      </c>
      <c r="D96" s="59">
        <v>12297</v>
      </c>
      <c r="E96" s="62">
        <v>11</v>
      </c>
      <c r="F96" s="59">
        <v>12306</v>
      </c>
      <c r="G96" s="65">
        <v>21</v>
      </c>
      <c r="H96" s="65">
        <v>12314</v>
      </c>
      <c r="I96" s="43"/>
      <c r="J96" s="43"/>
      <c r="K96" s="44">
        <v>0</v>
      </c>
      <c r="L96">
        <v>2212</v>
      </c>
    </row>
    <row r="97" spans="1:12" x14ac:dyDescent="0.3">
      <c r="A97" s="59">
        <v>12</v>
      </c>
      <c r="B97" s="59">
        <v>12423</v>
      </c>
      <c r="C97" s="62">
        <v>23</v>
      </c>
      <c r="D97" s="59">
        <v>12431</v>
      </c>
      <c r="E97" s="62">
        <v>13</v>
      </c>
      <c r="F97" s="59">
        <v>12449</v>
      </c>
      <c r="G97" s="65">
        <v>23</v>
      </c>
      <c r="H97" s="65">
        <v>12456</v>
      </c>
      <c r="I97" s="43"/>
      <c r="J97" s="43"/>
      <c r="K97" s="44">
        <v>0</v>
      </c>
      <c r="L97">
        <v>1212</v>
      </c>
    </row>
    <row r="98" spans="1:12" x14ac:dyDescent="0.3">
      <c r="A98" s="59">
        <v>21</v>
      </c>
      <c r="B98" s="59">
        <v>12555</v>
      </c>
      <c r="C98" s="62">
        <v>21</v>
      </c>
      <c r="D98" s="59">
        <v>12561</v>
      </c>
      <c r="E98" s="62">
        <v>22</v>
      </c>
      <c r="F98" s="59">
        <v>12587</v>
      </c>
      <c r="G98" s="65">
        <v>23</v>
      </c>
      <c r="H98" s="65">
        <v>12597</v>
      </c>
      <c r="I98" s="43"/>
      <c r="J98" s="43"/>
      <c r="K98" s="44">
        <v>0</v>
      </c>
      <c r="L98">
        <v>2222</v>
      </c>
    </row>
    <row r="99" spans="1:12" x14ac:dyDescent="0.3">
      <c r="A99" s="59">
        <v>21</v>
      </c>
      <c r="B99" s="59">
        <v>12702</v>
      </c>
      <c r="C99" s="62">
        <v>21</v>
      </c>
      <c r="D99" s="59">
        <v>12714</v>
      </c>
      <c r="E99" s="62">
        <v>11</v>
      </c>
      <c r="F99" s="59">
        <v>12725</v>
      </c>
      <c r="G99" s="65">
        <v>21</v>
      </c>
      <c r="H99" s="65">
        <v>12734</v>
      </c>
      <c r="I99" s="43"/>
      <c r="J99" s="43"/>
      <c r="K99" s="44">
        <v>0</v>
      </c>
      <c r="L99">
        <v>2212</v>
      </c>
    </row>
    <row r="100" spans="1:12" x14ac:dyDescent="0.3">
      <c r="A100" s="59">
        <v>21</v>
      </c>
      <c r="B100" s="59">
        <v>12828</v>
      </c>
      <c r="C100" s="62">
        <v>12</v>
      </c>
      <c r="D100" s="59">
        <v>12842</v>
      </c>
      <c r="E100" s="62">
        <v>13</v>
      </c>
      <c r="F100" s="59">
        <v>12854</v>
      </c>
      <c r="G100" s="65">
        <v>23</v>
      </c>
      <c r="H100" s="65">
        <v>12863</v>
      </c>
      <c r="I100" s="43"/>
      <c r="J100" s="43"/>
      <c r="K100" s="44">
        <v>0</v>
      </c>
      <c r="L100">
        <v>2112</v>
      </c>
    </row>
    <row r="101" spans="1:12" x14ac:dyDescent="0.3">
      <c r="A101" s="59">
        <v>21</v>
      </c>
      <c r="B101" s="59">
        <v>12962</v>
      </c>
      <c r="C101" s="62">
        <v>21</v>
      </c>
      <c r="D101" s="59">
        <v>12969</v>
      </c>
      <c r="E101" s="62">
        <v>11</v>
      </c>
      <c r="F101" s="59">
        <v>12978</v>
      </c>
      <c r="G101" s="65">
        <v>21</v>
      </c>
      <c r="H101" s="65">
        <v>12988</v>
      </c>
      <c r="I101" s="43"/>
      <c r="J101" s="43"/>
      <c r="K101" s="44">
        <v>0</v>
      </c>
      <c r="L101">
        <v>2212</v>
      </c>
    </row>
    <row r="102" spans="1:12" x14ac:dyDescent="0.3">
      <c r="A102" s="59">
        <v>21</v>
      </c>
      <c r="B102" s="59">
        <v>13082</v>
      </c>
      <c r="C102" s="62">
        <v>21</v>
      </c>
      <c r="D102" s="59">
        <v>13109</v>
      </c>
      <c r="E102" s="62">
        <v>22</v>
      </c>
      <c r="F102" s="59">
        <v>13132</v>
      </c>
      <c r="G102" s="65">
        <v>23</v>
      </c>
      <c r="H102" s="65">
        <v>13143</v>
      </c>
      <c r="I102" s="43"/>
      <c r="J102" s="43"/>
      <c r="K102" s="44">
        <v>0</v>
      </c>
      <c r="L102">
        <v>2222</v>
      </c>
    </row>
    <row r="103" spans="1:12" x14ac:dyDescent="0.3">
      <c r="A103" s="59">
        <v>21</v>
      </c>
      <c r="B103" s="59">
        <v>13244</v>
      </c>
      <c r="C103" s="62">
        <v>12</v>
      </c>
      <c r="D103" s="59">
        <v>13259</v>
      </c>
      <c r="E103" s="62">
        <v>24</v>
      </c>
      <c r="F103" s="59">
        <v>13268</v>
      </c>
      <c r="G103" s="65">
        <v>23</v>
      </c>
      <c r="H103" s="65">
        <v>13275</v>
      </c>
      <c r="I103" s="43"/>
      <c r="J103" s="43"/>
      <c r="K103" s="44">
        <v>0</v>
      </c>
      <c r="L103">
        <v>2122</v>
      </c>
    </row>
    <row r="104" spans="1:12" x14ac:dyDescent="0.3">
      <c r="A104" s="59">
        <v>21</v>
      </c>
      <c r="B104" s="59">
        <v>13373</v>
      </c>
      <c r="C104" s="62">
        <v>21</v>
      </c>
      <c r="D104" s="59">
        <v>13382</v>
      </c>
      <c r="E104" s="62">
        <v>11</v>
      </c>
      <c r="F104" s="59">
        <v>13393</v>
      </c>
      <c r="G104" s="65">
        <v>21</v>
      </c>
      <c r="H104" s="65">
        <v>13401</v>
      </c>
      <c r="I104" s="43"/>
      <c r="J104" s="43"/>
      <c r="K104" s="44">
        <v>0</v>
      </c>
      <c r="L104">
        <v>2212</v>
      </c>
    </row>
    <row r="105" spans="1:12" x14ac:dyDescent="0.3">
      <c r="A105" s="60">
        <v>21</v>
      </c>
      <c r="B105" s="60">
        <v>13507</v>
      </c>
      <c r="C105" s="63">
        <v>12</v>
      </c>
      <c r="D105" s="60">
        <v>13517</v>
      </c>
      <c r="E105" s="63">
        <v>24</v>
      </c>
      <c r="F105" s="60">
        <v>13526</v>
      </c>
      <c r="G105" s="66">
        <v>23</v>
      </c>
      <c r="H105" s="66">
        <v>13541</v>
      </c>
      <c r="I105" s="42"/>
      <c r="J105" s="42"/>
      <c r="K105" s="52">
        <v>0</v>
      </c>
      <c r="L105">
        <v>2122</v>
      </c>
    </row>
    <row r="106" spans="1:12" x14ac:dyDescent="0.3">
      <c r="A106" s="60">
        <v>21</v>
      </c>
      <c r="B106" s="60">
        <v>13644</v>
      </c>
      <c r="C106" s="63">
        <v>12</v>
      </c>
      <c r="D106" s="60">
        <v>13677</v>
      </c>
      <c r="E106" s="63">
        <v>24</v>
      </c>
      <c r="F106" s="60">
        <v>13685</v>
      </c>
      <c r="G106" s="66">
        <v>23</v>
      </c>
      <c r="H106" s="66">
        <v>13695</v>
      </c>
      <c r="I106" s="42"/>
      <c r="J106" s="42"/>
      <c r="K106" s="52">
        <v>0</v>
      </c>
      <c r="L106">
        <v>2122</v>
      </c>
    </row>
    <row r="107" spans="1:12" x14ac:dyDescent="0.3">
      <c r="A107" s="60">
        <v>21</v>
      </c>
      <c r="B107" s="60">
        <v>13795</v>
      </c>
      <c r="C107" s="63">
        <v>21</v>
      </c>
      <c r="D107" s="60">
        <v>13800</v>
      </c>
      <c r="E107" s="63">
        <v>11</v>
      </c>
      <c r="F107" s="60">
        <v>13809</v>
      </c>
      <c r="G107" s="66">
        <v>21</v>
      </c>
      <c r="H107" s="66">
        <v>13826</v>
      </c>
      <c r="I107" s="42"/>
      <c r="J107" s="42"/>
      <c r="K107" s="52">
        <v>0</v>
      </c>
      <c r="L107">
        <v>2212</v>
      </c>
    </row>
    <row r="108" spans="1:12" x14ac:dyDescent="0.3">
      <c r="A108" s="60">
        <v>21</v>
      </c>
      <c r="B108" s="60">
        <v>13924</v>
      </c>
      <c r="C108" s="63">
        <v>21</v>
      </c>
      <c r="D108" s="60">
        <v>13939</v>
      </c>
      <c r="E108" s="63">
        <v>11</v>
      </c>
      <c r="F108" s="60">
        <v>13975</v>
      </c>
      <c r="G108" s="66">
        <v>21</v>
      </c>
      <c r="H108" s="66">
        <v>13984</v>
      </c>
      <c r="I108" s="42"/>
      <c r="J108" s="42"/>
      <c r="K108" s="52">
        <v>0</v>
      </c>
      <c r="L108">
        <v>2212</v>
      </c>
    </row>
    <row r="109" spans="1:12" x14ac:dyDescent="0.3">
      <c r="A109" s="60">
        <v>21</v>
      </c>
      <c r="B109" s="60">
        <v>14078</v>
      </c>
      <c r="C109" s="63">
        <v>12</v>
      </c>
      <c r="D109" s="60">
        <v>14088</v>
      </c>
      <c r="E109" s="63">
        <v>24</v>
      </c>
      <c r="F109" s="60">
        <v>14098</v>
      </c>
      <c r="G109" s="66">
        <v>23</v>
      </c>
      <c r="H109" s="66">
        <v>14114</v>
      </c>
      <c r="I109" s="42"/>
      <c r="J109" s="42"/>
      <c r="K109" s="52">
        <v>0</v>
      </c>
      <c r="L109">
        <v>2122</v>
      </c>
    </row>
    <row r="110" spans="1:12" x14ac:dyDescent="0.3">
      <c r="A110" s="60">
        <v>12</v>
      </c>
      <c r="B110" s="60">
        <v>14225</v>
      </c>
      <c r="C110" s="63">
        <v>23</v>
      </c>
      <c r="D110" s="60">
        <v>14233</v>
      </c>
      <c r="E110" s="63">
        <v>24</v>
      </c>
      <c r="F110" s="60">
        <v>14248</v>
      </c>
      <c r="G110" s="66">
        <v>14</v>
      </c>
      <c r="H110" s="66">
        <v>14257</v>
      </c>
      <c r="I110" s="42"/>
      <c r="J110" s="42"/>
      <c r="K110" s="52">
        <v>0</v>
      </c>
      <c r="L110">
        <v>1221</v>
      </c>
    </row>
    <row r="111" spans="1:12" x14ac:dyDescent="0.3">
      <c r="A111" s="60">
        <v>21</v>
      </c>
      <c r="B111" s="60">
        <v>14363</v>
      </c>
      <c r="C111" s="63">
        <v>12</v>
      </c>
      <c r="D111" s="60">
        <v>14376</v>
      </c>
      <c r="E111" s="63">
        <v>24</v>
      </c>
      <c r="F111" s="60">
        <v>14384</v>
      </c>
      <c r="G111" s="66">
        <v>23</v>
      </c>
      <c r="H111" s="66">
        <v>14392</v>
      </c>
      <c r="I111" s="42"/>
      <c r="J111" s="42"/>
      <c r="K111" s="52">
        <v>0</v>
      </c>
      <c r="L111">
        <v>2122</v>
      </c>
    </row>
    <row r="112" spans="1:12" x14ac:dyDescent="0.3">
      <c r="A112" s="60">
        <v>21</v>
      </c>
      <c r="B112" s="60">
        <v>14497</v>
      </c>
      <c r="C112" s="63">
        <v>12</v>
      </c>
      <c r="D112" s="60">
        <v>14506</v>
      </c>
      <c r="E112" s="63">
        <v>24</v>
      </c>
      <c r="F112" s="60">
        <v>14522</v>
      </c>
      <c r="G112" s="66">
        <v>23</v>
      </c>
      <c r="H112" s="66">
        <v>14530</v>
      </c>
      <c r="I112" s="42"/>
      <c r="J112" s="42"/>
      <c r="K112" s="52">
        <v>0</v>
      </c>
      <c r="L112">
        <v>2122</v>
      </c>
    </row>
    <row r="113" spans="1:12" x14ac:dyDescent="0.3">
      <c r="A113" s="60">
        <v>21</v>
      </c>
      <c r="B113" s="60">
        <v>14629</v>
      </c>
      <c r="C113" s="63">
        <v>21</v>
      </c>
      <c r="D113" s="60">
        <v>14637</v>
      </c>
      <c r="E113" s="63">
        <v>11</v>
      </c>
      <c r="F113" s="60">
        <v>14648</v>
      </c>
      <c r="G113" s="66">
        <v>21</v>
      </c>
      <c r="H113" s="66">
        <v>14657</v>
      </c>
      <c r="I113" s="42"/>
      <c r="J113" s="42"/>
      <c r="K113" s="52">
        <v>0</v>
      </c>
      <c r="L113">
        <v>2212</v>
      </c>
    </row>
    <row r="114" spans="1:12" x14ac:dyDescent="0.3">
      <c r="A114" s="60">
        <v>21</v>
      </c>
      <c r="B114" s="60">
        <v>14752</v>
      </c>
      <c r="C114" s="63">
        <v>12</v>
      </c>
      <c r="D114" s="60">
        <v>14761</v>
      </c>
      <c r="E114" s="63">
        <v>24</v>
      </c>
      <c r="F114" s="60">
        <v>14769</v>
      </c>
      <c r="G114" s="66">
        <v>14</v>
      </c>
      <c r="H114" s="66">
        <v>14780</v>
      </c>
      <c r="I114" s="42"/>
      <c r="J114" s="42"/>
      <c r="K114" s="52">
        <v>0</v>
      </c>
      <c r="L114">
        <v>2121</v>
      </c>
    </row>
    <row r="115" spans="1:12" x14ac:dyDescent="0.3">
      <c r="A115" s="60">
        <v>21</v>
      </c>
      <c r="B115" s="60">
        <v>14899</v>
      </c>
      <c r="C115" s="63">
        <v>12</v>
      </c>
      <c r="D115" s="60">
        <v>14909</v>
      </c>
      <c r="E115" s="63">
        <v>24</v>
      </c>
      <c r="F115" s="60">
        <v>14917</v>
      </c>
      <c r="G115" s="66">
        <v>14</v>
      </c>
      <c r="H115" s="66">
        <v>14940</v>
      </c>
      <c r="I115" s="42"/>
      <c r="J115" s="42"/>
      <c r="K115" s="52">
        <v>0</v>
      </c>
      <c r="L115">
        <v>2121</v>
      </c>
    </row>
    <row r="116" spans="1:12" x14ac:dyDescent="0.3">
      <c r="A116" s="60">
        <v>21</v>
      </c>
      <c r="B116" s="60">
        <v>15046</v>
      </c>
      <c r="C116" s="63">
        <v>12</v>
      </c>
      <c r="D116" s="60">
        <v>15055</v>
      </c>
      <c r="E116" s="63">
        <v>24</v>
      </c>
      <c r="F116" s="60">
        <v>15063</v>
      </c>
      <c r="G116" s="66">
        <v>23</v>
      </c>
      <c r="H116" s="66">
        <v>15086</v>
      </c>
      <c r="I116" s="42"/>
      <c r="J116" s="42"/>
      <c r="K116" s="52">
        <v>0</v>
      </c>
      <c r="L116">
        <v>2122</v>
      </c>
    </row>
    <row r="117" spans="1:12" x14ac:dyDescent="0.3">
      <c r="A117" s="60">
        <v>21</v>
      </c>
      <c r="B117" s="60">
        <v>15184</v>
      </c>
      <c r="C117" s="63">
        <v>21</v>
      </c>
      <c r="D117" s="60">
        <v>15197</v>
      </c>
      <c r="E117" s="63">
        <v>11</v>
      </c>
      <c r="F117" s="60">
        <v>15205</v>
      </c>
      <c r="G117" s="66">
        <v>21</v>
      </c>
      <c r="H117" s="66">
        <v>15221</v>
      </c>
      <c r="I117" s="42"/>
      <c r="J117" s="42"/>
      <c r="K117" s="52">
        <v>0</v>
      </c>
      <c r="L117">
        <v>2212</v>
      </c>
    </row>
    <row r="118" spans="1:12" x14ac:dyDescent="0.3">
      <c r="A118" s="60">
        <v>21</v>
      </c>
      <c r="B118" s="60">
        <v>15325</v>
      </c>
      <c r="C118" s="63">
        <v>12</v>
      </c>
      <c r="D118" s="60">
        <v>15333</v>
      </c>
      <c r="E118" s="63">
        <v>13</v>
      </c>
      <c r="F118" s="60">
        <v>15362</v>
      </c>
      <c r="G118" s="66">
        <v>23</v>
      </c>
      <c r="H118" s="66">
        <v>15377</v>
      </c>
      <c r="I118" s="42"/>
      <c r="J118" s="42"/>
      <c r="K118" s="52">
        <v>0</v>
      </c>
      <c r="L118">
        <v>2112</v>
      </c>
    </row>
    <row r="119" spans="1:12" x14ac:dyDescent="0.3">
      <c r="A119" s="60">
        <v>21</v>
      </c>
      <c r="B119" s="60">
        <v>15480</v>
      </c>
      <c r="C119" s="63">
        <v>21</v>
      </c>
      <c r="D119" s="60">
        <v>15492</v>
      </c>
      <c r="E119" s="63">
        <v>11</v>
      </c>
      <c r="F119" s="60">
        <v>15501</v>
      </c>
      <c r="G119" s="66">
        <v>21</v>
      </c>
      <c r="H119" s="66">
        <v>15509</v>
      </c>
      <c r="I119" s="42"/>
      <c r="J119" s="42"/>
      <c r="K119" s="52">
        <v>0</v>
      </c>
      <c r="L119">
        <v>2212</v>
      </c>
    </row>
    <row r="120" spans="1:12" x14ac:dyDescent="0.3">
      <c r="A120" s="60">
        <v>21</v>
      </c>
      <c r="B120" s="60">
        <v>15603</v>
      </c>
      <c r="C120" s="63">
        <v>12</v>
      </c>
      <c r="D120" s="60">
        <v>15612</v>
      </c>
      <c r="E120" s="63">
        <v>13</v>
      </c>
      <c r="F120" s="60">
        <v>15621</v>
      </c>
      <c r="G120" s="66">
        <v>23</v>
      </c>
      <c r="H120" s="66">
        <v>15630</v>
      </c>
      <c r="I120" s="42"/>
      <c r="J120" s="42"/>
      <c r="K120" s="52">
        <v>0</v>
      </c>
      <c r="L120">
        <v>2112</v>
      </c>
    </row>
    <row r="121" spans="1:12" x14ac:dyDescent="0.3">
      <c r="A121" s="60">
        <v>21</v>
      </c>
      <c r="B121" s="60">
        <v>15728</v>
      </c>
      <c r="C121" s="63">
        <v>12</v>
      </c>
      <c r="D121" s="60">
        <v>15742</v>
      </c>
      <c r="E121" s="63">
        <v>13</v>
      </c>
      <c r="F121" s="60">
        <v>15781</v>
      </c>
      <c r="G121" s="66">
        <v>23</v>
      </c>
      <c r="H121" s="66">
        <v>15789</v>
      </c>
      <c r="I121" s="42"/>
      <c r="J121" s="42"/>
      <c r="K121" s="52">
        <v>0</v>
      </c>
      <c r="L121">
        <v>2112</v>
      </c>
    </row>
    <row r="122" spans="1:12" x14ac:dyDescent="0.3">
      <c r="A122" s="60">
        <v>21</v>
      </c>
      <c r="B122" s="60">
        <v>15889</v>
      </c>
      <c r="C122" s="63">
        <v>21</v>
      </c>
      <c r="D122" s="60">
        <v>15898</v>
      </c>
      <c r="E122" s="63">
        <v>11</v>
      </c>
      <c r="F122" s="60">
        <v>15908</v>
      </c>
      <c r="G122" s="66">
        <v>21</v>
      </c>
      <c r="H122" s="66">
        <v>15916</v>
      </c>
      <c r="I122" s="42"/>
      <c r="J122" s="42"/>
      <c r="K122" s="52">
        <v>0</v>
      </c>
      <c r="L122">
        <v>2212</v>
      </c>
    </row>
    <row r="123" spans="1:12" x14ac:dyDescent="0.3">
      <c r="A123" s="60">
        <v>21</v>
      </c>
      <c r="B123" s="60">
        <v>16013</v>
      </c>
      <c r="C123" s="63">
        <v>12</v>
      </c>
      <c r="D123" s="60">
        <v>16025</v>
      </c>
      <c r="E123" s="63">
        <v>13</v>
      </c>
      <c r="F123" s="60">
        <v>16034</v>
      </c>
      <c r="G123" s="66">
        <v>23</v>
      </c>
      <c r="H123" s="66">
        <v>16042</v>
      </c>
      <c r="I123" s="42"/>
      <c r="J123" s="42"/>
      <c r="K123" s="52">
        <v>0</v>
      </c>
      <c r="L123">
        <v>2112</v>
      </c>
    </row>
    <row r="124" spans="1:12" x14ac:dyDescent="0.3">
      <c r="A124" s="60">
        <v>21</v>
      </c>
      <c r="B124" s="60">
        <v>16143</v>
      </c>
      <c r="C124" s="63">
        <v>21</v>
      </c>
      <c r="D124" s="60">
        <v>16151</v>
      </c>
      <c r="E124" s="63">
        <v>11</v>
      </c>
      <c r="F124" s="60">
        <v>16159</v>
      </c>
      <c r="G124" s="66">
        <v>21</v>
      </c>
      <c r="H124" s="66">
        <v>16168</v>
      </c>
      <c r="I124" s="42"/>
      <c r="J124" s="42"/>
      <c r="K124" s="52">
        <v>1</v>
      </c>
      <c r="L124">
        <v>2212</v>
      </c>
    </row>
    <row r="125" spans="1:12" x14ac:dyDescent="0.3">
      <c r="A125" s="17"/>
      <c r="B125" s="17"/>
      <c r="C125" s="17"/>
      <c r="D125" s="17"/>
      <c r="E125" s="17"/>
      <c r="F125" s="17"/>
      <c r="G125" s="17"/>
      <c r="H12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0</v>
      </c>
      <c r="B2" s="35">
        <v>40750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94</v>
      </c>
      <c r="V3" s="26" t="s">
        <v>115</v>
      </c>
      <c r="W3">
        <f>COUNTA(L7:L22)</f>
        <v>16</v>
      </c>
      <c r="AA3" s="26" t="s">
        <v>115</v>
      </c>
      <c r="AB3">
        <f>COUNTA(L23:L37)</f>
        <v>15</v>
      </c>
      <c r="AF3" s="26" t="s">
        <v>115</v>
      </c>
      <c r="AG3">
        <f>COUNTA(L38:L53)</f>
        <v>16</v>
      </c>
      <c r="AK3" s="26" t="s">
        <v>115</v>
      </c>
      <c r="AL3">
        <f>COUNTA(L54:L69)</f>
        <v>16</v>
      </c>
      <c r="AP3" s="26" t="s">
        <v>115</v>
      </c>
      <c r="AQ3">
        <f>COUNTA(L70:L84)</f>
        <v>15</v>
      </c>
      <c r="AU3" s="26" t="s">
        <v>115</v>
      </c>
      <c r="AV3">
        <f>COUNTA(L85:L100)</f>
        <v>16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94</v>
      </c>
      <c r="V4" s="26" t="s">
        <v>116</v>
      </c>
      <c r="W4">
        <f>SUM(U7:U22)</f>
        <v>16</v>
      </c>
      <c r="AA4" s="26" t="s">
        <v>116</v>
      </c>
      <c r="AB4">
        <f>SUM(Z7:Z22)</f>
        <v>15</v>
      </c>
      <c r="AF4" s="26" t="s">
        <v>116</v>
      </c>
      <c r="AG4">
        <f>SUM(AE7:AE22)</f>
        <v>16</v>
      </c>
      <c r="AK4" s="26" t="s">
        <v>116</v>
      </c>
      <c r="AL4">
        <f>SUM(AJ7:AJ22)</f>
        <v>16</v>
      </c>
      <c r="AP4" s="26" t="s">
        <v>116</v>
      </c>
      <c r="AQ4">
        <f>SUM(AO7:AO22)</f>
        <v>15</v>
      </c>
      <c r="AU4" s="26" t="s">
        <v>116</v>
      </c>
      <c r="AV4">
        <f>SUM(AT7:AT22)</f>
        <v>16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11</v>
      </c>
      <c r="C7" s="61">
        <v>21</v>
      </c>
      <c r="D7" s="58">
        <v>18</v>
      </c>
      <c r="E7" s="61">
        <v>22</v>
      </c>
      <c r="F7" s="58">
        <v>27</v>
      </c>
      <c r="G7" s="64">
        <v>14</v>
      </c>
      <c r="H7" s="64">
        <v>41</v>
      </c>
      <c r="I7" s="43"/>
      <c r="J7" s="43"/>
      <c r="K7" s="44">
        <v>0</v>
      </c>
      <c r="L7">
        <v>2221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COUNTIF(L7:L22,T7)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COUNTIF(L23:L37,Y7)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COUNTIF(L38:L53,AD7)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COUNTIF(L54:L69,AI7)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COUNTIF(L70:L84,AN7)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COUNTIF(L85:L100,AS7)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140</v>
      </c>
      <c r="C8" s="62">
        <v>21</v>
      </c>
      <c r="D8" s="59">
        <v>150</v>
      </c>
      <c r="E8" s="62">
        <v>22</v>
      </c>
      <c r="F8" s="59">
        <v>161</v>
      </c>
      <c r="G8" s="65">
        <v>23</v>
      </c>
      <c r="H8" s="65">
        <v>179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COUNTIF(L7:L22,T8)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COUNTIF(L23:L37,Y8)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COUNTIF(L38:L53,AD8)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COUNTIF(L54:L69,AI8)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COUNTIF(L70:L84,AN8)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COUNTIF(L85:L100,AS8)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277</v>
      </c>
      <c r="C9" s="62">
        <v>21</v>
      </c>
      <c r="D9" s="59">
        <v>282</v>
      </c>
      <c r="E9" s="62">
        <v>22</v>
      </c>
      <c r="F9" s="59">
        <v>289</v>
      </c>
      <c r="G9" s="65">
        <v>14</v>
      </c>
      <c r="H9" s="65">
        <v>305</v>
      </c>
      <c r="I9" s="43"/>
      <c r="J9" s="43"/>
      <c r="K9" s="44">
        <v>0</v>
      </c>
      <c r="L9">
        <v>2221</v>
      </c>
      <c r="N9" s="37">
        <v>1121</v>
      </c>
      <c r="O9" s="37">
        <f>COUNTIF($L$7:$L$500,N9)</f>
        <v>0</v>
      </c>
      <c r="P9" s="37">
        <f>O9/$Q$4</f>
        <v>0</v>
      </c>
      <c r="Q9" s="37">
        <f>IF(P9=0,0,(P9*((LOG(P9))/LOG(2))))</f>
        <v>0</v>
      </c>
      <c r="T9" s="37">
        <f>N9</f>
        <v>1121</v>
      </c>
      <c r="U9" s="37">
        <f>COUNTIF(L7:L22,T9)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COUNTIF(L23:L37,Y9)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COUNTIF(L38:L53,AD9)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COUNTIF(L54:L69,AI9)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COUNTIF(L70:L84,AN9)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COUNTIF(L85:L100,AS9)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404</v>
      </c>
      <c r="C10" s="62">
        <v>21</v>
      </c>
      <c r="D10" s="59">
        <v>412</v>
      </c>
      <c r="E10" s="62">
        <v>22</v>
      </c>
      <c r="F10" s="59">
        <v>420</v>
      </c>
      <c r="G10" s="65">
        <v>14</v>
      </c>
      <c r="H10" s="65">
        <v>434</v>
      </c>
      <c r="I10" s="43"/>
      <c r="J10" s="43"/>
      <c r="K10" s="44">
        <v>0</v>
      </c>
      <c r="L10">
        <v>2221</v>
      </c>
      <c r="N10" s="37">
        <v>1122</v>
      </c>
      <c r="O10" s="37">
        <f>COUNTIF($L$7:$L$500,N10)</f>
        <v>0</v>
      </c>
      <c r="P10" s="37">
        <f>O10/$Q$4</f>
        <v>0</v>
      </c>
      <c r="Q10" s="37">
        <f>IF(P10=0,0,(P10*((LOG(P10))/LOG(2))))</f>
        <v>0</v>
      </c>
      <c r="T10" s="37">
        <f>N10</f>
        <v>1122</v>
      </c>
      <c r="U10" s="37">
        <f>COUNTIF(L7:L22,T10)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COUNTIF(L23:L37,Y10)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COUNTIF(L38:L53,AD10)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COUNTIF(L54:L69,AI10)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COUNTIF(L70:L84,AN10)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COUNTIF(L85:L100,AS10)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21</v>
      </c>
      <c r="B11" s="59">
        <v>536</v>
      </c>
      <c r="C11" s="62">
        <v>21</v>
      </c>
      <c r="D11" s="59">
        <v>544</v>
      </c>
      <c r="E11" s="62">
        <v>22</v>
      </c>
      <c r="F11" s="59">
        <v>551</v>
      </c>
      <c r="G11" s="65">
        <v>14</v>
      </c>
      <c r="H11" s="65">
        <v>567</v>
      </c>
      <c r="I11" s="43"/>
      <c r="J11" s="43"/>
      <c r="K11" s="44">
        <v>0</v>
      </c>
      <c r="L11">
        <v>2221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COUNTIF(L7:L22,T11)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COUNTIF(L23:L37,Y11)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COUNTIF(L38:L53,AD11)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COUNTIF(L54:L69,AI11)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COUNTIF(L70:L84,AN11)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COUNTIF(L85:L100,AS11)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668</v>
      </c>
      <c r="C12" s="62">
        <v>21</v>
      </c>
      <c r="D12" s="59">
        <v>684</v>
      </c>
      <c r="E12" s="62">
        <v>11</v>
      </c>
      <c r="F12" s="59">
        <v>698</v>
      </c>
      <c r="G12" s="65">
        <v>21</v>
      </c>
      <c r="H12" s="65">
        <v>715</v>
      </c>
      <c r="I12" s="43"/>
      <c r="J12" s="43"/>
      <c r="K12" s="44">
        <v>0</v>
      </c>
      <c r="L12">
        <v>2212</v>
      </c>
      <c r="N12" s="37">
        <v>1212</v>
      </c>
      <c r="O12" s="37">
        <f>COUNTIF($L$7:$L$500,N12)</f>
        <v>1</v>
      </c>
      <c r="P12" s="37">
        <f>O12/$Q$4</f>
        <v>1.0638297872340425E-2</v>
      </c>
      <c r="Q12" s="37">
        <f>IF(P12=0,0,(P12*((LOG(P12))/LOG(2))))</f>
        <v>-6.9729668634868486E-2</v>
      </c>
      <c r="T12" s="37">
        <f>N12</f>
        <v>1212</v>
      </c>
      <c r="U12" s="37">
        <f>COUNTIF(L7:L22,T12)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COUNTIF(L23:L37,Y12)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COUNTIF(L38:L53,AD12)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COUNTIF(L54:L69,AI12)</f>
        <v>1</v>
      </c>
      <c r="AK12" s="37">
        <f>AJ12/(AL4-AJ20)</f>
        <v>0.2</v>
      </c>
      <c r="AL12" s="37">
        <f>IF(AK12=0,0,(AK12*((LOG(AK12))/LOG(2))))</f>
        <v>-0.46438561897747244</v>
      </c>
      <c r="AN12" s="37">
        <f>N12</f>
        <v>1212</v>
      </c>
      <c r="AO12" s="37">
        <f>COUNTIF(L70:L84,AN12)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COUNTIF(L85:L100,AS12)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21</v>
      </c>
      <c r="B13" s="59">
        <v>812</v>
      </c>
      <c r="C13" s="62">
        <v>21</v>
      </c>
      <c r="D13" s="59">
        <v>817</v>
      </c>
      <c r="E13" s="62">
        <v>11</v>
      </c>
      <c r="F13" s="59">
        <v>829</v>
      </c>
      <c r="G13" s="65">
        <v>21</v>
      </c>
      <c r="H13" s="65">
        <v>837</v>
      </c>
      <c r="I13" s="43"/>
      <c r="J13" s="43"/>
      <c r="K13" s="44">
        <v>0</v>
      </c>
      <c r="L13">
        <v>2212</v>
      </c>
      <c r="N13" s="37">
        <v>1221</v>
      </c>
      <c r="O13" s="37">
        <f>COUNTIF($L$7:$L$500,N13)</f>
        <v>4</v>
      </c>
      <c r="P13" s="37">
        <f>O13/$Q$4</f>
        <v>4.2553191489361701E-2</v>
      </c>
      <c r="Q13" s="37">
        <f>IF(P13=0,0,(P13*((LOG(P13))/LOG(2))))</f>
        <v>-0.19381229156075053</v>
      </c>
      <c r="T13" s="37">
        <f>N13</f>
        <v>1221</v>
      </c>
      <c r="U13" s="37">
        <f>COUNTIF(L7:L22,T13)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COUNTIF(L23:L37,Y13)</f>
        <v>2</v>
      </c>
      <c r="AA13" s="37">
        <f>Z13/(AB4-Z20)</f>
        <v>0.22222222222222221</v>
      </c>
      <c r="AB13" s="37">
        <f>IF(AA13=0,0,(AA13*((LOG(AA13))/LOG(2))))</f>
        <v>-0.48220555587606945</v>
      </c>
      <c r="AD13" s="37">
        <f>N13</f>
        <v>1221</v>
      </c>
      <c r="AE13" s="37">
        <f>COUNTIF(L38:L53,AD13)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COUNTIF(L54:L69,AI13)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COUNTIF(L70:L84,AN13)</f>
        <v>1</v>
      </c>
      <c r="AP13" s="37">
        <f>AO13/(AQ4-AO20)</f>
        <v>0.1111111111111111</v>
      </c>
      <c r="AQ13" s="37">
        <f>IF(AP13=0,0,(AP13*((LOG(AP13))/LOG(2))))</f>
        <v>-0.3522138890491458</v>
      </c>
      <c r="AS13" s="37">
        <f>N13</f>
        <v>1221</v>
      </c>
      <c r="AT13" s="37">
        <f>COUNTIF(L85:L100,AS13)</f>
        <v>1</v>
      </c>
      <c r="AU13" s="37">
        <f>AT13/(AV4-AT20)</f>
        <v>9.0909090909090912E-2</v>
      </c>
      <c r="AV13" s="37">
        <f>IF(AU13=0,0,(AU13*((LOG(AU13))/LOG(2))))</f>
        <v>-0.31449378351248153</v>
      </c>
    </row>
    <row r="14" spans="1:48" x14ac:dyDescent="0.3">
      <c r="A14" s="59">
        <v>21</v>
      </c>
      <c r="B14" s="59">
        <v>932</v>
      </c>
      <c r="C14" s="62">
        <v>21</v>
      </c>
      <c r="D14" s="59">
        <v>940</v>
      </c>
      <c r="E14" s="62">
        <v>11</v>
      </c>
      <c r="F14" s="59">
        <v>950</v>
      </c>
      <c r="G14" s="65">
        <v>21</v>
      </c>
      <c r="H14" s="65">
        <v>961</v>
      </c>
      <c r="I14" s="43"/>
      <c r="J14" s="43"/>
      <c r="K14" s="44">
        <v>0</v>
      </c>
      <c r="L14">
        <v>2212</v>
      </c>
      <c r="N14" s="37">
        <v>1222</v>
      </c>
      <c r="O14" s="37">
        <f>COUNTIF($L$7:$L$500,N14)</f>
        <v>3</v>
      </c>
      <c r="P14" s="37">
        <f>O14/$Q$4</f>
        <v>3.1914893617021274E-2</v>
      </c>
      <c r="Q14" s="37">
        <f>IF(P14=0,0,(P14*((LOG(P14))/LOG(2))))</f>
        <v>-0.15860509630712172</v>
      </c>
      <c r="T14" s="37">
        <f>N14</f>
        <v>1222</v>
      </c>
      <c r="U14" s="37">
        <f>COUNTIF(L7:L22,T14)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COUNTIF(L23:L37,Y14)</f>
        <v>1</v>
      </c>
      <c r="AA14" s="37">
        <f>Z14/(AB4-Z20)</f>
        <v>0.1111111111111111</v>
      </c>
      <c r="AB14" s="37">
        <f>IF(AA14=0,0,(AA14*((LOG(AA14))/LOG(2))))</f>
        <v>-0.3522138890491458</v>
      </c>
      <c r="AD14" s="37">
        <f>N14</f>
        <v>1222</v>
      </c>
      <c r="AE14" s="37">
        <f>COUNTIF(L38:L53,AD14)</f>
        <v>1</v>
      </c>
      <c r="AF14" s="37">
        <f>AE14/(AG4-AE20)</f>
        <v>0.1</v>
      </c>
      <c r="AG14" s="37">
        <f>IF(AF14=0,0,(AF14*((LOG(AF14))/LOG(2))))</f>
        <v>-0.33219280948873625</v>
      </c>
      <c r="AI14" s="37">
        <f>N14</f>
        <v>1222</v>
      </c>
      <c r="AJ14" s="37">
        <f>COUNTIF(L54:L69,AI14)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COUNTIF(L70:L84,AN14)</f>
        <v>1</v>
      </c>
      <c r="AP14" s="37">
        <f>AO14/(AQ4-AO20)</f>
        <v>0.1111111111111111</v>
      </c>
      <c r="AQ14" s="37">
        <f>IF(AP14=0,0,(AP14*((LOG(AP14))/LOG(2))))</f>
        <v>-0.3522138890491458</v>
      </c>
      <c r="AS14" s="37">
        <f>N14</f>
        <v>1222</v>
      </c>
      <c r="AT14" s="37">
        <f>COUNTIF(L85:L100,AS14)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21</v>
      </c>
      <c r="B15" s="59">
        <v>1058</v>
      </c>
      <c r="C15" s="62">
        <v>21</v>
      </c>
      <c r="D15" s="59">
        <v>1066</v>
      </c>
      <c r="E15" s="62">
        <v>11</v>
      </c>
      <c r="F15" s="59">
        <v>1079</v>
      </c>
      <c r="G15" s="65">
        <v>21</v>
      </c>
      <c r="H15" s="65">
        <v>1090</v>
      </c>
      <c r="I15" s="43"/>
      <c r="J15" s="43"/>
      <c r="K15" s="44">
        <v>0</v>
      </c>
      <c r="L15">
        <v>2212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COUNTIF(L7:L22,T15)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COUNTIF(L23:L37,Y15)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COUNTIF(L38:L53,AD15)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COUNTIF(L54:L69,AI15)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COUNTIF(L70:L84,AN15)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COUNTIF(L85:L100,AS15)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1179</v>
      </c>
      <c r="C16" s="62">
        <v>12</v>
      </c>
      <c r="D16" s="59">
        <v>1214</v>
      </c>
      <c r="E16" s="62">
        <v>24</v>
      </c>
      <c r="F16" s="59">
        <v>1223</v>
      </c>
      <c r="G16" s="65">
        <v>23</v>
      </c>
      <c r="H16" s="65">
        <v>1235</v>
      </c>
      <c r="I16" s="43"/>
      <c r="J16" s="43"/>
      <c r="K16" s="44">
        <v>0</v>
      </c>
      <c r="L16">
        <v>2122</v>
      </c>
      <c r="N16" s="37">
        <v>2112</v>
      </c>
      <c r="O16" s="37">
        <f>COUNTIF($L$7:$L$500,N16)</f>
        <v>3</v>
      </c>
      <c r="P16" s="37">
        <f>O16/$Q$4</f>
        <v>3.1914893617021274E-2</v>
      </c>
      <c r="Q16" s="37">
        <f>IF(P16=0,0,(P16*((LOG(P16))/LOG(2))))</f>
        <v>-0.15860509630712172</v>
      </c>
      <c r="T16" s="37">
        <f>N16</f>
        <v>2112</v>
      </c>
      <c r="U16" s="37">
        <f>COUNTIF(L7:L22,T16)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COUNTIF(L23:L37,Y16)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COUNTIF(L38:L53,AD16)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COUNTIF(L54:L69,AI16)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COUNTIF(L70:L84,AN16)</f>
        <v>2</v>
      </c>
      <c r="AP16" s="37">
        <f>AO16/(AQ4-AO20)</f>
        <v>0.22222222222222221</v>
      </c>
      <c r="AQ16" s="37">
        <f>IF(AP16=0,0,(AP16*((LOG(AP16))/LOG(2))))</f>
        <v>-0.48220555587606945</v>
      </c>
      <c r="AS16" s="37">
        <f>N16</f>
        <v>2112</v>
      </c>
      <c r="AT16" s="37">
        <f>COUNTIF(L85:L100,AS16)</f>
        <v>1</v>
      </c>
      <c r="AU16" s="37">
        <f>AT16/(AV4-AT20)</f>
        <v>9.0909090909090912E-2</v>
      </c>
      <c r="AV16" s="37">
        <f>IF(AU16=0,0,(AU16*((LOG(AU16))/LOG(2))))</f>
        <v>-0.31449378351248153</v>
      </c>
    </row>
    <row r="17" spans="1:48" x14ac:dyDescent="0.3">
      <c r="A17" s="59">
        <v>21</v>
      </c>
      <c r="B17" s="59">
        <v>1335</v>
      </c>
      <c r="C17" s="62">
        <v>21</v>
      </c>
      <c r="D17" s="59">
        <v>1353</v>
      </c>
      <c r="E17" s="62">
        <v>11</v>
      </c>
      <c r="F17" s="59">
        <v>1370</v>
      </c>
      <c r="G17" s="65">
        <v>21</v>
      </c>
      <c r="H17" s="65">
        <v>1378</v>
      </c>
      <c r="I17" s="43"/>
      <c r="J17" s="43"/>
      <c r="K17" s="44">
        <v>0</v>
      </c>
      <c r="L17">
        <v>2212</v>
      </c>
      <c r="N17" s="37">
        <v>2121</v>
      </c>
      <c r="O17" s="37">
        <f>COUNTIF($L$7:$L$500,N17)</f>
        <v>5</v>
      </c>
      <c r="P17" s="37">
        <f>O17/$Q$4</f>
        <v>5.3191489361702128E-2</v>
      </c>
      <c r="Q17" s="37">
        <f>IF(P17=0,0,(P17*((LOG(P17))/LOG(2))))</f>
        <v>-0.22514152961650399</v>
      </c>
      <c r="T17" s="37">
        <f>N17</f>
        <v>2121</v>
      </c>
      <c r="U17" s="37">
        <f>COUNTIF(L7:L22,T17)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COUNTIF(L23:L37,Y17)</f>
        <v>1</v>
      </c>
      <c r="AA17" s="37">
        <f>Z17/(AB4-Z20)</f>
        <v>0.1111111111111111</v>
      </c>
      <c r="AB17" s="37">
        <f>IF(AA17=0,0,(AA17*((LOG(AA17))/LOG(2))))</f>
        <v>-0.3522138890491458</v>
      </c>
      <c r="AD17" s="37">
        <f>N17</f>
        <v>2121</v>
      </c>
      <c r="AE17" s="37">
        <f>COUNTIF(L38:L53,AD17)</f>
        <v>2</v>
      </c>
      <c r="AF17" s="37">
        <f>AE17/(AG4-AE20)</f>
        <v>0.2</v>
      </c>
      <c r="AG17" s="37">
        <f>IF(AF17=0,0,(AF17*((LOG(AF17))/LOG(2))))</f>
        <v>-0.46438561897747244</v>
      </c>
      <c r="AI17" s="37">
        <f>N17</f>
        <v>2121</v>
      </c>
      <c r="AJ17" s="37">
        <f>COUNTIF(L54:L69,AI17)</f>
        <v>1</v>
      </c>
      <c r="AK17" s="37">
        <f>AJ17/(AL4-AJ20)</f>
        <v>0.2</v>
      </c>
      <c r="AL17" s="37">
        <f>IF(AK17=0,0,(AK17*((LOG(AK17))/LOG(2))))</f>
        <v>-0.46438561897747244</v>
      </c>
      <c r="AN17" s="37">
        <f>N17</f>
        <v>2121</v>
      </c>
      <c r="AO17" s="37">
        <f>COUNTIF(L70:L84,AN17)</f>
        <v>0</v>
      </c>
      <c r="AP17" s="37">
        <f>AO17/(AQ4-AO20)</f>
        <v>0</v>
      </c>
      <c r="AQ17" s="37">
        <f>IF(AP17=0,0,(AP17*((LOG(AP17))/LOG(2))))</f>
        <v>0</v>
      </c>
      <c r="AS17" s="37">
        <f>N17</f>
        <v>2121</v>
      </c>
      <c r="AT17" s="37">
        <f>COUNTIF(L85:L100,AS17)</f>
        <v>1</v>
      </c>
      <c r="AU17" s="37">
        <f>AT17/(AV4-AT20)</f>
        <v>9.0909090909090912E-2</v>
      </c>
      <c r="AV17" s="37">
        <f>IF(AU17=0,0,(AU17*((LOG(AU17))/LOG(2))))</f>
        <v>-0.31449378351248153</v>
      </c>
    </row>
    <row r="18" spans="1:48" x14ac:dyDescent="0.3">
      <c r="A18" s="59">
        <v>21</v>
      </c>
      <c r="B18" s="59">
        <v>1478</v>
      </c>
      <c r="C18" s="62">
        <v>21</v>
      </c>
      <c r="D18" s="59">
        <v>1485</v>
      </c>
      <c r="E18" s="62">
        <v>11</v>
      </c>
      <c r="F18" s="59">
        <v>1502</v>
      </c>
      <c r="G18" s="65">
        <v>21</v>
      </c>
      <c r="H18" s="65">
        <v>1512</v>
      </c>
      <c r="I18" s="43"/>
      <c r="J18" s="43"/>
      <c r="K18" s="44">
        <v>0</v>
      </c>
      <c r="L18">
        <v>2212</v>
      </c>
      <c r="N18" s="37">
        <v>2122</v>
      </c>
      <c r="O18" s="37">
        <f>COUNTIF($L$7:$L$500,N18)</f>
        <v>20</v>
      </c>
      <c r="P18" s="37">
        <f>O18/$Q$4</f>
        <v>0.21276595744680851</v>
      </c>
      <c r="Q18" s="37">
        <f>IF(P18=0,0,(P18*((LOG(P18))/LOG(2))))</f>
        <v>-0.47503420357239895</v>
      </c>
      <c r="T18" s="37">
        <f>N18</f>
        <v>2122</v>
      </c>
      <c r="U18" s="37">
        <f>COUNTIF(L7:L22,T18)</f>
        <v>3</v>
      </c>
      <c r="V18" s="37">
        <f>U18/(W4-U20)</f>
        <v>0.3</v>
      </c>
      <c r="W18" s="37">
        <f>IF(V18=0,0,(V18*((LOG(V18))/LOG(2))))</f>
        <v>-0.52108967824986185</v>
      </c>
      <c r="Y18" s="37">
        <f>N18</f>
        <v>2122</v>
      </c>
      <c r="Z18" s="37">
        <f>COUNTIF(L23:L37,Y18)</f>
        <v>2</v>
      </c>
      <c r="AA18" s="37">
        <f>Z18/(AB4-Z20)</f>
        <v>0.22222222222222221</v>
      </c>
      <c r="AB18" s="37">
        <f>IF(AA18=0,0,(AA18*((LOG(AA18))/LOG(2))))</f>
        <v>-0.48220555587606945</v>
      </c>
      <c r="AD18" s="37">
        <f>N18</f>
        <v>2122</v>
      </c>
      <c r="AE18" s="37">
        <f>COUNTIF(L38:L53,AD18)</f>
        <v>4</v>
      </c>
      <c r="AF18" s="37">
        <f>AE18/(AG4-AE20)</f>
        <v>0.4</v>
      </c>
      <c r="AG18" s="37">
        <f>IF(AF18=0,0,(AF18*((LOG(AF18))/LOG(2))))</f>
        <v>-0.52877123795494496</v>
      </c>
      <c r="AI18" s="37">
        <f>N18</f>
        <v>2122</v>
      </c>
      <c r="AJ18" s="37">
        <f>COUNTIF(L54:L69,AI18)</f>
        <v>3</v>
      </c>
      <c r="AK18" s="37">
        <f>AJ18/(AL4-AJ20)</f>
        <v>0.6</v>
      </c>
      <c r="AL18" s="37">
        <f>IF(AK18=0,0,(AK18*((LOG(AK18))/LOG(2))))</f>
        <v>-0.44217935649972373</v>
      </c>
      <c r="AN18" s="37">
        <f>N18</f>
        <v>2122</v>
      </c>
      <c r="AO18" s="37">
        <f>COUNTIF(L70:L84,AN18)</f>
        <v>4</v>
      </c>
      <c r="AP18" s="37">
        <f>AO18/(AQ4-AO20)</f>
        <v>0.44444444444444442</v>
      </c>
      <c r="AQ18" s="37">
        <f>IF(AP18=0,0,(AP18*((LOG(AP18))/LOG(2))))</f>
        <v>-0.51996666730769447</v>
      </c>
      <c r="AS18" s="37">
        <f>N18</f>
        <v>2122</v>
      </c>
      <c r="AT18" s="37">
        <f>COUNTIF(L85:L100,AS18)</f>
        <v>4</v>
      </c>
      <c r="AU18" s="37">
        <f>AT18/(AV4-AT20)</f>
        <v>0.36363636363636365</v>
      </c>
      <c r="AV18" s="37">
        <f>IF(AU18=0,0,(AU18*((LOG(AU18))/LOG(2))))</f>
        <v>-0.53070240677719893</v>
      </c>
    </row>
    <row r="19" spans="1:48" x14ac:dyDescent="0.3">
      <c r="A19" s="59">
        <v>21</v>
      </c>
      <c r="B19" s="59">
        <v>1606</v>
      </c>
      <c r="C19" s="62">
        <v>21</v>
      </c>
      <c r="D19" s="59">
        <v>1613</v>
      </c>
      <c r="E19" s="62">
        <v>22</v>
      </c>
      <c r="F19" s="59">
        <v>1624</v>
      </c>
      <c r="G19" s="65">
        <v>14</v>
      </c>
      <c r="H19" s="65">
        <v>1633</v>
      </c>
      <c r="I19" s="43"/>
      <c r="J19" s="43"/>
      <c r="K19" s="44">
        <v>0</v>
      </c>
      <c r="L19">
        <v>2221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COUNTIF(L7:L22,T19)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COUNTIF(L23:L37,Y19)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COUNTIF(L38:L53,AD19)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COUNTIF(L54:L69,AI19)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COUNTIF(L70:L84,AN19)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COUNTIF(L85:L100,AS19)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1734</v>
      </c>
      <c r="C20" s="62">
        <v>21</v>
      </c>
      <c r="D20" s="59">
        <v>1742</v>
      </c>
      <c r="E20" s="62">
        <v>22</v>
      </c>
      <c r="F20" s="59">
        <v>1750</v>
      </c>
      <c r="G20" s="65">
        <v>23</v>
      </c>
      <c r="H20" s="65">
        <v>1758</v>
      </c>
      <c r="I20" s="43"/>
      <c r="J20" s="43"/>
      <c r="K20" s="44">
        <v>0</v>
      </c>
      <c r="L20">
        <v>2222</v>
      </c>
      <c r="N20" s="37">
        <v>2212</v>
      </c>
      <c r="O20" s="37">
        <f>COUNTIF($L$7:$L$500,N20)</f>
        <v>40</v>
      </c>
      <c r="P20" s="37">
        <f>O20/$Q$4</f>
        <v>0.42553191489361702</v>
      </c>
      <c r="Q20" s="37">
        <f>IF(P20=0,0,(P20*((LOG(P20))/LOG(2))))</f>
        <v>-0.52453649225118082</v>
      </c>
      <c r="T20" s="37">
        <f>N20</f>
        <v>2212</v>
      </c>
      <c r="U20" s="37">
        <f>COUNTIF(L7:L22,T20)</f>
        <v>6</v>
      </c>
      <c r="V20" s="56"/>
      <c r="W20" s="57"/>
      <c r="Y20" s="37">
        <f>N20</f>
        <v>2212</v>
      </c>
      <c r="Z20" s="37">
        <f>COUNTIF(L23:L37,Y20)</f>
        <v>6</v>
      </c>
      <c r="AA20" s="56"/>
      <c r="AB20" s="57"/>
      <c r="AD20" s="37">
        <f>N20</f>
        <v>2212</v>
      </c>
      <c r="AE20" s="37">
        <f>COUNTIF(L38:L53,AD20)</f>
        <v>6</v>
      </c>
      <c r="AF20" s="56"/>
      <c r="AG20" s="57"/>
      <c r="AI20" s="37">
        <f>N20</f>
        <v>2212</v>
      </c>
      <c r="AJ20" s="37">
        <f>COUNTIF(L54:L69,AI20)</f>
        <v>11</v>
      </c>
      <c r="AK20" s="56"/>
      <c r="AL20" s="57"/>
      <c r="AN20" s="37">
        <f>N20</f>
        <v>2212</v>
      </c>
      <c r="AO20" s="37">
        <f>COUNTIF(L70:L84,AN20)</f>
        <v>6</v>
      </c>
      <c r="AP20" s="56"/>
      <c r="AQ20" s="57"/>
      <c r="AS20" s="37">
        <f>N20</f>
        <v>2212</v>
      </c>
      <c r="AT20" s="37">
        <f>COUNTIF(L85:L100,AS20)</f>
        <v>5</v>
      </c>
      <c r="AU20" s="56"/>
      <c r="AV20" s="57"/>
    </row>
    <row r="21" spans="1:48" x14ac:dyDescent="0.3">
      <c r="A21" s="59">
        <v>21</v>
      </c>
      <c r="B21" s="59">
        <v>1872</v>
      </c>
      <c r="C21" s="62">
        <v>12</v>
      </c>
      <c r="D21" s="59">
        <v>1886</v>
      </c>
      <c r="E21" s="62">
        <v>24</v>
      </c>
      <c r="F21" s="59">
        <v>1894</v>
      </c>
      <c r="G21" s="65">
        <v>23</v>
      </c>
      <c r="H21" s="65">
        <v>1905</v>
      </c>
      <c r="I21" s="43"/>
      <c r="J21" s="43"/>
      <c r="K21" s="44">
        <v>0</v>
      </c>
      <c r="L21">
        <v>2122</v>
      </c>
      <c r="N21" s="37">
        <v>2221</v>
      </c>
      <c r="O21" s="37">
        <f>COUNTIF($L$7:$L$500,N21)</f>
        <v>13</v>
      </c>
      <c r="P21" s="37">
        <f>O21/$Q$4</f>
        <v>0.13829787234042554</v>
      </c>
      <c r="Q21" s="37">
        <f>IF(P21=0,0,(P21*((LOG(P21))/LOG(2))))</f>
        <v>-0.39472275251037325</v>
      </c>
      <c r="T21" s="37">
        <f>N21</f>
        <v>2221</v>
      </c>
      <c r="U21" s="37">
        <f>COUNTIF(L7:L22,T21)</f>
        <v>5</v>
      </c>
      <c r="V21" s="37">
        <f>U21/(W4-U20)</f>
        <v>0.5</v>
      </c>
      <c r="W21" s="37">
        <f>IF(V21=0,0,(V21*((LOG(V21))/LOG(2))))</f>
        <v>-0.5</v>
      </c>
      <c r="Y21" s="37">
        <f>N21</f>
        <v>2221</v>
      </c>
      <c r="Z21" s="37">
        <f>COUNTIF(L23:L37,Y21)</f>
        <v>2</v>
      </c>
      <c r="AA21" s="37">
        <f>Z21/(AB4-Z20)</f>
        <v>0.22222222222222221</v>
      </c>
      <c r="AB21" s="37">
        <f>IF(AA21=0,0,(AA21*((LOG(AA21))/LOG(2))))</f>
        <v>-0.48220555587606945</v>
      </c>
      <c r="AD21" s="37">
        <f>N21</f>
        <v>2221</v>
      </c>
      <c r="AE21" s="37">
        <f>COUNTIF(L38:L53,AD21)</f>
        <v>3</v>
      </c>
      <c r="AF21" s="37">
        <f>AE21/(AG4-AE20)</f>
        <v>0.3</v>
      </c>
      <c r="AG21" s="37">
        <f>IF(AF21=0,0,(AF21*((LOG(AF21))/LOG(2))))</f>
        <v>-0.52108967824986185</v>
      </c>
      <c r="AI21" s="37">
        <f>N21</f>
        <v>2221</v>
      </c>
      <c r="AJ21" s="37">
        <f>COUNTIF(L54:L69,AI21)</f>
        <v>0</v>
      </c>
      <c r="AK21" s="37">
        <f>AJ21/(AL4-AJ20)</f>
        <v>0</v>
      </c>
      <c r="AL21" s="37">
        <f>IF(AK21=0,0,(AK21*((LOG(AK21))/LOG(2))))</f>
        <v>0</v>
      </c>
      <c r="AN21" s="37">
        <f>N21</f>
        <v>2221</v>
      </c>
      <c r="AO21" s="37">
        <f>COUNTIF(L70:L84,AN21)</f>
        <v>0</v>
      </c>
      <c r="AP21" s="37">
        <f>AO21/(AQ4-AO20)</f>
        <v>0</v>
      </c>
      <c r="AQ21" s="37">
        <f>IF(AP21=0,0,(AP21*((LOG(AP21))/LOG(2))))</f>
        <v>0</v>
      </c>
      <c r="AS21" s="37">
        <f>N21</f>
        <v>2221</v>
      </c>
      <c r="AT21" s="37">
        <f>COUNTIF(L85:L100,AS21)</f>
        <v>3</v>
      </c>
      <c r="AU21" s="37">
        <f>AT21/(AV4-AT20)</f>
        <v>0.27272727272727271</v>
      </c>
      <c r="AV21" s="37">
        <f>IF(AU21=0,0,(AU21*((LOG(AU21))/LOG(2))))</f>
        <v>-0.51121885034076575</v>
      </c>
    </row>
    <row r="22" spans="1:48" x14ac:dyDescent="0.3">
      <c r="A22" s="59">
        <v>21</v>
      </c>
      <c r="B22" s="59">
        <v>2005</v>
      </c>
      <c r="C22" s="62">
        <v>12</v>
      </c>
      <c r="D22" s="59">
        <v>2022</v>
      </c>
      <c r="E22" s="62">
        <v>24</v>
      </c>
      <c r="F22" s="59">
        <v>2030</v>
      </c>
      <c r="G22" s="65">
        <v>23</v>
      </c>
      <c r="H22" s="65">
        <v>2041</v>
      </c>
      <c r="I22" s="43"/>
      <c r="J22" s="43"/>
      <c r="K22" s="44">
        <v>0</v>
      </c>
      <c r="L22">
        <v>2122</v>
      </c>
      <c r="N22" s="37">
        <v>2222</v>
      </c>
      <c r="O22" s="37">
        <f>COUNTIF($L$7:$L$500,N22)</f>
        <v>5</v>
      </c>
      <c r="P22" s="37">
        <f>O22/$Q$4</f>
        <v>5.3191489361702128E-2</v>
      </c>
      <c r="Q22" s="37">
        <f>IF(P22=0,0,(P22*((LOG(P22))/LOG(2))))</f>
        <v>-0.22514152961650399</v>
      </c>
      <c r="T22" s="37">
        <f>N22</f>
        <v>2222</v>
      </c>
      <c r="U22" s="37">
        <f>COUNTIF(L7:L22,T22)</f>
        <v>2</v>
      </c>
      <c r="V22" s="37">
        <f>U22/(W4-U20)</f>
        <v>0.2</v>
      </c>
      <c r="W22" s="37">
        <f>IF(V22=0,0,(V22*((LOG(V22))/LOG(2))))</f>
        <v>-0.46438561897747244</v>
      </c>
      <c r="Y22" s="37">
        <f>N22</f>
        <v>2222</v>
      </c>
      <c r="Z22" s="37">
        <f>COUNTIF(L23:L37,Y22)</f>
        <v>1</v>
      </c>
      <c r="AA22" s="37">
        <f>Z22/(AB4-Z20)</f>
        <v>0.1111111111111111</v>
      </c>
      <c r="AB22" s="37">
        <f>IF(AA22=0,0,(AA22*((LOG(AA22))/LOG(2))))</f>
        <v>-0.3522138890491458</v>
      </c>
      <c r="AD22" s="37">
        <f>N22</f>
        <v>2222</v>
      </c>
      <c r="AE22" s="37">
        <f>COUNTIF(L38:L53,AD22)</f>
        <v>0</v>
      </c>
      <c r="AF22" s="37">
        <f>AE22/(AG4-AE20)</f>
        <v>0</v>
      </c>
      <c r="AG22" s="37">
        <f>IF(AF22=0,0,(AF22*((LOG(AF22))/LOG(2))))</f>
        <v>0</v>
      </c>
      <c r="AI22" s="37">
        <f>N22</f>
        <v>2222</v>
      </c>
      <c r="AJ22" s="37">
        <f>COUNTIF(L54:L69,AI22)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COUNTIF(L70:L84,AN22)</f>
        <v>1</v>
      </c>
      <c r="AP22" s="37">
        <f>AO22/(AQ4-AO20)</f>
        <v>0.1111111111111111</v>
      </c>
      <c r="AQ22" s="37">
        <f>IF(AP22=0,0,(AP22*((LOG(AP22))/LOG(2))))</f>
        <v>-0.3522138890491458</v>
      </c>
      <c r="AS22" s="37">
        <f>N22</f>
        <v>2222</v>
      </c>
      <c r="AT22" s="37">
        <f>COUNTIF(L85:L100,AS22)</f>
        <v>1</v>
      </c>
      <c r="AU22" s="37">
        <f>AT22/(AV4-AT20)</f>
        <v>9.0909090909090912E-2</v>
      </c>
      <c r="AV22" s="37">
        <f>IF(AU22=0,0,(AU22*((LOG(AU22))/LOG(2))))</f>
        <v>-0.31449378351248153</v>
      </c>
    </row>
    <row r="23" spans="1:48" x14ac:dyDescent="0.3">
      <c r="A23" s="60">
        <v>21</v>
      </c>
      <c r="B23" s="60">
        <v>2146</v>
      </c>
      <c r="C23" s="63">
        <v>21</v>
      </c>
      <c r="D23" s="60">
        <v>2155</v>
      </c>
      <c r="E23" s="63">
        <v>11</v>
      </c>
      <c r="F23" s="60">
        <v>2168</v>
      </c>
      <c r="G23" s="66">
        <v>21</v>
      </c>
      <c r="H23" s="66">
        <v>2177</v>
      </c>
      <c r="I23" s="42"/>
      <c r="J23" s="42"/>
      <c r="K23" s="52">
        <v>0</v>
      </c>
      <c r="L23">
        <v>2212</v>
      </c>
      <c r="P23" s="28">
        <f>SUM(P7:P22)</f>
        <v>1</v>
      </c>
      <c r="Q23" s="28">
        <f>-SUM(Q7:Q22)</f>
        <v>2.4253286603768234</v>
      </c>
      <c r="V23" s="28">
        <f>SUM(V7:V22)</f>
        <v>1</v>
      </c>
      <c r="W23" s="28">
        <f>-SUM(W7:W22)</f>
        <v>1.4854752972273344</v>
      </c>
      <c r="AA23" s="28">
        <f>SUM(AA7:AA22)</f>
        <v>1</v>
      </c>
      <c r="AB23" s="28">
        <f>-SUM(AB7:AB22)</f>
        <v>2.5032583347756456</v>
      </c>
      <c r="AF23" s="28">
        <f>SUM(AF7:AF22)</f>
        <v>1</v>
      </c>
      <c r="AG23" s="28">
        <f>-SUM(AG7:AG22)</f>
        <v>1.8464393446710154</v>
      </c>
      <c r="AK23" s="28">
        <f>SUM(AK7:AK22)</f>
        <v>1</v>
      </c>
      <c r="AL23" s="28">
        <f>-SUM(AL7:AL22)</f>
        <v>1.3709505944546687</v>
      </c>
      <c r="AP23" s="28">
        <f>SUM(AP7:AP22)</f>
        <v>1</v>
      </c>
      <c r="AQ23" s="28">
        <f>-SUM(AQ7:AQ22)</f>
        <v>2.0588138903312014</v>
      </c>
      <c r="AU23" s="28">
        <f>SUM(AU7:AU22)</f>
        <v>1</v>
      </c>
      <c r="AV23" s="28">
        <f>-SUM(AV7:AV22)</f>
        <v>2.2998963911678909</v>
      </c>
    </row>
    <row r="24" spans="1:48" x14ac:dyDescent="0.3">
      <c r="A24" s="60">
        <v>21</v>
      </c>
      <c r="B24" s="60">
        <v>2272</v>
      </c>
      <c r="C24" s="63">
        <v>12</v>
      </c>
      <c r="D24" s="60">
        <v>2304</v>
      </c>
      <c r="E24" s="63">
        <v>24</v>
      </c>
      <c r="F24" s="60">
        <v>2312</v>
      </c>
      <c r="G24" s="66">
        <v>23</v>
      </c>
      <c r="H24" s="66">
        <v>2321</v>
      </c>
      <c r="I24" s="42"/>
      <c r="J24" s="42"/>
      <c r="K24" s="52">
        <v>0</v>
      </c>
      <c r="L24">
        <v>2122</v>
      </c>
      <c r="P24" s="29" t="s">
        <v>87</v>
      </c>
      <c r="Q24" s="29">
        <f>Q23/(LOG(Q4)/LOG(2))</f>
        <v>0.3700199532356731</v>
      </c>
      <c r="V24" s="29" t="s">
        <v>114</v>
      </c>
      <c r="W24" s="29">
        <f>W23/(LOG(W4)/LOG(2))</f>
        <v>0.3713688243068336</v>
      </c>
      <c r="AA24" s="29" t="s">
        <v>117</v>
      </c>
      <c r="AB24" s="29">
        <f>AB23/(LOG(AB4)/LOG(2))</f>
        <v>0.64072905895788212</v>
      </c>
      <c r="AF24" s="29" t="s">
        <v>118</v>
      </c>
      <c r="AG24" s="29">
        <f>AG23/(LOG(AG4)/LOG(2))</f>
        <v>0.46160983616775386</v>
      </c>
      <c r="AK24" s="29" t="s">
        <v>119</v>
      </c>
      <c r="AL24" s="29">
        <f>AL23/(LOG(AL4)/LOG(2))</f>
        <v>0.34273764861366718</v>
      </c>
      <c r="AP24" s="29" t="s">
        <v>120</v>
      </c>
      <c r="AQ24" s="29">
        <f>AQ23/(LOG(AQ4)/LOG(2))</f>
        <v>0.52696993682018634</v>
      </c>
      <c r="AU24" s="29" t="s">
        <v>121</v>
      </c>
      <c r="AV24" s="29">
        <f>AV23/(LOG(AV4)/LOG(2))</f>
        <v>0.57497409779197273</v>
      </c>
    </row>
    <row r="25" spans="1:48" x14ac:dyDescent="0.3">
      <c r="A25" s="60">
        <v>21</v>
      </c>
      <c r="B25" s="60">
        <v>2425</v>
      </c>
      <c r="C25" s="63">
        <v>21</v>
      </c>
      <c r="D25" s="60">
        <v>2433</v>
      </c>
      <c r="E25" s="63">
        <v>11</v>
      </c>
      <c r="F25" s="60">
        <v>2446</v>
      </c>
      <c r="G25" s="66">
        <v>21</v>
      </c>
      <c r="H25" s="66">
        <v>2455</v>
      </c>
      <c r="I25" s="42"/>
      <c r="J25" s="42"/>
      <c r="K25" s="52">
        <v>0</v>
      </c>
      <c r="L25">
        <v>2212</v>
      </c>
    </row>
    <row r="26" spans="1:48" x14ac:dyDescent="0.3">
      <c r="A26" s="60">
        <v>21</v>
      </c>
      <c r="B26" s="60">
        <v>2546</v>
      </c>
      <c r="C26" s="63">
        <v>12</v>
      </c>
      <c r="D26" s="60">
        <v>2568</v>
      </c>
      <c r="E26" s="63">
        <v>24</v>
      </c>
      <c r="F26" s="60">
        <v>2577</v>
      </c>
      <c r="G26" s="66">
        <v>23</v>
      </c>
      <c r="H26" s="66">
        <v>2585</v>
      </c>
      <c r="I26" s="42"/>
      <c r="J26" s="42"/>
      <c r="K26" s="52">
        <v>0</v>
      </c>
      <c r="L26">
        <v>2122</v>
      </c>
    </row>
    <row r="27" spans="1:48" x14ac:dyDescent="0.3">
      <c r="A27" s="60">
        <v>21</v>
      </c>
      <c r="B27" s="60">
        <v>2685</v>
      </c>
      <c r="C27" s="63">
        <v>21</v>
      </c>
      <c r="D27" s="60">
        <v>2691</v>
      </c>
      <c r="E27" s="63">
        <v>22</v>
      </c>
      <c r="F27" s="60">
        <v>2705</v>
      </c>
      <c r="G27" s="66">
        <v>14</v>
      </c>
      <c r="H27" s="66">
        <v>2716</v>
      </c>
      <c r="I27" s="42"/>
      <c r="J27" s="42"/>
      <c r="K27" s="52">
        <v>0</v>
      </c>
      <c r="L27">
        <v>2221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60">
        <v>21</v>
      </c>
      <c r="B28" s="60">
        <v>2815</v>
      </c>
      <c r="C28" s="63">
        <v>21</v>
      </c>
      <c r="D28" s="60">
        <v>2820</v>
      </c>
      <c r="E28" s="63">
        <v>22</v>
      </c>
      <c r="F28" s="60">
        <v>2839</v>
      </c>
      <c r="G28" s="66">
        <v>23</v>
      </c>
      <c r="H28" s="66">
        <v>2854</v>
      </c>
      <c r="I28" s="42"/>
      <c r="J28" s="42"/>
      <c r="K28" s="52">
        <v>0</v>
      </c>
      <c r="L28">
        <v>2222</v>
      </c>
      <c r="N28" s="41">
        <f>COUNTIF(L7:L100,G3)</f>
        <v>40</v>
      </c>
      <c r="O28" s="41"/>
      <c r="P28" s="48">
        <v>16</v>
      </c>
      <c r="Q28" s="48">
        <v>15</v>
      </c>
      <c r="R28" s="48">
        <v>16</v>
      </c>
      <c r="S28" s="48">
        <v>16</v>
      </c>
      <c r="T28" s="48">
        <v>15</v>
      </c>
      <c r="U28" s="48">
        <v>16</v>
      </c>
      <c r="V28" s="47"/>
    </row>
    <row r="29" spans="1:48" x14ac:dyDescent="0.3">
      <c r="A29" s="60">
        <v>21</v>
      </c>
      <c r="B29" s="60">
        <v>2953</v>
      </c>
      <c r="C29" s="63">
        <v>21</v>
      </c>
      <c r="D29" s="60">
        <v>2959</v>
      </c>
      <c r="E29" s="63">
        <v>11</v>
      </c>
      <c r="F29" s="60">
        <v>2973</v>
      </c>
      <c r="G29" s="66">
        <v>21</v>
      </c>
      <c r="H29" s="66">
        <v>2982</v>
      </c>
      <c r="I29" s="42"/>
      <c r="J29" s="42"/>
      <c r="K29" s="52">
        <v>0</v>
      </c>
      <c r="L29">
        <v>2212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21</v>
      </c>
      <c r="B30" s="60">
        <v>3076</v>
      </c>
      <c r="C30" s="63">
        <v>12</v>
      </c>
      <c r="D30" s="60">
        <v>3095</v>
      </c>
      <c r="E30" s="63">
        <v>24</v>
      </c>
      <c r="F30" s="60">
        <v>3105</v>
      </c>
      <c r="G30" s="66">
        <v>14</v>
      </c>
      <c r="H30" s="66">
        <v>3119</v>
      </c>
      <c r="I30" s="42"/>
      <c r="J30" s="42"/>
      <c r="K30" s="52">
        <v>0</v>
      </c>
      <c r="L30">
        <v>2121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3225</v>
      </c>
      <c r="C31" s="63">
        <v>21</v>
      </c>
      <c r="D31" s="60">
        <v>3233</v>
      </c>
      <c r="E31" s="63">
        <v>11</v>
      </c>
      <c r="F31" s="60">
        <v>3245</v>
      </c>
      <c r="G31" s="66">
        <v>21</v>
      </c>
      <c r="H31" s="66">
        <v>3254</v>
      </c>
      <c r="I31" s="42"/>
      <c r="J31" s="42"/>
      <c r="K31" s="52">
        <v>0</v>
      </c>
      <c r="L31">
        <v>2212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12</v>
      </c>
      <c r="B32" s="60">
        <v>3369</v>
      </c>
      <c r="C32" s="63">
        <v>23</v>
      </c>
      <c r="D32" s="60">
        <v>3377</v>
      </c>
      <c r="E32" s="63">
        <v>24</v>
      </c>
      <c r="F32" s="60">
        <v>3387</v>
      </c>
      <c r="G32" s="66">
        <v>14</v>
      </c>
      <c r="H32" s="66">
        <v>3395</v>
      </c>
      <c r="I32" s="42"/>
      <c r="J32" s="42"/>
      <c r="K32" s="52">
        <v>0</v>
      </c>
      <c r="L32">
        <v>1221</v>
      </c>
      <c r="O32" s="46" t="s">
        <v>103</v>
      </c>
      <c r="P32" s="48">
        <f>U20</f>
        <v>6</v>
      </c>
      <c r="Q32" s="48">
        <f>Z20</f>
        <v>6</v>
      </c>
      <c r="R32" s="48">
        <f>AE20</f>
        <v>6</v>
      </c>
      <c r="S32" s="48">
        <f>AJ20</f>
        <v>11</v>
      </c>
      <c r="T32" s="48">
        <f>AO20</f>
        <v>6</v>
      </c>
      <c r="U32" s="48">
        <f>AT20</f>
        <v>5</v>
      </c>
      <c r="V32" s="46"/>
    </row>
    <row r="33" spans="1:22" x14ac:dyDescent="0.3">
      <c r="A33" s="60">
        <v>12</v>
      </c>
      <c r="B33" s="60">
        <v>3519</v>
      </c>
      <c r="C33" s="63">
        <v>23</v>
      </c>
      <c r="D33" s="60">
        <v>3528</v>
      </c>
      <c r="E33" s="63">
        <v>24</v>
      </c>
      <c r="F33" s="60">
        <v>3536</v>
      </c>
      <c r="G33" s="66">
        <v>23</v>
      </c>
      <c r="H33" s="66">
        <v>3551</v>
      </c>
      <c r="I33" s="42"/>
      <c r="J33" s="42"/>
      <c r="K33" s="52">
        <v>0</v>
      </c>
      <c r="L33">
        <v>1222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3652</v>
      </c>
      <c r="C34" s="63">
        <v>21</v>
      </c>
      <c r="D34" s="60">
        <v>3658</v>
      </c>
      <c r="E34" s="63">
        <v>11</v>
      </c>
      <c r="F34" s="60">
        <v>3673</v>
      </c>
      <c r="G34" s="66">
        <v>21</v>
      </c>
      <c r="H34" s="66">
        <v>3681</v>
      </c>
      <c r="I34" s="42"/>
      <c r="J34" s="42"/>
      <c r="K34" s="52">
        <v>0</v>
      </c>
      <c r="L34">
        <v>2212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3794</v>
      </c>
      <c r="C35" s="63">
        <v>23</v>
      </c>
      <c r="D35" s="60">
        <v>3803</v>
      </c>
      <c r="E35" s="63">
        <v>24</v>
      </c>
      <c r="F35" s="60">
        <v>3812</v>
      </c>
      <c r="G35" s="66">
        <v>14</v>
      </c>
      <c r="H35" s="66">
        <v>3850</v>
      </c>
      <c r="I35" s="42"/>
      <c r="J35" s="42"/>
      <c r="K35" s="52">
        <v>0</v>
      </c>
      <c r="L35">
        <v>1221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3955</v>
      </c>
      <c r="C36" s="63">
        <v>21</v>
      </c>
      <c r="D36" s="60">
        <v>3963</v>
      </c>
      <c r="E36" s="63">
        <v>22</v>
      </c>
      <c r="F36" s="60">
        <v>3973</v>
      </c>
      <c r="G36" s="66">
        <v>14</v>
      </c>
      <c r="H36" s="66">
        <v>3986</v>
      </c>
      <c r="I36" s="42"/>
      <c r="J36" s="42"/>
      <c r="K36" s="52">
        <v>0</v>
      </c>
      <c r="L36">
        <v>2221</v>
      </c>
      <c r="N36" s="42"/>
      <c r="O36" s="51" t="s">
        <v>107</v>
      </c>
      <c r="P36">
        <f>H22/P28</f>
        <v>127.5625</v>
      </c>
      <c r="Q36">
        <f>(H37-H22)/Q28</f>
        <v>139.13333333333333</v>
      </c>
      <c r="R36">
        <f>(H53-H37)/R28</f>
        <v>136.625</v>
      </c>
      <c r="S36">
        <f>(H69-H53)/S28</f>
        <v>132.625</v>
      </c>
      <c r="T36">
        <f>(H84-H69)/T28</f>
        <v>133.80000000000001</v>
      </c>
      <c r="U36">
        <f>(H100-H84)/U28</f>
        <v>132.625</v>
      </c>
    </row>
    <row r="37" spans="1:22" x14ac:dyDescent="0.3">
      <c r="A37" s="60">
        <v>21</v>
      </c>
      <c r="B37" s="60">
        <v>4091</v>
      </c>
      <c r="C37" s="63">
        <v>21</v>
      </c>
      <c r="D37" s="60">
        <v>4100</v>
      </c>
      <c r="E37" s="63">
        <v>11</v>
      </c>
      <c r="F37" s="60">
        <v>4109</v>
      </c>
      <c r="G37" s="66">
        <v>21</v>
      </c>
      <c r="H37" s="66">
        <v>4128</v>
      </c>
      <c r="I37" s="42"/>
      <c r="J37" s="42"/>
      <c r="K37" s="52">
        <v>0</v>
      </c>
      <c r="L37">
        <v>2212</v>
      </c>
    </row>
    <row r="38" spans="1:22" x14ac:dyDescent="0.3">
      <c r="A38" s="59">
        <v>21</v>
      </c>
      <c r="B38" s="59">
        <v>4219</v>
      </c>
      <c r="C38" s="62">
        <v>21</v>
      </c>
      <c r="D38" s="59">
        <v>4226</v>
      </c>
      <c r="E38" s="62">
        <v>11</v>
      </c>
      <c r="F38" s="59">
        <v>4239</v>
      </c>
      <c r="G38" s="65">
        <v>21</v>
      </c>
      <c r="H38" s="65">
        <v>4249</v>
      </c>
      <c r="I38" s="43"/>
      <c r="J38" s="43"/>
      <c r="K38" s="44">
        <v>0</v>
      </c>
      <c r="L38">
        <v>2212</v>
      </c>
    </row>
    <row r="39" spans="1:22" x14ac:dyDescent="0.3">
      <c r="A39" s="59">
        <v>12</v>
      </c>
      <c r="B39" s="59">
        <v>4381</v>
      </c>
      <c r="C39" s="62">
        <v>23</v>
      </c>
      <c r="D39" s="59">
        <v>4393</v>
      </c>
      <c r="E39" s="62">
        <v>24</v>
      </c>
      <c r="F39" s="59">
        <v>4403</v>
      </c>
      <c r="G39" s="65">
        <v>23</v>
      </c>
      <c r="H39" s="65">
        <v>4417</v>
      </c>
      <c r="I39" s="43"/>
      <c r="J39" s="43"/>
      <c r="K39" s="44">
        <v>0</v>
      </c>
      <c r="L39">
        <v>1222</v>
      </c>
    </row>
    <row r="40" spans="1:22" x14ac:dyDescent="0.3">
      <c r="A40" s="59">
        <v>21</v>
      </c>
      <c r="B40" s="59">
        <v>4520</v>
      </c>
      <c r="C40" s="62">
        <v>21</v>
      </c>
      <c r="D40" s="59">
        <v>4528</v>
      </c>
      <c r="E40" s="62">
        <v>22</v>
      </c>
      <c r="F40" s="59">
        <v>4537</v>
      </c>
      <c r="G40" s="65">
        <v>14</v>
      </c>
      <c r="H40" s="65">
        <v>4558</v>
      </c>
      <c r="I40" s="43"/>
      <c r="J40" s="43"/>
      <c r="K40" s="44">
        <v>0</v>
      </c>
      <c r="L40">
        <v>2221</v>
      </c>
    </row>
    <row r="41" spans="1:22" x14ac:dyDescent="0.3">
      <c r="A41" s="59">
        <v>21</v>
      </c>
      <c r="B41" s="59">
        <v>4671</v>
      </c>
      <c r="C41" s="62">
        <v>12</v>
      </c>
      <c r="D41" s="59">
        <v>4688</v>
      </c>
      <c r="E41" s="62">
        <v>24</v>
      </c>
      <c r="F41" s="59">
        <v>4696</v>
      </c>
      <c r="G41" s="65">
        <v>23</v>
      </c>
      <c r="H41" s="65">
        <v>4705</v>
      </c>
      <c r="I41" s="43"/>
      <c r="J41" s="43"/>
      <c r="K41" s="44">
        <v>0</v>
      </c>
      <c r="L41">
        <v>2122</v>
      </c>
    </row>
    <row r="42" spans="1:22" x14ac:dyDescent="0.3">
      <c r="A42" s="59">
        <v>21</v>
      </c>
      <c r="B42" s="59">
        <v>4805</v>
      </c>
      <c r="C42" s="62">
        <v>21</v>
      </c>
      <c r="D42" s="59">
        <v>4816</v>
      </c>
      <c r="E42" s="62">
        <v>11</v>
      </c>
      <c r="F42" s="59">
        <v>4833</v>
      </c>
      <c r="G42" s="65">
        <v>21</v>
      </c>
      <c r="H42" s="65">
        <v>4845</v>
      </c>
      <c r="I42" s="43"/>
      <c r="J42" s="43"/>
      <c r="K42" s="44">
        <v>0</v>
      </c>
      <c r="L42">
        <v>2212</v>
      </c>
    </row>
    <row r="43" spans="1:22" x14ac:dyDescent="0.3">
      <c r="A43" s="59">
        <v>21</v>
      </c>
      <c r="B43" s="59">
        <v>4938</v>
      </c>
      <c r="C43" s="62">
        <v>12</v>
      </c>
      <c r="D43" s="59">
        <v>4953</v>
      </c>
      <c r="E43" s="62">
        <v>24</v>
      </c>
      <c r="F43" s="59">
        <v>4962</v>
      </c>
      <c r="G43" s="65">
        <v>23</v>
      </c>
      <c r="H43" s="65">
        <v>4979</v>
      </c>
      <c r="I43" s="43"/>
      <c r="J43" s="43"/>
      <c r="K43" s="44">
        <v>0</v>
      </c>
      <c r="L43">
        <v>2122</v>
      </c>
    </row>
    <row r="44" spans="1:22" x14ac:dyDescent="0.3">
      <c r="A44" s="59">
        <v>21</v>
      </c>
      <c r="B44" s="59">
        <v>5081</v>
      </c>
      <c r="C44" s="62">
        <v>21</v>
      </c>
      <c r="D44" s="59">
        <v>5088</v>
      </c>
      <c r="E44" s="62">
        <v>11</v>
      </c>
      <c r="F44" s="59">
        <v>5098</v>
      </c>
      <c r="G44" s="65">
        <v>21</v>
      </c>
      <c r="H44" s="65">
        <v>5110</v>
      </c>
      <c r="I44" s="43"/>
      <c r="J44" s="43"/>
      <c r="K44" s="44">
        <v>0</v>
      </c>
      <c r="L44">
        <v>2212</v>
      </c>
    </row>
    <row r="45" spans="1:22" x14ac:dyDescent="0.3">
      <c r="A45" s="59">
        <v>21</v>
      </c>
      <c r="B45" s="59">
        <v>5202</v>
      </c>
      <c r="C45" s="62">
        <v>12</v>
      </c>
      <c r="D45" s="59">
        <v>5211</v>
      </c>
      <c r="E45" s="62">
        <v>24</v>
      </c>
      <c r="F45" s="59">
        <v>5220</v>
      </c>
      <c r="G45" s="65">
        <v>23</v>
      </c>
      <c r="H45" s="65">
        <v>5228</v>
      </c>
      <c r="I45" s="43"/>
      <c r="J45" s="43"/>
      <c r="K45" s="44">
        <v>0</v>
      </c>
      <c r="L45">
        <v>2122</v>
      </c>
    </row>
    <row r="46" spans="1:22" x14ac:dyDescent="0.3">
      <c r="A46" s="59">
        <v>21</v>
      </c>
      <c r="B46" s="59">
        <v>5340</v>
      </c>
      <c r="C46" s="62">
        <v>12</v>
      </c>
      <c r="D46" s="59">
        <v>5355</v>
      </c>
      <c r="E46" s="62">
        <v>24</v>
      </c>
      <c r="F46" s="59">
        <v>5364</v>
      </c>
      <c r="G46" s="65">
        <v>23</v>
      </c>
      <c r="H46" s="65">
        <v>5379</v>
      </c>
      <c r="I46" s="43"/>
      <c r="J46" s="43"/>
      <c r="K46" s="44">
        <v>0</v>
      </c>
      <c r="L46">
        <v>2122</v>
      </c>
    </row>
    <row r="47" spans="1:22" x14ac:dyDescent="0.3">
      <c r="A47" s="59">
        <v>21</v>
      </c>
      <c r="B47" s="59">
        <v>5480</v>
      </c>
      <c r="C47" s="62">
        <v>21</v>
      </c>
      <c r="D47" s="59">
        <v>5486</v>
      </c>
      <c r="E47" s="62">
        <v>11</v>
      </c>
      <c r="F47" s="59">
        <v>5501</v>
      </c>
      <c r="G47" s="65">
        <v>21</v>
      </c>
      <c r="H47" s="65">
        <v>5510</v>
      </c>
      <c r="I47" s="43"/>
      <c r="J47" s="43"/>
      <c r="K47" s="44">
        <v>0</v>
      </c>
      <c r="L47">
        <v>2212</v>
      </c>
    </row>
    <row r="48" spans="1:22" x14ac:dyDescent="0.3">
      <c r="A48" s="59">
        <v>21</v>
      </c>
      <c r="B48" s="59">
        <v>5609</v>
      </c>
      <c r="C48" s="62">
        <v>21</v>
      </c>
      <c r="D48" s="59">
        <v>5616</v>
      </c>
      <c r="E48" s="62">
        <v>11</v>
      </c>
      <c r="F48" s="59">
        <v>5631</v>
      </c>
      <c r="G48" s="65">
        <v>21</v>
      </c>
      <c r="H48" s="65">
        <v>5646</v>
      </c>
      <c r="I48" s="43"/>
      <c r="J48" s="43"/>
      <c r="K48" s="44">
        <v>0</v>
      </c>
      <c r="L48">
        <v>2212</v>
      </c>
    </row>
    <row r="49" spans="1:12" x14ac:dyDescent="0.3">
      <c r="A49" s="59">
        <v>21</v>
      </c>
      <c r="B49" s="59">
        <v>5740</v>
      </c>
      <c r="C49" s="62">
        <v>12</v>
      </c>
      <c r="D49" s="59">
        <v>5755</v>
      </c>
      <c r="E49" s="62">
        <v>24</v>
      </c>
      <c r="F49" s="59">
        <v>5762</v>
      </c>
      <c r="G49" s="65">
        <v>14</v>
      </c>
      <c r="H49" s="65">
        <v>5783</v>
      </c>
      <c r="I49" s="43"/>
      <c r="J49" s="43"/>
      <c r="K49" s="44">
        <v>0</v>
      </c>
      <c r="L49">
        <v>2121</v>
      </c>
    </row>
    <row r="50" spans="1:12" x14ac:dyDescent="0.3">
      <c r="A50" s="59">
        <v>21</v>
      </c>
      <c r="B50" s="59">
        <v>5896</v>
      </c>
      <c r="C50" s="62">
        <v>21</v>
      </c>
      <c r="D50" s="59">
        <v>5908</v>
      </c>
      <c r="E50" s="62">
        <v>11</v>
      </c>
      <c r="F50" s="59">
        <v>5920</v>
      </c>
      <c r="G50" s="65">
        <v>21</v>
      </c>
      <c r="H50" s="65">
        <v>5928</v>
      </c>
      <c r="I50" s="43"/>
      <c r="J50" s="43"/>
      <c r="K50" s="44">
        <v>0</v>
      </c>
      <c r="L50">
        <v>2212</v>
      </c>
    </row>
    <row r="51" spans="1:12" x14ac:dyDescent="0.3">
      <c r="A51" s="59">
        <v>21</v>
      </c>
      <c r="B51" s="59">
        <v>6021</v>
      </c>
      <c r="C51" s="62">
        <v>12</v>
      </c>
      <c r="D51" s="59">
        <v>6032</v>
      </c>
      <c r="E51" s="62">
        <v>24</v>
      </c>
      <c r="F51" s="59">
        <v>6040</v>
      </c>
      <c r="G51" s="65">
        <v>14</v>
      </c>
      <c r="H51" s="65">
        <v>6056</v>
      </c>
      <c r="I51" s="43"/>
      <c r="J51" s="43"/>
      <c r="K51" s="44">
        <v>0</v>
      </c>
      <c r="L51">
        <v>2121</v>
      </c>
    </row>
    <row r="52" spans="1:12" x14ac:dyDescent="0.3">
      <c r="A52" s="59">
        <v>21</v>
      </c>
      <c r="B52" s="59">
        <v>6157</v>
      </c>
      <c r="C52" s="62">
        <v>21</v>
      </c>
      <c r="D52" s="59">
        <v>6162</v>
      </c>
      <c r="E52" s="62">
        <v>22</v>
      </c>
      <c r="F52" s="59">
        <v>6169</v>
      </c>
      <c r="G52" s="65">
        <v>14</v>
      </c>
      <c r="H52" s="65">
        <v>6189</v>
      </c>
      <c r="I52" s="43"/>
      <c r="J52" s="43"/>
      <c r="K52" s="44">
        <v>0</v>
      </c>
      <c r="L52">
        <v>2221</v>
      </c>
    </row>
    <row r="53" spans="1:12" x14ac:dyDescent="0.3">
      <c r="A53" s="59">
        <v>21</v>
      </c>
      <c r="B53" s="59">
        <v>6287</v>
      </c>
      <c r="C53" s="62">
        <v>21</v>
      </c>
      <c r="D53" s="59">
        <v>6294</v>
      </c>
      <c r="E53" s="62">
        <v>22</v>
      </c>
      <c r="F53" s="59">
        <v>6305</v>
      </c>
      <c r="G53" s="65">
        <v>14</v>
      </c>
      <c r="H53" s="65">
        <v>6314</v>
      </c>
      <c r="I53" s="43"/>
      <c r="J53" s="43"/>
      <c r="K53" s="44">
        <v>0</v>
      </c>
      <c r="L53">
        <v>2221</v>
      </c>
    </row>
    <row r="54" spans="1:12" x14ac:dyDescent="0.3">
      <c r="A54" s="60">
        <v>21</v>
      </c>
      <c r="B54" s="60">
        <v>6415</v>
      </c>
      <c r="C54" s="63">
        <v>12</v>
      </c>
      <c r="D54" s="60">
        <v>6428</v>
      </c>
      <c r="E54" s="63">
        <v>24</v>
      </c>
      <c r="F54" s="60">
        <v>6436</v>
      </c>
      <c r="G54" s="66">
        <v>23</v>
      </c>
      <c r="H54" s="66">
        <v>6444</v>
      </c>
      <c r="I54" s="42"/>
      <c r="J54" s="42"/>
      <c r="K54" s="52">
        <v>0</v>
      </c>
      <c r="L54">
        <v>2122</v>
      </c>
    </row>
    <row r="55" spans="1:12" x14ac:dyDescent="0.3">
      <c r="A55" s="60">
        <v>21</v>
      </c>
      <c r="B55" s="60">
        <v>6549</v>
      </c>
      <c r="C55" s="63">
        <v>21</v>
      </c>
      <c r="D55" s="60">
        <v>6561</v>
      </c>
      <c r="E55" s="63">
        <v>11</v>
      </c>
      <c r="F55" s="60">
        <v>6580</v>
      </c>
      <c r="G55" s="66">
        <v>21</v>
      </c>
      <c r="H55" s="66">
        <v>6591</v>
      </c>
      <c r="I55" s="42"/>
      <c r="J55" s="42"/>
      <c r="K55" s="52">
        <v>0</v>
      </c>
      <c r="L55">
        <v>2212</v>
      </c>
    </row>
    <row r="56" spans="1:12" x14ac:dyDescent="0.3">
      <c r="A56" s="60">
        <v>21</v>
      </c>
      <c r="B56" s="60">
        <v>6683</v>
      </c>
      <c r="C56" s="63">
        <v>21</v>
      </c>
      <c r="D56" s="60">
        <v>6706</v>
      </c>
      <c r="E56" s="63">
        <v>11</v>
      </c>
      <c r="F56" s="60">
        <v>6722</v>
      </c>
      <c r="G56" s="66">
        <v>21</v>
      </c>
      <c r="H56" s="66">
        <v>6732</v>
      </c>
      <c r="I56" s="42"/>
      <c r="J56" s="42"/>
      <c r="K56" s="52">
        <v>0</v>
      </c>
      <c r="L56">
        <v>2212</v>
      </c>
    </row>
    <row r="57" spans="1:12" x14ac:dyDescent="0.3">
      <c r="A57" s="60">
        <v>21</v>
      </c>
      <c r="B57" s="60">
        <v>6828</v>
      </c>
      <c r="C57" s="63">
        <v>21</v>
      </c>
      <c r="D57" s="60">
        <v>6833</v>
      </c>
      <c r="E57" s="63">
        <v>11</v>
      </c>
      <c r="F57" s="60">
        <v>6843</v>
      </c>
      <c r="G57" s="66">
        <v>21</v>
      </c>
      <c r="H57" s="66">
        <v>6851</v>
      </c>
      <c r="I57" s="42"/>
      <c r="J57" s="42"/>
      <c r="K57" s="52">
        <v>0</v>
      </c>
      <c r="L57">
        <v>2212</v>
      </c>
    </row>
    <row r="58" spans="1:12" x14ac:dyDescent="0.3">
      <c r="A58" s="60">
        <v>21</v>
      </c>
      <c r="B58" s="60">
        <v>6942</v>
      </c>
      <c r="C58" s="63">
        <v>21</v>
      </c>
      <c r="D58" s="60">
        <v>6947</v>
      </c>
      <c r="E58" s="63">
        <v>11</v>
      </c>
      <c r="F58" s="60">
        <v>6956</v>
      </c>
      <c r="G58" s="66">
        <v>21</v>
      </c>
      <c r="H58" s="66">
        <v>6965</v>
      </c>
      <c r="I58" s="42"/>
      <c r="J58" s="42"/>
      <c r="K58" s="52">
        <v>0</v>
      </c>
      <c r="L58">
        <v>2212</v>
      </c>
    </row>
    <row r="59" spans="1:12" x14ac:dyDescent="0.3">
      <c r="A59" s="60">
        <v>21</v>
      </c>
      <c r="B59" s="60">
        <v>7060</v>
      </c>
      <c r="C59" s="63">
        <v>12</v>
      </c>
      <c r="D59" s="60">
        <v>7086</v>
      </c>
      <c r="E59" s="63">
        <v>24</v>
      </c>
      <c r="F59" s="60">
        <v>7094</v>
      </c>
      <c r="G59" s="66">
        <v>23</v>
      </c>
      <c r="H59" s="66">
        <v>7107</v>
      </c>
      <c r="I59" s="42"/>
      <c r="J59" s="42"/>
      <c r="K59" s="52">
        <v>0</v>
      </c>
      <c r="L59">
        <v>2122</v>
      </c>
    </row>
    <row r="60" spans="1:12" x14ac:dyDescent="0.3">
      <c r="A60" s="60">
        <v>21</v>
      </c>
      <c r="B60" s="60">
        <v>7215</v>
      </c>
      <c r="C60" s="63">
        <v>21</v>
      </c>
      <c r="D60" s="60">
        <v>7229</v>
      </c>
      <c r="E60" s="63">
        <v>11</v>
      </c>
      <c r="F60" s="60">
        <v>7249</v>
      </c>
      <c r="G60" s="66">
        <v>21</v>
      </c>
      <c r="H60" s="66">
        <v>7257</v>
      </c>
      <c r="I60" s="42"/>
      <c r="J60" s="42"/>
      <c r="K60" s="52">
        <v>0</v>
      </c>
      <c r="L60">
        <v>2212</v>
      </c>
    </row>
    <row r="61" spans="1:12" x14ac:dyDescent="0.3">
      <c r="A61" s="60">
        <v>21</v>
      </c>
      <c r="B61" s="60">
        <v>7351</v>
      </c>
      <c r="C61" s="63">
        <v>21</v>
      </c>
      <c r="D61" s="60">
        <v>7360</v>
      </c>
      <c r="E61" s="63">
        <v>11</v>
      </c>
      <c r="F61" s="60">
        <v>7367</v>
      </c>
      <c r="G61" s="66">
        <v>21</v>
      </c>
      <c r="H61" s="66">
        <v>7376</v>
      </c>
      <c r="I61" s="42"/>
      <c r="J61" s="42"/>
      <c r="K61" s="52">
        <v>0</v>
      </c>
      <c r="L61">
        <v>2212</v>
      </c>
    </row>
    <row r="62" spans="1:12" x14ac:dyDescent="0.3">
      <c r="A62" s="60">
        <v>21</v>
      </c>
      <c r="B62" s="60">
        <v>7473</v>
      </c>
      <c r="C62" s="63">
        <v>12</v>
      </c>
      <c r="D62" s="60">
        <v>7483</v>
      </c>
      <c r="E62" s="63">
        <v>24</v>
      </c>
      <c r="F62" s="60">
        <v>7492</v>
      </c>
      <c r="G62" s="66">
        <v>14</v>
      </c>
      <c r="H62" s="66">
        <v>7517</v>
      </c>
      <c r="I62" s="42"/>
      <c r="J62" s="42"/>
      <c r="K62" s="52">
        <v>0</v>
      </c>
      <c r="L62">
        <v>2121</v>
      </c>
    </row>
    <row r="63" spans="1:12" x14ac:dyDescent="0.3">
      <c r="A63" s="60">
        <v>21</v>
      </c>
      <c r="B63" s="60">
        <v>7622</v>
      </c>
      <c r="C63" s="63">
        <v>12</v>
      </c>
      <c r="D63" s="60">
        <v>7635</v>
      </c>
      <c r="E63" s="63">
        <v>24</v>
      </c>
      <c r="F63" s="60">
        <v>7644</v>
      </c>
      <c r="G63" s="66">
        <v>23</v>
      </c>
      <c r="H63" s="66">
        <v>7654</v>
      </c>
      <c r="I63" s="42"/>
      <c r="J63" s="42"/>
      <c r="K63" s="52">
        <v>0</v>
      </c>
      <c r="L63">
        <v>2122</v>
      </c>
    </row>
    <row r="64" spans="1:12" x14ac:dyDescent="0.3">
      <c r="A64" s="60">
        <v>21</v>
      </c>
      <c r="B64" s="60">
        <v>7754</v>
      </c>
      <c r="C64" s="63">
        <v>21</v>
      </c>
      <c r="D64" s="60">
        <v>7766</v>
      </c>
      <c r="E64" s="63">
        <v>11</v>
      </c>
      <c r="F64" s="60">
        <v>7775</v>
      </c>
      <c r="G64" s="66">
        <v>21</v>
      </c>
      <c r="H64" s="66">
        <v>7786</v>
      </c>
      <c r="I64" s="42"/>
      <c r="J64" s="42"/>
      <c r="K64" s="52">
        <v>0</v>
      </c>
      <c r="L64">
        <v>2212</v>
      </c>
    </row>
    <row r="65" spans="1:12" x14ac:dyDescent="0.3">
      <c r="A65" s="60">
        <v>21</v>
      </c>
      <c r="B65" s="60">
        <v>7877</v>
      </c>
      <c r="C65" s="63">
        <v>21</v>
      </c>
      <c r="D65" s="60">
        <v>7884</v>
      </c>
      <c r="E65" s="63">
        <v>11</v>
      </c>
      <c r="F65" s="60">
        <v>7893</v>
      </c>
      <c r="G65" s="66">
        <v>21</v>
      </c>
      <c r="H65" s="66">
        <v>7904</v>
      </c>
      <c r="I65" s="42"/>
      <c r="J65" s="42"/>
      <c r="K65" s="52">
        <v>0</v>
      </c>
      <c r="L65">
        <v>2212</v>
      </c>
    </row>
    <row r="66" spans="1:12" x14ac:dyDescent="0.3">
      <c r="A66" s="60">
        <v>12</v>
      </c>
      <c r="B66" s="60">
        <v>8012</v>
      </c>
      <c r="C66" s="63">
        <v>23</v>
      </c>
      <c r="D66" s="60">
        <v>8020</v>
      </c>
      <c r="E66" s="63">
        <v>13</v>
      </c>
      <c r="F66" s="60">
        <v>8034</v>
      </c>
      <c r="G66" s="66">
        <v>23</v>
      </c>
      <c r="H66" s="66">
        <v>8041</v>
      </c>
      <c r="I66" s="42"/>
      <c r="J66" s="42"/>
      <c r="K66" s="52">
        <v>0</v>
      </c>
      <c r="L66">
        <v>1212</v>
      </c>
    </row>
    <row r="67" spans="1:12" x14ac:dyDescent="0.3">
      <c r="A67" s="60">
        <v>21</v>
      </c>
      <c r="B67" s="60">
        <v>8146</v>
      </c>
      <c r="C67" s="63">
        <v>21</v>
      </c>
      <c r="D67" s="60">
        <v>8158</v>
      </c>
      <c r="E67" s="63">
        <v>11</v>
      </c>
      <c r="F67" s="60">
        <v>8166</v>
      </c>
      <c r="G67" s="66">
        <v>21</v>
      </c>
      <c r="H67" s="66">
        <v>8175</v>
      </c>
      <c r="I67" s="42"/>
      <c r="J67" s="42"/>
      <c r="K67" s="52">
        <v>0</v>
      </c>
      <c r="L67">
        <v>2212</v>
      </c>
    </row>
    <row r="68" spans="1:12" x14ac:dyDescent="0.3">
      <c r="A68" s="60">
        <v>21</v>
      </c>
      <c r="B68" s="60">
        <v>8268</v>
      </c>
      <c r="C68" s="63">
        <v>21</v>
      </c>
      <c r="D68" s="60">
        <v>8287</v>
      </c>
      <c r="E68" s="63">
        <v>11</v>
      </c>
      <c r="F68" s="60">
        <v>8305</v>
      </c>
      <c r="G68" s="66">
        <v>21</v>
      </c>
      <c r="H68" s="66">
        <v>8313</v>
      </c>
      <c r="I68" s="42"/>
      <c r="J68" s="42"/>
      <c r="K68" s="52">
        <v>0</v>
      </c>
      <c r="L68">
        <v>2212</v>
      </c>
    </row>
    <row r="69" spans="1:12" x14ac:dyDescent="0.3">
      <c r="A69" s="60">
        <v>21</v>
      </c>
      <c r="B69" s="60">
        <v>8408</v>
      </c>
      <c r="C69" s="63">
        <v>21</v>
      </c>
      <c r="D69" s="60">
        <v>8416</v>
      </c>
      <c r="E69" s="63">
        <v>11</v>
      </c>
      <c r="F69" s="60">
        <v>8428</v>
      </c>
      <c r="G69" s="66">
        <v>21</v>
      </c>
      <c r="H69" s="66">
        <v>8436</v>
      </c>
      <c r="I69" s="42"/>
      <c r="J69" s="42"/>
      <c r="K69" s="52">
        <v>0</v>
      </c>
      <c r="L69">
        <v>2212</v>
      </c>
    </row>
    <row r="70" spans="1:12" x14ac:dyDescent="0.3">
      <c r="A70" s="59">
        <v>21</v>
      </c>
      <c r="B70" s="59">
        <v>8539</v>
      </c>
      <c r="C70" s="62">
        <v>12</v>
      </c>
      <c r="D70" s="59">
        <v>8547</v>
      </c>
      <c r="E70" s="62">
        <v>24</v>
      </c>
      <c r="F70" s="59">
        <v>8564</v>
      </c>
      <c r="G70" s="65">
        <v>23</v>
      </c>
      <c r="H70" s="65">
        <v>8577</v>
      </c>
      <c r="I70" s="43"/>
      <c r="J70" s="43"/>
      <c r="K70" s="44">
        <v>0</v>
      </c>
      <c r="L70">
        <v>2122</v>
      </c>
    </row>
    <row r="71" spans="1:12" x14ac:dyDescent="0.3">
      <c r="A71" s="59">
        <v>21</v>
      </c>
      <c r="B71" s="59">
        <v>8677</v>
      </c>
      <c r="C71" s="62">
        <v>21</v>
      </c>
      <c r="D71" s="59">
        <v>8686</v>
      </c>
      <c r="E71" s="62">
        <v>22</v>
      </c>
      <c r="F71" s="59">
        <v>8715</v>
      </c>
      <c r="G71" s="65">
        <v>23</v>
      </c>
      <c r="H71" s="65">
        <v>8726</v>
      </c>
      <c r="I71" s="43"/>
      <c r="J71" s="43"/>
      <c r="K71" s="44">
        <v>0</v>
      </c>
      <c r="L71">
        <v>2222</v>
      </c>
    </row>
    <row r="72" spans="1:12" x14ac:dyDescent="0.3">
      <c r="A72" s="59">
        <v>21</v>
      </c>
      <c r="B72" s="59">
        <v>8830</v>
      </c>
      <c r="C72" s="62">
        <v>21</v>
      </c>
      <c r="D72" s="59">
        <v>8845</v>
      </c>
      <c r="E72" s="62">
        <v>11</v>
      </c>
      <c r="F72" s="59">
        <v>8853</v>
      </c>
      <c r="G72" s="65">
        <v>21</v>
      </c>
      <c r="H72" s="65">
        <v>8862</v>
      </c>
      <c r="I72" s="43"/>
      <c r="J72" s="43"/>
      <c r="K72" s="44">
        <v>0</v>
      </c>
      <c r="L72">
        <v>2212</v>
      </c>
    </row>
    <row r="73" spans="1:12" x14ac:dyDescent="0.3">
      <c r="A73" s="59">
        <v>21</v>
      </c>
      <c r="B73" s="59">
        <v>8956</v>
      </c>
      <c r="C73" s="62">
        <v>21</v>
      </c>
      <c r="D73" s="59">
        <v>8971</v>
      </c>
      <c r="E73" s="62">
        <v>11</v>
      </c>
      <c r="F73" s="59">
        <v>8979</v>
      </c>
      <c r="G73" s="65">
        <v>21</v>
      </c>
      <c r="H73" s="65">
        <v>8987</v>
      </c>
      <c r="I73" s="43"/>
      <c r="J73" s="43"/>
      <c r="K73" s="44">
        <v>0</v>
      </c>
      <c r="L73">
        <v>2212</v>
      </c>
    </row>
    <row r="74" spans="1:12" x14ac:dyDescent="0.3">
      <c r="A74" s="59">
        <v>21</v>
      </c>
      <c r="B74" s="59">
        <v>9088</v>
      </c>
      <c r="C74" s="62">
        <v>12</v>
      </c>
      <c r="D74" s="59">
        <v>9097</v>
      </c>
      <c r="E74" s="62">
        <v>13</v>
      </c>
      <c r="F74" s="59">
        <v>9109</v>
      </c>
      <c r="G74" s="65">
        <v>23</v>
      </c>
      <c r="H74" s="65">
        <v>9116</v>
      </c>
      <c r="I74" s="43"/>
      <c r="J74" s="43"/>
      <c r="K74" s="44">
        <v>0</v>
      </c>
      <c r="L74">
        <v>2112</v>
      </c>
    </row>
    <row r="75" spans="1:12" x14ac:dyDescent="0.3">
      <c r="A75" s="59">
        <v>21</v>
      </c>
      <c r="B75" s="59">
        <v>9215</v>
      </c>
      <c r="C75" s="62">
        <v>21</v>
      </c>
      <c r="D75" s="59">
        <v>9226</v>
      </c>
      <c r="E75" s="62">
        <v>11</v>
      </c>
      <c r="F75" s="59">
        <v>9234</v>
      </c>
      <c r="G75" s="65">
        <v>21</v>
      </c>
      <c r="H75" s="65">
        <v>9243</v>
      </c>
      <c r="I75" s="43"/>
      <c r="J75" s="43"/>
      <c r="K75" s="44">
        <v>0</v>
      </c>
      <c r="L75">
        <v>2212</v>
      </c>
    </row>
    <row r="76" spans="1:12" x14ac:dyDescent="0.3">
      <c r="A76" s="59">
        <v>21</v>
      </c>
      <c r="B76" s="59">
        <v>9336</v>
      </c>
      <c r="C76" s="62">
        <v>21</v>
      </c>
      <c r="D76" s="59">
        <v>9345</v>
      </c>
      <c r="E76" s="62">
        <v>11</v>
      </c>
      <c r="F76" s="59">
        <v>9353</v>
      </c>
      <c r="G76" s="65">
        <v>21</v>
      </c>
      <c r="H76" s="65">
        <v>9361</v>
      </c>
      <c r="I76" s="43"/>
      <c r="J76" s="43"/>
      <c r="K76" s="44">
        <v>0</v>
      </c>
      <c r="L76">
        <v>2212</v>
      </c>
    </row>
    <row r="77" spans="1:12" x14ac:dyDescent="0.3">
      <c r="A77" s="59">
        <v>21</v>
      </c>
      <c r="B77" s="59">
        <v>9456</v>
      </c>
      <c r="C77" s="62">
        <v>12</v>
      </c>
      <c r="D77" s="59">
        <v>9477</v>
      </c>
      <c r="E77" s="62">
        <v>24</v>
      </c>
      <c r="F77" s="59">
        <v>9486</v>
      </c>
      <c r="G77" s="65">
        <v>23</v>
      </c>
      <c r="H77" s="65">
        <v>9496</v>
      </c>
      <c r="I77" s="43"/>
      <c r="J77" s="43"/>
      <c r="K77" s="44">
        <v>0</v>
      </c>
      <c r="L77">
        <v>2122</v>
      </c>
    </row>
    <row r="78" spans="1:12" x14ac:dyDescent="0.3">
      <c r="A78" s="59">
        <v>21</v>
      </c>
      <c r="B78" s="59">
        <v>9601</v>
      </c>
      <c r="C78" s="62">
        <v>21</v>
      </c>
      <c r="D78" s="59">
        <v>9613</v>
      </c>
      <c r="E78" s="62">
        <v>11</v>
      </c>
      <c r="F78" s="59">
        <v>9621</v>
      </c>
      <c r="G78" s="65">
        <v>21</v>
      </c>
      <c r="H78" s="65">
        <v>9630</v>
      </c>
      <c r="I78" s="43"/>
      <c r="J78" s="43"/>
      <c r="K78" s="44">
        <v>0</v>
      </c>
      <c r="L78">
        <v>2212</v>
      </c>
    </row>
    <row r="79" spans="1:12" x14ac:dyDescent="0.3">
      <c r="A79" s="59">
        <v>12</v>
      </c>
      <c r="B79" s="59">
        <v>9737</v>
      </c>
      <c r="C79" s="62">
        <v>23</v>
      </c>
      <c r="D79" s="59">
        <v>9745</v>
      </c>
      <c r="E79" s="62">
        <v>24</v>
      </c>
      <c r="F79" s="59">
        <v>9755</v>
      </c>
      <c r="G79" s="65">
        <v>14</v>
      </c>
      <c r="H79" s="65">
        <v>9769</v>
      </c>
      <c r="I79" s="43"/>
      <c r="J79" s="43"/>
      <c r="K79" s="44">
        <v>0</v>
      </c>
      <c r="L79">
        <v>1221</v>
      </c>
    </row>
    <row r="80" spans="1:12" x14ac:dyDescent="0.3">
      <c r="A80" s="59">
        <v>21</v>
      </c>
      <c r="B80" s="59">
        <v>9873</v>
      </c>
      <c r="C80" s="62">
        <v>12</v>
      </c>
      <c r="D80" s="59">
        <v>9880</v>
      </c>
      <c r="E80" s="62">
        <v>24</v>
      </c>
      <c r="F80" s="59">
        <v>9889</v>
      </c>
      <c r="G80" s="65">
        <v>23</v>
      </c>
      <c r="H80" s="65">
        <v>9904</v>
      </c>
      <c r="I80" s="43"/>
      <c r="J80" s="43"/>
      <c r="K80" s="44">
        <v>0</v>
      </c>
      <c r="L80">
        <v>2122</v>
      </c>
    </row>
    <row r="81" spans="1:12" x14ac:dyDescent="0.3">
      <c r="A81" s="59">
        <v>21</v>
      </c>
      <c r="B81" s="59">
        <v>10006</v>
      </c>
      <c r="C81" s="62">
        <v>21</v>
      </c>
      <c r="D81" s="59">
        <v>10015</v>
      </c>
      <c r="E81" s="62">
        <v>11</v>
      </c>
      <c r="F81" s="59">
        <v>10030</v>
      </c>
      <c r="G81" s="65">
        <v>21</v>
      </c>
      <c r="H81" s="65">
        <v>10046</v>
      </c>
      <c r="I81" s="43"/>
      <c r="J81" s="43"/>
      <c r="K81" s="44">
        <v>0</v>
      </c>
      <c r="L81">
        <v>2212</v>
      </c>
    </row>
    <row r="82" spans="1:12" x14ac:dyDescent="0.3">
      <c r="A82" s="59">
        <v>21</v>
      </c>
      <c r="B82" s="59">
        <v>10137</v>
      </c>
      <c r="C82" s="62">
        <v>12</v>
      </c>
      <c r="D82" s="59">
        <v>10156</v>
      </c>
      <c r="E82" s="62">
        <v>24</v>
      </c>
      <c r="F82" s="59">
        <v>10165</v>
      </c>
      <c r="G82" s="65">
        <v>23</v>
      </c>
      <c r="H82" s="65">
        <v>10173</v>
      </c>
      <c r="I82" s="43"/>
      <c r="J82" s="43"/>
      <c r="K82" s="44">
        <v>0</v>
      </c>
      <c r="L82">
        <v>2122</v>
      </c>
    </row>
    <row r="83" spans="1:12" x14ac:dyDescent="0.3">
      <c r="A83" s="59">
        <v>12</v>
      </c>
      <c r="B83" s="59">
        <v>10289</v>
      </c>
      <c r="C83" s="62">
        <v>23</v>
      </c>
      <c r="D83" s="59">
        <v>10298</v>
      </c>
      <c r="E83" s="62">
        <v>24</v>
      </c>
      <c r="F83" s="59">
        <v>10306</v>
      </c>
      <c r="G83" s="65">
        <v>23</v>
      </c>
      <c r="H83" s="65">
        <v>10314</v>
      </c>
      <c r="I83" s="43"/>
      <c r="J83" s="43"/>
      <c r="K83" s="44">
        <v>0</v>
      </c>
      <c r="L83">
        <v>1222</v>
      </c>
    </row>
    <row r="84" spans="1:12" x14ac:dyDescent="0.3">
      <c r="A84" s="59">
        <v>21</v>
      </c>
      <c r="B84" s="59">
        <v>10416</v>
      </c>
      <c r="C84" s="62">
        <v>12</v>
      </c>
      <c r="D84" s="59">
        <v>10425</v>
      </c>
      <c r="E84" s="62">
        <v>13</v>
      </c>
      <c r="F84" s="59">
        <v>10435</v>
      </c>
      <c r="G84" s="65">
        <v>23</v>
      </c>
      <c r="H84" s="65">
        <v>10443</v>
      </c>
      <c r="I84" s="43"/>
      <c r="J84" s="43"/>
      <c r="K84" s="44">
        <v>0</v>
      </c>
      <c r="L84">
        <v>2112</v>
      </c>
    </row>
    <row r="85" spans="1:12" x14ac:dyDescent="0.3">
      <c r="A85" s="60">
        <v>21</v>
      </c>
      <c r="B85" s="60">
        <v>10544</v>
      </c>
      <c r="C85" s="63">
        <v>21</v>
      </c>
      <c r="D85" s="60">
        <v>10551</v>
      </c>
      <c r="E85" s="63">
        <v>22</v>
      </c>
      <c r="F85" s="60">
        <v>10563</v>
      </c>
      <c r="G85" s="66">
        <v>14</v>
      </c>
      <c r="H85" s="66">
        <v>10574</v>
      </c>
      <c r="I85" s="42"/>
      <c r="J85" s="42"/>
      <c r="K85" s="52">
        <v>0</v>
      </c>
      <c r="L85">
        <v>2221</v>
      </c>
    </row>
    <row r="86" spans="1:12" x14ac:dyDescent="0.3">
      <c r="A86" s="60">
        <v>21</v>
      </c>
      <c r="B86" s="60">
        <v>10676</v>
      </c>
      <c r="C86" s="63">
        <v>21</v>
      </c>
      <c r="D86" s="60">
        <v>10688</v>
      </c>
      <c r="E86" s="63">
        <v>11</v>
      </c>
      <c r="F86" s="60">
        <v>10703</v>
      </c>
      <c r="G86" s="66">
        <v>21</v>
      </c>
      <c r="H86" s="66">
        <v>10714</v>
      </c>
      <c r="I86" s="42"/>
      <c r="J86" s="42"/>
      <c r="K86" s="52">
        <v>0</v>
      </c>
      <c r="L86">
        <v>2212</v>
      </c>
    </row>
    <row r="87" spans="1:12" x14ac:dyDescent="0.3">
      <c r="A87" s="60">
        <v>21</v>
      </c>
      <c r="B87" s="60">
        <v>10811</v>
      </c>
      <c r="C87" s="63">
        <v>12</v>
      </c>
      <c r="D87" s="60">
        <v>10829</v>
      </c>
      <c r="E87" s="63">
        <v>24</v>
      </c>
      <c r="F87" s="60">
        <v>10837</v>
      </c>
      <c r="G87" s="66">
        <v>23</v>
      </c>
      <c r="H87" s="66">
        <v>10860</v>
      </c>
      <c r="I87" s="42"/>
      <c r="J87" s="42"/>
      <c r="K87" s="52">
        <v>0</v>
      </c>
      <c r="L87">
        <v>2122</v>
      </c>
    </row>
    <row r="88" spans="1:12" x14ac:dyDescent="0.3">
      <c r="A88" s="60">
        <v>21</v>
      </c>
      <c r="B88" s="60">
        <v>10959</v>
      </c>
      <c r="C88" s="63">
        <v>12</v>
      </c>
      <c r="D88" s="60">
        <v>10968</v>
      </c>
      <c r="E88" s="63">
        <v>13</v>
      </c>
      <c r="F88" s="60">
        <v>10978</v>
      </c>
      <c r="G88" s="66">
        <v>23</v>
      </c>
      <c r="H88" s="66">
        <v>10986</v>
      </c>
      <c r="I88" s="42"/>
      <c r="J88" s="42"/>
      <c r="K88" s="52">
        <v>0</v>
      </c>
      <c r="L88">
        <v>2112</v>
      </c>
    </row>
    <row r="89" spans="1:12" x14ac:dyDescent="0.3">
      <c r="A89" s="60">
        <v>12</v>
      </c>
      <c r="B89" s="60">
        <v>11095</v>
      </c>
      <c r="C89" s="63">
        <v>23</v>
      </c>
      <c r="D89" s="60">
        <v>11103</v>
      </c>
      <c r="E89" s="63">
        <v>24</v>
      </c>
      <c r="F89" s="60">
        <v>11116</v>
      </c>
      <c r="G89" s="66">
        <v>14</v>
      </c>
      <c r="H89" s="66">
        <v>11124</v>
      </c>
      <c r="I89" s="42"/>
      <c r="J89" s="42"/>
      <c r="K89" s="52">
        <v>0</v>
      </c>
      <c r="L89">
        <v>1221</v>
      </c>
    </row>
    <row r="90" spans="1:12" x14ac:dyDescent="0.3">
      <c r="A90" s="60">
        <v>21</v>
      </c>
      <c r="B90" s="60">
        <v>11224</v>
      </c>
      <c r="C90" s="63">
        <v>12</v>
      </c>
      <c r="D90" s="60">
        <v>11239</v>
      </c>
      <c r="E90" s="63">
        <v>24</v>
      </c>
      <c r="F90" s="60">
        <v>11247</v>
      </c>
      <c r="G90" s="66">
        <v>23</v>
      </c>
      <c r="H90" s="66">
        <v>11255</v>
      </c>
      <c r="I90" s="42"/>
      <c r="J90" s="42"/>
      <c r="K90" s="52">
        <v>0</v>
      </c>
      <c r="L90">
        <v>2122</v>
      </c>
    </row>
    <row r="91" spans="1:12" x14ac:dyDescent="0.3">
      <c r="A91" s="60">
        <v>21</v>
      </c>
      <c r="B91" s="60">
        <v>11356</v>
      </c>
      <c r="C91" s="63">
        <v>12</v>
      </c>
      <c r="D91" s="60">
        <v>11371</v>
      </c>
      <c r="E91" s="63">
        <v>24</v>
      </c>
      <c r="F91" s="60">
        <v>11380</v>
      </c>
      <c r="G91" s="66">
        <v>23</v>
      </c>
      <c r="H91" s="66">
        <v>11388</v>
      </c>
      <c r="I91" s="42"/>
      <c r="J91" s="42"/>
      <c r="K91" s="52">
        <v>0</v>
      </c>
      <c r="L91">
        <v>2122</v>
      </c>
    </row>
    <row r="92" spans="1:12" x14ac:dyDescent="0.3">
      <c r="A92" s="60">
        <v>21</v>
      </c>
      <c r="B92" s="60">
        <v>11489</v>
      </c>
      <c r="C92" s="63">
        <v>21</v>
      </c>
      <c r="D92" s="60">
        <v>11496</v>
      </c>
      <c r="E92" s="63">
        <v>11</v>
      </c>
      <c r="F92" s="60">
        <v>11509</v>
      </c>
      <c r="G92" s="66">
        <v>21</v>
      </c>
      <c r="H92" s="66">
        <v>11518</v>
      </c>
      <c r="I92" s="42"/>
      <c r="J92" s="42"/>
      <c r="K92" s="52">
        <v>0</v>
      </c>
      <c r="L92">
        <v>2212</v>
      </c>
    </row>
    <row r="93" spans="1:12" x14ac:dyDescent="0.3">
      <c r="A93" s="60">
        <v>21</v>
      </c>
      <c r="B93" s="60">
        <v>11613</v>
      </c>
      <c r="C93" s="63">
        <v>12</v>
      </c>
      <c r="D93" s="60">
        <v>11622</v>
      </c>
      <c r="E93" s="63">
        <v>24</v>
      </c>
      <c r="F93" s="60">
        <v>11634</v>
      </c>
      <c r="G93" s="66">
        <v>14</v>
      </c>
      <c r="H93" s="66">
        <v>11644</v>
      </c>
      <c r="I93" s="42"/>
      <c r="J93" s="42"/>
      <c r="K93" s="52">
        <v>0</v>
      </c>
      <c r="L93">
        <v>2121</v>
      </c>
    </row>
    <row r="94" spans="1:12" x14ac:dyDescent="0.3">
      <c r="A94" s="60">
        <v>21</v>
      </c>
      <c r="B94" s="60">
        <v>11749</v>
      </c>
      <c r="C94" s="63">
        <v>12</v>
      </c>
      <c r="D94" s="60">
        <v>11758</v>
      </c>
      <c r="E94" s="63">
        <v>24</v>
      </c>
      <c r="F94" s="60">
        <v>11773</v>
      </c>
      <c r="G94" s="66">
        <v>23</v>
      </c>
      <c r="H94" s="66">
        <v>11781</v>
      </c>
      <c r="I94" s="42"/>
      <c r="J94" s="42"/>
      <c r="K94" s="52">
        <v>0</v>
      </c>
      <c r="L94">
        <v>2122</v>
      </c>
    </row>
    <row r="95" spans="1:12" x14ac:dyDescent="0.3">
      <c r="A95" s="60">
        <v>21</v>
      </c>
      <c r="B95" s="60">
        <v>11885</v>
      </c>
      <c r="C95" s="63">
        <v>21</v>
      </c>
      <c r="D95" s="60">
        <v>11909</v>
      </c>
      <c r="E95" s="63">
        <v>22</v>
      </c>
      <c r="F95" s="60">
        <v>11928</v>
      </c>
      <c r="G95" s="66">
        <v>23</v>
      </c>
      <c r="H95" s="66">
        <v>11939</v>
      </c>
      <c r="I95" s="42"/>
      <c r="J95" s="42"/>
      <c r="K95" s="52">
        <v>0</v>
      </c>
      <c r="L95">
        <v>2222</v>
      </c>
    </row>
    <row r="96" spans="1:12" x14ac:dyDescent="0.3">
      <c r="A96" s="60">
        <v>21</v>
      </c>
      <c r="B96" s="60">
        <v>12036</v>
      </c>
      <c r="C96" s="63">
        <v>21</v>
      </c>
      <c r="D96" s="60">
        <v>12044</v>
      </c>
      <c r="E96" s="63">
        <v>22</v>
      </c>
      <c r="F96" s="60">
        <v>12053</v>
      </c>
      <c r="G96" s="66">
        <v>14</v>
      </c>
      <c r="H96" s="66">
        <v>12063</v>
      </c>
      <c r="I96" s="42"/>
      <c r="J96" s="42"/>
      <c r="K96" s="52">
        <v>0</v>
      </c>
      <c r="L96">
        <v>2221</v>
      </c>
    </row>
    <row r="97" spans="1:12" x14ac:dyDescent="0.3">
      <c r="A97" s="60">
        <v>21</v>
      </c>
      <c r="B97" s="60">
        <v>12161</v>
      </c>
      <c r="C97" s="63">
        <v>21</v>
      </c>
      <c r="D97" s="60">
        <v>12167</v>
      </c>
      <c r="E97" s="63">
        <v>22</v>
      </c>
      <c r="F97" s="60">
        <v>12176</v>
      </c>
      <c r="G97" s="66">
        <v>14</v>
      </c>
      <c r="H97" s="66">
        <v>12185</v>
      </c>
      <c r="I97" s="42"/>
      <c r="J97" s="42"/>
      <c r="K97" s="52">
        <v>0</v>
      </c>
      <c r="L97">
        <v>2221</v>
      </c>
    </row>
    <row r="98" spans="1:12" x14ac:dyDescent="0.3">
      <c r="A98" s="60">
        <v>21</v>
      </c>
      <c r="B98" s="60">
        <v>12286</v>
      </c>
      <c r="C98" s="63">
        <v>21</v>
      </c>
      <c r="D98" s="60">
        <v>12294</v>
      </c>
      <c r="E98" s="63">
        <v>11</v>
      </c>
      <c r="F98" s="60">
        <v>12306</v>
      </c>
      <c r="G98" s="66">
        <v>21</v>
      </c>
      <c r="H98" s="66">
        <v>12315</v>
      </c>
      <c r="I98" s="42"/>
      <c r="J98" s="42"/>
      <c r="K98" s="52">
        <v>0</v>
      </c>
      <c r="L98">
        <v>2212</v>
      </c>
    </row>
    <row r="99" spans="1:12" x14ac:dyDescent="0.3">
      <c r="A99" s="60">
        <v>21</v>
      </c>
      <c r="B99" s="60">
        <v>12407</v>
      </c>
      <c r="C99" s="63">
        <v>21</v>
      </c>
      <c r="D99" s="60">
        <v>12411</v>
      </c>
      <c r="E99" s="63">
        <v>11</v>
      </c>
      <c r="F99" s="60">
        <v>12425</v>
      </c>
      <c r="G99" s="66">
        <v>21</v>
      </c>
      <c r="H99" s="66">
        <v>12433</v>
      </c>
      <c r="I99" s="42"/>
      <c r="J99" s="42"/>
      <c r="K99" s="52">
        <v>0</v>
      </c>
      <c r="L99">
        <v>2212</v>
      </c>
    </row>
    <row r="100" spans="1:12" x14ac:dyDescent="0.3">
      <c r="A100" s="60">
        <v>21</v>
      </c>
      <c r="B100" s="60">
        <v>12534</v>
      </c>
      <c r="C100" s="63">
        <v>21</v>
      </c>
      <c r="D100" s="60">
        <v>12544</v>
      </c>
      <c r="E100" s="63">
        <v>11</v>
      </c>
      <c r="F100" s="60">
        <v>12554</v>
      </c>
      <c r="G100" s="66">
        <v>21</v>
      </c>
      <c r="H100" s="66">
        <v>12565</v>
      </c>
      <c r="I100" s="42"/>
      <c r="J100" s="42"/>
      <c r="K100" s="52">
        <v>1</v>
      </c>
      <c r="L100">
        <v>2212</v>
      </c>
    </row>
    <row r="101" spans="1:12" x14ac:dyDescent="0.3">
      <c r="A101" s="17"/>
      <c r="B101" s="17"/>
      <c r="C101" s="17"/>
      <c r="D101" s="17"/>
      <c r="E101" s="17"/>
      <c r="F101" s="17"/>
      <c r="G101" s="17"/>
      <c r="H10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0</v>
      </c>
      <c r="B2" s="35">
        <v>40751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87</v>
      </c>
      <c r="V3" s="26" t="s">
        <v>115</v>
      </c>
      <c r="W3">
        <f>COUNTA(L7:L21)</f>
        <v>15</v>
      </c>
      <c r="AA3" s="26" t="s">
        <v>115</v>
      </c>
      <c r="AB3">
        <f>COUNTA(L22:L35)</f>
        <v>14</v>
      </c>
      <c r="AF3" s="26" t="s">
        <v>115</v>
      </c>
      <c r="AG3">
        <f>COUNTA(L36:L50)</f>
        <v>15</v>
      </c>
      <c r="AK3" s="26" t="s">
        <v>115</v>
      </c>
      <c r="AL3">
        <f>COUNTA(L51:L64)</f>
        <v>14</v>
      </c>
      <c r="AP3" s="26" t="s">
        <v>115</v>
      </c>
      <c r="AQ3">
        <f>COUNTA(L65:L79)</f>
        <v>15</v>
      </c>
      <c r="AU3" s="26" t="s">
        <v>115</v>
      </c>
      <c r="AV3">
        <f>COUNTA(L80:L93)</f>
        <v>14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87</v>
      </c>
      <c r="V4" s="26" t="s">
        <v>116</v>
      </c>
      <c r="W4">
        <f>SUM(U7:U22)</f>
        <v>15</v>
      </c>
      <c r="AA4" s="26" t="s">
        <v>116</v>
      </c>
      <c r="AB4">
        <f>SUM(Z7:Z22)</f>
        <v>14</v>
      </c>
      <c r="AF4" s="26" t="s">
        <v>116</v>
      </c>
      <c r="AG4">
        <f>SUM(AE7:AE22)</f>
        <v>15</v>
      </c>
      <c r="AK4" s="26" t="s">
        <v>116</v>
      </c>
      <c r="AL4">
        <f>SUM(AJ7:AJ22)</f>
        <v>14</v>
      </c>
      <c r="AP4" s="26" t="s">
        <v>116</v>
      </c>
      <c r="AQ4">
        <f>SUM(AO7:AO22)</f>
        <v>15</v>
      </c>
      <c r="AU4" s="26" t="s">
        <v>116</v>
      </c>
      <c r="AV4">
        <f>SUM(AT7:AT22)</f>
        <v>14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12</v>
      </c>
      <c r="C7" s="61">
        <v>23</v>
      </c>
      <c r="D7" s="58">
        <v>21</v>
      </c>
      <c r="E7" s="61">
        <v>24</v>
      </c>
      <c r="F7" s="58">
        <v>29</v>
      </c>
      <c r="G7" s="64">
        <v>23</v>
      </c>
      <c r="H7" s="64">
        <v>37</v>
      </c>
      <c r="I7" s="43"/>
      <c r="J7" s="43"/>
      <c r="K7" s="44">
        <v>0</v>
      </c>
      <c r="L7">
        <v>1222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COUNTIF(L7:L21,T7)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COUNTIF(L22:L35,Y7)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COUNTIF(L36:L50,AD7)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COUNTIF(L51:L64,AI7)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COUNTIF(L65:L79,AN7)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COUNTIF(L80:L93,AS7)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134</v>
      </c>
      <c r="C8" s="62">
        <v>21</v>
      </c>
      <c r="D8" s="59">
        <v>140</v>
      </c>
      <c r="E8" s="62">
        <v>11</v>
      </c>
      <c r="F8" s="59">
        <v>154</v>
      </c>
      <c r="G8" s="65">
        <v>21</v>
      </c>
      <c r="H8" s="65">
        <v>162</v>
      </c>
      <c r="I8" s="43"/>
      <c r="J8" s="43"/>
      <c r="K8" s="44">
        <v>0</v>
      </c>
      <c r="L8">
        <v>2212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COUNTIF(L7:L21,T8)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COUNTIF(L22:L35,Y8)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COUNTIF(L36:L50,AD8)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COUNTIF(L51:L64,AI8)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COUNTIF(L65:L79,AN8)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COUNTIF(L80:L93,AS8)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253</v>
      </c>
      <c r="C9" s="62">
        <v>21</v>
      </c>
      <c r="D9" s="59">
        <v>260</v>
      </c>
      <c r="E9" s="62">
        <v>11</v>
      </c>
      <c r="F9" s="59">
        <v>277</v>
      </c>
      <c r="G9" s="65">
        <v>21</v>
      </c>
      <c r="H9" s="65">
        <v>285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0</v>
      </c>
      <c r="P9" s="37">
        <f>O9/$Q$4</f>
        <v>0</v>
      </c>
      <c r="Q9" s="37">
        <f>IF(P9=0,0,(P9*((LOG(P9))/LOG(2))))</f>
        <v>0</v>
      </c>
      <c r="T9" s="37">
        <f>N9</f>
        <v>1121</v>
      </c>
      <c r="U9" s="37">
        <f>COUNTIF(L7:L21,T9)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COUNTIF(L22:L35,Y9)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COUNTIF(L36:L50,AD9)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COUNTIF(L51:L64,AI9)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COUNTIF(L65:L79,AN9)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COUNTIF(L80:L93,AS9)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374</v>
      </c>
      <c r="C10" s="62">
        <v>21</v>
      </c>
      <c r="D10" s="59">
        <v>379</v>
      </c>
      <c r="E10" s="62">
        <v>22</v>
      </c>
      <c r="F10" s="59">
        <v>396</v>
      </c>
      <c r="G10" s="65">
        <v>14</v>
      </c>
      <c r="H10" s="65">
        <v>409</v>
      </c>
      <c r="I10" s="43"/>
      <c r="J10" s="43"/>
      <c r="K10" s="44">
        <v>0</v>
      </c>
      <c r="L10">
        <v>2221</v>
      </c>
      <c r="N10" s="37">
        <v>1122</v>
      </c>
      <c r="O10" s="37">
        <f>COUNTIF($L$7:$L$500,N10)</f>
        <v>2</v>
      </c>
      <c r="P10" s="37">
        <f>O10/$Q$4</f>
        <v>2.2988505747126436E-2</v>
      </c>
      <c r="Q10" s="37">
        <f>IF(P10=0,0,(P10*((LOG(P10))/LOG(2))))</f>
        <v>-0.12512513783560297</v>
      </c>
      <c r="T10" s="37">
        <f>N10</f>
        <v>1122</v>
      </c>
      <c r="U10" s="37">
        <f>COUNTIF(L7:L21,T10)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COUNTIF(L22:L35,Y10)</f>
        <v>1</v>
      </c>
      <c r="AA10" s="37">
        <f>Z10/(AB4-Z20)</f>
        <v>0.14285714285714285</v>
      </c>
      <c r="AB10" s="37">
        <f>IF(AA10=0,0,(AA10*((LOG(AA10))/LOG(2))))</f>
        <v>-0.40105070315108626</v>
      </c>
      <c r="AD10" s="37">
        <f>N10</f>
        <v>1122</v>
      </c>
      <c r="AE10" s="37">
        <f>COUNTIF(L36:L50,AD10)</f>
        <v>1</v>
      </c>
      <c r="AF10" s="37">
        <f>AE10/(AG4-AE20)</f>
        <v>0.1111111111111111</v>
      </c>
      <c r="AG10" s="37">
        <f>IF(AF10=0,0,(AF10*((LOG(AF10))/LOG(2))))</f>
        <v>-0.3522138890491458</v>
      </c>
      <c r="AI10" s="37">
        <f>N10</f>
        <v>1122</v>
      </c>
      <c r="AJ10" s="37">
        <f>COUNTIF(L51:L64,AI10)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COUNTIF(L65:L79,AN10)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COUNTIF(L80:L93,AS10)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21</v>
      </c>
      <c r="B11" s="59">
        <v>505</v>
      </c>
      <c r="C11" s="62">
        <v>21</v>
      </c>
      <c r="D11" s="59">
        <v>513</v>
      </c>
      <c r="E11" s="62">
        <v>22</v>
      </c>
      <c r="F11" s="59">
        <v>518</v>
      </c>
      <c r="G11" s="65">
        <v>14</v>
      </c>
      <c r="H11" s="65">
        <v>531</v>
      </c>
      <c r="I11" s="43"/>
      <c r="J11" s="43"/>
      <c r="K11" s="44">
        <v>0</v>
      </c>
      <c r="L11">
        <v>2221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COUNTIF(L7:L21,T11)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COUNTIF(L22:L35,Y11)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COUNTIF(L36:L50,AD11)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COUNTIF(L51:L64,AI11)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COUNTIF(L65:L79,AN11)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COUNTIF(L80:L93,AS11)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633</v>
      </c>
      <c r="C12" s="62">
        <v>21</v>
      </c>
      <c r="D12" s="59">
        <v>638</v>
      </c>
      <c r="E12" s="62">
        <v>11</v>
      </c>
      <c r="F12" s="59">
        <v>653</v>
      </c>
      <c r="G12" s="65">
        <v>21</v>
      </c>
      <c r="H12" s="65">
        <v>661</v>
      </c>
      <c r="I12" s="43"/>
      <c r="J12" s="43"/>
      <c r="K12" s="44">
        <v>0</v>
      </c>
      <c r="L12">
        <v>2212</v>
      </c>
      <c r="N12" s="37">
        <v>1212</v>
      </c>
      <c r="O12" s="37">
        <f>COUNTIF($L$7:$L$500,N12)</f>
        <v>0</v>
      </c>
      <c r="P12" s="37">
        <f>O12/$Q$4</f>
        <v>0</v>
      </c>
      <c r="Q12" s="37">
        <f>IF(P12=0,0,(P12*((LOG(P12))/LOG(2))))</f>
        <v>0</v>
      </c>
      <c r="T12" s="37">
        <f>N12</f>
        <v>1212</v>
      </c>
      <c r="U12" s="37">
        <f>COUNTIF(L7:L21,T12)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COUNTIF(L22:L35,Y12)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COUNTIF(L36:L50,AD12)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COUNTIF(L51:L64,AI12)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COUNTIF(L65:L79,AN12)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COUNTIF(L80:L93,AS12)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21</v>
      </c>
      <c r="B13" s="59">
        <v>751</v>
      </c>
      <c r="C13" s="62">
        <v>21</v>
      </c>
      <c r="D13" s="59">
        <v>758</v>
      </c>
      <c r="E13" s="62">
        <v>22</v>
      </c>
      <c r="F13" s="59">
        <v>766</v>
      </c>
      <c r="G13" s="65">
        <v>14</v>
      </c>
      <c r="H13" s="65">
        <v>774</v>
      </c>
      <c r="I13" s="43"/>
      <c r="J13" s="43"/>
      <c r="K13" s="44">
        <v>0</v>
      </c>
      <c r="L13">
        <v>2221</v>
      </c>
      <c r="N13" s="37">
        <v>1221</v>
      </c>
      <c r="O13" s="37">
        <f>COUNTIF($L$7:$L$500,N13)</f>
        <v>4</v>
      </c>
      <c r="P13" s="37">
        <f>O13/$Q$4</f>
        <v>4.5977011494252873E-2</v>
      </c>
      <c r="Q13" s="37">
        <f>IF(P13=0,0,(P13*((LOG(P13))/LOG(2))))</f>
        <v>-0.20427326417695305</v>
      </c>
      <c r="T13" s="37">
        <f>N13</f>
        <v>1221</v>
      </c>
      <c r="U13" s="37">
        <f>COUNTIF(L7:L21,T13)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COUNTIF(L22:L35,Y13)</f>
        <v>0</v>
      </c>
      <c r="AA13" s="37">
        <f>Z13/(AB4-Z20)</f>
        <v>0</v>
      </c>
      <c r="AB13" s="37">
        <f>IF(AA13=0,0,(AA13*((LOG(AA13))/LOG(2))))</f>
        <v>0</v>
      </c>
      <c r="AD13" s="37">
        <f>N13</f>
        <v>1221</v>
      </c>
      <c r="AE13" s="37">
        <f>COUNTIF(L36:L50,AD13)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COUNTIF(L51:L64,AI13)</f>
        <v>1</v>
      </c>
      <c r="AK13" s="37">
        <f>AJ13/(AL4-AJ20)</f>
        <v>0.1</v>
      </c>
      <c r="AL13" s="37">
        <f>IF(AK13=0,0,(AK13*((LOG(AK13))/LOG(2))))</f>
        <v>-0.33219280948873625</v>
      </c>
      <c r="AN13" s="37">
        <f>N13</f>
        <v>1221</v>
      </c>
      <c r="AO13" s="37">
        <f>COUNTIF(L65:L79,AN13)</f>
        <v>1</v>
      </c>
      <c r="AP13" s="37">
        <f>AO13/(AQ4-AO20)</f>
        <v>0.1111111111111111</v>
      </c>
      <c r="AQ13" s="37">
        <f>IF(AP13=0,0,(AP13*((LOG(AP13))/LOG(2))))</f>
        <v>-0.3522138890491458</v>
      </c>
      <c r="AS13" s="37">
        <f>N13</f>
        <v>1221</v>
      </c>
      <c r="AT13" s="37">
        <f>COUNTIF(L80:L93,AS13)</f>
        <v>2</v>
      </c>
      <c r="AU13" s="37">
        <f>AT13/(AV4-AT20)</f>
        <v>0.33333333333333331</v>
      </c>
      <c r="AV13" s="37">
        <f>IF(AU13=0,0,(AU13*((LOG(AU13))/LOG(2))))</f>
        <v>-0.52832083357371862</v>
      </c>
    </row>
    <row r="14" spans="1:48" x14ac:dyDescent="0.3">
      <c r="A14" s="59">
        <v>21</v>
      </c>
      <c r="B14" s="59">
        <v>873</v>
      </c>
      <c r="C14" s="62">
        <v>21</v>
      </c>
      <c r="D14" s="59">
        <v>891</v>
      </c>
      <c r="E14" s="62">
        <v>11</v>
      </c>
      <c r="F14" s="59">
        <v>899</v>
      </c>
      <c r="G14" s="65">
        <v>21</v>
      </c>
      <c r="H14" s="65">
        <v>909</v>
      </c>
      <c r="I14" s="43"/>
      <c r="J14" s="43"/>
      <c r="K14" s="44">
        <v>0</v>
      </c>
      <c r="L14">
        <v>2212</v>
      </c>
      <c r="N14" s="37">
        <v>1222</v>
      </c>
      <c r="O14" s="37">
        <f>COUNTIF($L$7:$L$500,N14)</f>
        <v>3</v>
      </c>
      <c r="P14" s="37">
        <f>O14/$Q$4</f>
        <v>3.4482758620689655E-2</v>
      </c>
      <c r="Q14" s="37">
        <f>IF(P14=0,0,(P14*((LOG(P14))/LOG(2))))</f>
        <v>-0.16751658603888178</v>
      </c>
      <c r="T14" s="37">
        <f>N14</f>
        <v>1222</v>
      </c>
      <c r="U14" s="37">
        <f>COUNTIF(L7:L21,T14)</f>
        <v>1</v>
      </c>
      <c r="V14" s="37">
        <f>U14/(W4-U20)</f>
        <v>0.16666666666666666</v>
      </c>
      <c r="W14" s="37">
        <f>IF(V14=0,0,(V14*((LOG(V14))/LOG(2))))</f>
        <v>-0.43082708345352599</v>
      </c>
      <c r="Y14" s="37">
        <f>N14</f>
        <v>1222</v>
      </c>
      <c r="Z14" s="37">
        <f>COUNTIF(L22:L35,Y14)</f>
        <v>0</v>
      </c>
      <c r="AA14" s="37">
        <f>Z14/(AB4-Z20)</f>
        <v>0</v>
      </c>
      <c r="AB14" s="37">
        <f>IF(AA14=0,0,(AA14*((LOG(AA14))/LOG(2))))</f>
        <v>0</v>
      </c>
      <c r="AD14" s="37">
        <f>N14</f>
        <v>1222</v>
      </c>
      <c r="AE14" s="37">
        <f>COUNTIF(L36:L50,AD14)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COUNTIF(L51:L64,AI14)</f>
        <v>1</v>
      </c>
      <c r="AK14" s="37">
        <f>AJ14/(AL4-AJ20)</f>
        <v>0.1</v>
      </c>
      <c r="AL14" s="37">
        <f>IF(AK14=0,0,(AK14*((LOG(AK14))/LOG(2))))</f>
        <v>-0.33219280948873625</v>
      </c>
      <c r="AN14" s="37">
        <f>N14</f>
        <v>1222</v>
      </c>
      <c r="AO14" s="37">
        <f>COUNTIF(L65:L79,AN14)</f>
        <v>1</v>
      </c>
      <c r="AP14" s="37">
        <f>AO14/(AQ4-AO20)</f>
        <v>0.1111111111111111</v>
      </c>
      <c r="AQ14" s="37">
        <f>IF(AP14=0,0,(AP14*((LOG(AP14))/LOG(2))))</f>
        <v>-0.3522138890491458</v>
      </c>
      <c r="AS14" s="37">
        <f>N14</f>
        <v>1222</v>
      </c>
      <c r="AT14" s="37">
        <f>COUNTIF(L80:L93,AS14)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21</v>
      </c>
      <c r="B15" s="59">
        <v>1000</v>
      </c>
      <c r="C15" s="62">
        <v>21</v>
      </c>
      <c r="D15" s="59">
        <v>1007</v>
      </c>
      <c r="E15" s="62">
        <v>11</v>
      </c>
      <c r="F15" s="59">
        <v>1017</v>
      </c>
      <c r="G15" s="65">
        <v>21</v>
      </c>
      <c r="H15" s="65">
        <v>1025</v>
      </c>
      <c r="I15" s="43"/>
      <c r="J15" s="43"/>
      <c r="K15" s="44">
        <v>0</v>
      </c>
      <c r="L15">
        <v>2212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COUNTIF(L7:L21,T15)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COUNTIF(L22:L35,Y15)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COUNTIF(L36:L50,AD15)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COUNTIF(L51:L64,AI15)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COUNTIF(L65:L79,AN15)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COUNTIF(L80:L93,AS15)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1116</v>
      </c>
      <c r="C16" s="62">
        <v>21</v>
      </c>
      <c r="D16" s="59">
        <v>1121</v>
      </c>
      <c r="E16" s="62">
        <v>11</v>
      </c>
      <c r="F16" s="59">
        <v>1131</v>
      </c>
      <c r="G16" s="65">
        <v>21</v>
      </c>
      <c r="H16" s="65">
        <v>1138</v>
      </c>
      <c r="I16" s="43"/>
      <c r="J16" s="43"/>
      <c r="K16" s="44">
        <v>0</v>
      </c>
      <c r="L16">
        <v>2212</v>
      </c>
      <c r="N16" s="37">
        <v>2112</v>
      </c>
      <c r="O16" s="37">
        <f>COUNTIF($L$7:$L$500,N16)</f>
        <v>1</v>
      </c>
      <c r="P16" s="37">
        <f>O16/$Q$4</f>
        <v>1.1494252873563218E-2</v>
      </c>
      <c r="Q16" s="37">
        <f>IF(P16=0,0,(P16*((LOG(P16))/LOG(2))))</f>
        <v>-7.4056821791364691E-2</v>
      </c>
      <c r="T16" s="37">
        <f>N16</f>
        <v>2112</v>
      </c>
      <c r="U16" s="37">
        <f>COUNTIF(L7:L21,T16)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COUNTIF(L22:L35,Y16)</f>
        <v>1</v>
      </c>
      <c r="AA16" s="37">
        <f>Z16/(AB4-Z20)</f>
        <v>0.14285714285714285</v>
      </c>
      <c r="AB16" s="37">
        <f>IF(AA16=0,0,(AA16*((LOG(AA16))/LOG(2))))</f>
        <v>-0.40105070315108626</v>
      </c>
      <c r="AD16" s="37">
        <f>N16</f>
        <v>2112</v>
      </c>
      <c r="AE16" s="37">
        <f>COUNTIF(L36:L50,AD16)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COUNTIF(L51:L64,AI16)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COUNTIF(L65:L79,AN16)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COUNTIF(L80:L93,AS16)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1227</v>
      </c>
      <c r="C17" s="62">
        <v>12</v>
      </c>
      <c r="D17" s="59">
        <v>1245</v>
      </c>
      <c r="E17" s="62">
        <v>24</v>
      </c>
      <c r="F17" s="59">
        <v>1252</v>
      </c>
      <c r="G17" s="65">
        <v>14</v>
      </c>
      <c r="H17" s="65">
        <v>1273</v>
      </c>
      <c r="I17" s="43"/>
      <c r="J17" s="43"/>
      <c r="K17" s="44">
        <v>0</v>
      </c>
      <c r="L17">
        <v>2121</v>
      </c>
      <c r="N17" s="37">
        <v>2121</v>
      </c>
      <c r="O17" s="37">
        <f>COUNTIF($L$7:$L$500,N17)</f>
        <v>6</v>
      </c>
      <c r="P17" s="37">
        <f>O17/$Q$4</f>
        <v>6.8965517241379309E-2</v>
      </c>
      <c r="Q17" s="37">
        <f>IF(P17=0,0,(P17*((LOG(P17))/LOG(2))))</f>
        <v>-0.26606765483638428</v>
      </c>
      <c r="T17" s="37">
        <f>N17</f>
        <v>2121</v>
      </c>
      <c r="U17" s="37">
        <f>COUNTIF(L7:L21,T17)</f>
        <v>1</v>
      </c>
      <c r="V17" s="37">
        <f>U17/(W4-U20)</f>
        <v>0.16666666666666666</v>
      </c>
      <c r="W17" s="37">
        <f>IF(V17=0,0,(V17*((LOG(V17))/LOG(2))))</f>
        <v>-0.43082708345352599</v>
      </c>
      <c r="Y17" s="37">
        <f>N17</f>
        <v>2121</v>
      </c>
      <c r="Z17" s="37">
        <f>COUNTIF(L22:L35,Y17)</f>
        <v>2</v>
      </c>
      <c r="AA17" s="37">
        <f>Z17/(AB4-Z20)</f>
        <v>0.2857142857142857</v>
      </c>
      <c r="AB17" s="37">
        <f>IF(AA17=0,0,(AA17*((LOG(AA17))/LOG(2))))</f>
        <v>-0.51638712058788683</v>
      </c>
      <c r="AD17" s="37">
        <f>N17</f>
        <v>2121</v>
      </c>
      <c r="AE17" s="37">
        <f>COUNTIF(L36:L50,AD17)</f>
        <v>1</v>
      </c>
      <c r="AF17" s="37">
        <f>AE17/(AG4-AE20)</f>
        <v>0.1111111111111111</v>
      </c>
      <c r="AG17" s="37">
        <f>IF(AF17=0,0,(AF17*((LOG(AF17))/LOG(2))))</f>
        <v>-0.3522138890491458</v>
      </c>
      <c r="AI17" s="37">
        <f>N17</f>
        <v>2121</v>
      </c>
      <c r="AJ17" s="37">
        <f>COUNTIF(L51:L64,AI17)</f>
        <v>1</v>
      </c>
      <c r="AK17" s="37">
        <f>AJ17/(AL4-AJ20)</f>
        <v>0.1</v>
      </c>
      <c r="AL17" s="37">
        <f>IF(AK17=0,0,(AK17*((LOG(AK17))/LOG(2))))</f>
        <v>-0.33219280948873625</v>
      </c>
      <c r="AN17" s="37">
        <f>N17</f>
        <v>2121</v>
      </c>
      <c r="AO17" s="37">
        <f>COUNTIF(L65:L79,AN17)</f>
        <v>0</v>
      </c>
      <c r="AP17" s="37">
        <f>AO17/(AQ4-AO20)</f>
        <v>0</v>
      </c>
      <c r="AQ17" s="37">
        <f>IF(AP17=0,0,(AP17*((LOG(AP17))/LOG(2))))</f>
        <v>0</v>
      </c>
      <c r="AS17" s="37">
        <f>N17</f>
        <v>2121</v>
      </c>
      <c r="AT17" s="37">
        <f>COUNTIF(L80:L93,AS17)</f>
        <v>1</v>
      </c>
      <c r="AU17" s="37">
        <f>AT17/(AV4-AT20)</f>
        <v>0.16666666666666666</v>
      </c>
      <c r="AV17" s="37">
        <f>IF(AU17=0,0,(AU17*((LOG(AU17))/LOG(2))))</f>
        <v>-0.43082708345352599</v>
      </c>
    </row>
    <row r="18" spans="1:48" x14ac:dyDescent="0.3">
      <c r="A18" s="59">
        <v>21</v>
      </c>
      <c r="B18" s="59">
        <v>1371</v>
      </c>
      <c r="C18" s="62">
        <v>21</v>
      </c>
      <c r="D18" s="59">
        <v>1378</v>
      </c>
      <c r="E18" s="62">
        <v>11</v>
      </c>
      <c r="F18" s="59">
        <v>1396</v>
      </c>
      <c r="G18" s="65">
        <v>21</v>
      </c>
      <c r="H18" s="65">
        <v>1405</v>
      </c>
      <c r="I18" s="43"/>
      <c r="J18" s="43"/>
      <c r="K18" s="44">
        <v>0</v>
      </c>
      <c r="L18">
        <v>2212</v>
      </c>
      <c r="N18" s="37">
        <v>2122</v>
      </c>
      <c r="O18" s="37">
        <f>COUNTIF($L$7:$L$500,N18)</f>
        <v>12</v>
      </c>
      <c r="P18" s="37">
        <f>O18/$Q$4</f>
        <v>0.13793103448275862</v>
      </c>
      <c r="Q18" s="37">
        <f>IF(P18=0,0,(P18*((LOG(P18))/LOG(2))))</f>
        <v>-0.39420427519000989</v>
      </c>
      <c r="T18" s="37">
        <f>N18</f>
        <v>2122</v>
      </c>
      <c r="U18" s="37">
        <f>COUNTIF(L7:L21,T18)</f>
        <v>0</v>
      </c>
      <c r="V18" s="37">
        <f>U18/(W4-U20)</f>
        <v>0</v>
      </c>
      <c r="W18" s="37">
        <f>IF(V18=0,0,(V18*((LOG(V18))/LOG(2))))</f>
        <v>0</v>
      </c>
      <c r="Y18" s="37">
        <f>N18</f>
        <v>2122</v>
      </c>
      <c r="Z18" s="37">
        <f>COUNTIF(L22:L35,Y18)</f>
        <v>2</v>
      </c>
      <c r="AA18" s="37">
        <f>Z18/(AB4-Z20)</f>
        <v>0.2857142857142857</v>
      </c>
      <c r="AB18" s="37">
        <f>IF(AA18=0,0,(AA18*((LOG(AA18))/LOG(2))))</f>
        <v>-0.51638712058788683</v>
      </c>
      <c r="AD18" s="37">
        <f>N18</f>
        <v>2122</v>
      </c>
      <c r="AE18" s="37">
        <f>COUNTIF(L36:L50,AD18)</f>
        <v>2</v>
      </c>
      <c r="AF18" s="37">
        <f>AE18/(AG4-AE20)</f>
        <v>0.22222222222222221</v>
      </c>
      <c r="AG18" s="37">
        <f>IF(AF18=0,0,(AF18*((LOG(AF18))/LOG(2))))</f>
        <v>-0.48220555587606945</v>
      </c>
      <c r="AI18" s="37">
        <f>N18</f>
        <v>2122</v>
      </c>
      <c r="AJ18" s="37">
        <f>COUNTIF(L51:L64,AI18)</f>
        <v>4</v>
      </c>
      <c r="AK18" s="37">
        <f>AJ18/(AL4-AJ20)</f>
        <v>0.4</v>
      </c>
      <c r="AL18" s="37">
        <f>IF(AK18=0,0,(AK18*((LOG(AK18))/LOG(2))))</f>
        <v>-0.52877123795494496</v>
      </c>
      <c r="AN18" s="37">
        <f>N18</f>
        <v>2122</v>
      </c>
      <c r="AO18" s="37">
        <f>COUNTIF(L65:L79,AN18)</f>
        <v>3</v>
      </c>
      <c r="AP18" s="37">
        <f>AO18/(AQ4-AO20)</f>
        <v>0.33333333333333331</v>
      </c>
      <c r="AQ18" s="37">
        <f>IF(AP18=0,0,(AP18*((LOG(AP18))/LOG(2))))</f>
        <v>-0.52832083357371862</v>
      </c>
      <c r="AS18" s="37">
        <f>N18</f>
        <v>2122</v>
      </c>
      <c r="AT18" s="37">
        <f>COUNTIF(L80:L93,AS18)</f>
        <v>1</v>
      </c>
      <c r="AU18" s="37">
        <f>AT18/(AV4-AT20)</f>
        <v>0.16666666666666666</v>
      </c>
      <c r="AV18" s="37">
        <f>IF(AU18=0,0,(AU18*((LOG(AU18))/LOG(2))))</f>
        <v>-0.43082708345352599</v>
      </c>
    </row>
    <row r="19" spans="1:48" x14ac:dyDescent="0.3">
      <c r="A19" s="59">
        <v>21</v>
      </c>
      <c r="B19" s="59">
        <v>1496</v>
      </c>
      <c r="C19" s="62">
        <v>21</v>
      </c>
      <c r="D19" s="59">
        <v>1503</v>
      </c>
      <c r="E19" s="62">
        <v>22</v>
      </c>
      <c r="F19" s="59">
        <v>1510</v>
      </c>
      <c r="G19" s="65">
        <v>14</v>
      </c>
      <c r="H19" s="65">
        <v>1518</v>
      </c>
      <c r="I19" s="43"/>
      <c r="J19" s="43"/>
      <c r="K19" s="44">
        <v>0</v>
      </c>
      <c r="L19">
        <v>2221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COUNTIF(L7:L21,T19)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COUNTIF(L22:L35,Y19)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COUNTIF(L36:L50,AD19)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COUNTIF(L51:L64,AI19)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COUNTIF(L65:L79,AN19)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COUNTIF(L80:L93,AS19)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1615</v>
      </c>
      <c r="C20" s="62">
        <v>21</v>
      </c>
      <c r="D20" s="59">
        <v>1622</v>
      </c>
      <c r="E20" s="62">
        <v>11</v>
      </c>
      <c r="F20" s="59">
        <v>1638</v>
      </c>
      <c r="G20" s="65">
        <v>21</v>
      </c>
      <c r="H20" s="65">
        <v>1646</v>
      </c>
      <c r="I20" s="43"/>
      <c r="J20" s="43"/>
      <c r="K20" s="44">
        <v>0</v>
      </c>
      <c r="L20">
        <v>2212</v>
      </c>
      <c r="N20" s="37">
        <v>2212</v>
      </c>
      <c r="O20" s="37">
        <f>COUNTIF($L$7:$L$500,N20)</f>
        <v>40</v>
      </c>
      <c r="P20" s="37">
        <f>O20/$Q$4</f>
        <v>0.45977011494252873</v>
      </c>
      <c r="Q20" s="37">
        <f>IF(P20=0,0,(P20*((LOG(P20))/LOG(2))))</f>
        <v>-0.51540937975235213</v>
      </c>
      <c r="T20" s="37">
        <f>N20</f>
        <v>2212</v>
      </c>
      <c r="U20" s="37">
        <f>COUNTIF(L7:L21,T20)</f>
        <v>9</v>
      </c>
      <c r="V20" s="56"/>
      <c r="W20" s="57"/>
      <c r="Y20" s="37">
        <f>N20</f>
        <v>2212</v>
      </c>
      <c r="Z20" s="37">
        <f>COUNTIF(L22:L35,Y20)</f>
        <v>7</v>
      </c>
      <c r="AA20" s="56"/>
      <c r="AB20" s="57"/>
      <c r="AD20" s="37">
        <f>N20</f>
        <v>2212</v>
      </c>
      <c r="AE20" s="37">
        <f>COUNTIF(L36:L50,AD20)</f>
        <v>6</v>
      </c>
      <c r="AF20" s="56"/>
      <c r="AG20" s="57"/>
      <c r="AI20" s="37">
        <f>N20</f>
        <v>2212</v>
      </c>
      <c r="AJ20" s="37">
        <f>COUNTIF(L51:L64,AI20)</f>
        <v>4</v>
      </c>
      <c r="AK20" s="56"/>
      <c r="AL20" s="57"/>
      <c r="AN20" s="37">
        <f>N20</f>
        <v>2212</v>
      </c>
      <c r="AO20" s="37">
        <f>COUNTIF(L65:L79,AN20)</f>
        <v>6</v>
      </c>
      <c r="AP20" s="56"/>
      <c r="AQ20" s="57"/>
      <c r="AS20" s="37">
        <f>N20</f>
        <v>2212</v>
      </c>
      <c r="AT20" s="37">
        <f>COUNTIF(L80:L93,AS20)</f>
        <v>8</v>
      </c>
      <c r="AU20" s="56"/>
      <c r="AV20" s="57"/>
    </row>
    <row r="21" spans="1:48" x14ac:dyDescent="0.3">
      <c r="A21" s="59">
        <v>21</v>
      </c>
      <c r="B21" s="59">
        <v>1739</v>
      </c>
      <c r="C21" s="62">
        <v>21</v>
      </c>
      <c r="D21" s="59">
        <v>1746</v>
      </c>
      <c r="E21" s="62">
        <v>11</v>
      </c>
      <c r="F21" s="59">
        <v>1756</v>
      </c>
      <c r="G21" s="65">
        <v>21</v>
      </c>
      <c r="H21" s="65">
        <v>1764</v>
      </c>
      <c r="I21" s="43"/>
      <c r="J21" s="43"/>
      <c r="K21" s="44">
        <v>0</v>
      </c>
      <c r="L21">
        <v>2212</v>
      </c>
      <c r="N21" s="37">
        <v>2221</v>
      </c>
      <c r="O21" s="37">
        <f>COUNTIF($L$7:$L$500,N21)</f>
        <v>13</v>
      </c>
      <c r="P21" s="37">
        <f>O21/$Q$4</f>
        <v>0.14942528735632185</v>
      </c>
      <c r="Q21" s="37">
        <f>IF(P21=0,0,(P21*((LOG(P21))/LOG(2))))</f>
        <v>-0.40979941505976175</v>
      </c>
      <c r="T21" s="37">
        <f>N21</f>
        <v>2221</v>
      </c>
      <c r="U21" s="37">
        <f>COUNTIF(L7:L21,T21)</f>
        <v>4</v>
      </c>
      <c r="V21" s="37">
        <f>U21/(W4-U20)</f>
        <v>0.66666666666666663</v>
      </c>
      <c r="W21" s="37">
        <f>IF(V21=0,0,(V21*((LOG(V21))/LOG(2))))</f>
        <v>-0.38997500048077083</v>
      </c>
      <c r="Y21" s="37">
        <f>N21</f>
        <v>2221</v>
      </c>
      <c r="Z21" s="37">
        <f>COUNTIF(L22:L35,Y21)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COUNTIF(L36:L50,AD21)</f>
        <v>2</v>
      </c>
      <c r="AF21" s="37">
        <f>AE21/(AG4-AE20)</f>
        <v>0.22222222222222221</v>
      </c>
      <c r="AG21" s="37">
        <f>IF(AF21=0,0,(AF21*((LOG(AF21))/LOG(2))))</f>
        <v>-0.48220555587606945</v>
      </c>
      <c r="AI21" s="37">
        <f>N21</f>
        <v>2221</v>
      </c>
      <c r="AJ21" s="37">
        <f>COUNTIF(L51:L64,AI21)</f>
        <v>2</v>
      </c>
      <c r="AK21" s="37">
        <f>AJ21/(AL4-AJ20)</f>
        <v>0.2</v>
      </c>
      <c r="AL21" s="37">
        <f>IF(AK21=0,0,(AK21*((LOG(AK21))/LOG(2))))</f>
        <v>-0.46438561897747244</v>
      </c>
      <c r="AN21" s="37">
        <f>N21</f>
        <v>2221</v>
      </c>
      <c r="AO21" s="37">
        <f>COUNTIF(L65:L79,AN21)</f>
        <v>3</v>
      </c>
      <c r="AP21" s="37">
        <f>AO21/(AQ4-AO20)</f>
        <v>0.33333333333333331</v>
      </c>
      <c r="AQ21" s="37">
        <f>IF(AP21=0,0,(AP21*((LOG(AP21))/LOG(2))))</f>
        <v>-0.52832083357371862</v>
      </c>
      <c r="AS21" s="37">
        <f>N21</f>
        <v>2221</v>
      </c>
      <c r="AT21" s="37">
        <f>COUNTIF(L80:L93,AS21)</f>
        <v>2</v>
      </c>
      <c r="AU21" s="37">
        <f>AT21/(AV4-AT20)</f>
        <v>0.33333333333333331</v>
      </c>
      <c r="AV21" s="37">
        <f>IF(AU21=0,0,(AU21*((LOG(AU21))/LOG(2))))</f>
        <v>-0.52832083357371862</v>
      </c>
    </row>
    <row r="22" spans="1:48" x14ac:dyDescent="0.3">
      <c r="A22" s="60">
        <v>21</v>
      </c>
      <c r="B22" s="60">
        <v>1855</v>
      </c>
      <c r="C22" s="63">
        <v>12</v>
      </c>
      <c r="D22" s="60">
        <v>1872</v>
      </c>
      <c r="E22" s="63">
        <v>24</v>
      </c>
      <c r="F22" s="60">
        <v>1881</v>
      </c>
      <c r="G22" s="66">
        <v>23</v>
      </c>
      <c r="H22" s="66">
        <v>1900</v>
      </c>
      <c r="I22" s="42"/>
      <c r="J22" s="42"/>
      <c r="K22" s="52">
        <v>0</v>
      </c>
      <c r="L22">
        <v>2122</v>
      </c>
      <c r="N22" s="37">
        <v>2222</v>
      </c>
      <c r="O22" s="37">
        <f>COUNTIF($L$7:$L$500,N22)</f>
        <v>6</v>
      </c>
      <c r="P22" s="37">
        <f>O22/$Q$4</f>
        <v>6.8965517241379309E-2</v>
      </c>
      <c r="Q22" s="37">
        <f>IF(P22=0,0,(P22*((LOG(P22))/LOG(2))))</f>
        <v>-0.26606765483638428</v>
      </c>
      <c r="T22" s="37">
        <f>N22</f>
        <v>2222</v>
      </c>
      <c r="U22" s="37">
        <f>COUNTIF(L7:L21,T22)</f>
        <v>0</v>
      </c>
      <c r="V22" s="37">
        <f>U22/(W4-U20)</f>
        <v>0</v>
      </c>
      <c r="W22" s="37">
        <f>IF(V22=0,0,(V22*((LOG(V22))/LOG(2))))</f>
        <v>0</v>
      </c>
      <c r="Y22" s="37">
        <f>N22</f>
        <v>2222</v>
      </c>
      <c r="Z22" s="37">
        <f>COUNTIF(L22:L35,Y22)</f>
        <v>1</v>
      </c>
      <c r="AA22" s="37">
        <f>Z22/(AB4-Z20)</f>
        <v>0.14285714285714285</v>
      </c>
      <c r="AB22" s="37">
        <f>IF(AA22=0,0,(AA22*((LOG(AA22))/LOG(2))))</f>
        <v>-0.40105070315108626</v>
      </c>
      <c r="AD22" s="37">
        <f>N22</f>
        <v>2222</v>
      </c>
      <c r="AE22" s="37">
        <f>COUNTIF(L36:L50,AD22)</f>
        <v>3</v>
      </c>
      <c r="AF22" s="37">
        <f>AE22/(AG4-AE20)</f>
        <v>0.33333333333333331</v>
      </c>
      <c r="AG22" s="37">
        <f>IF(AF22=0,0,(AF22*((LOG(AF22))/LOG(2))))</f>
        <v>-0.52832083357371862</v>
      </c>
      <c r="AI22" s="37">
        <f>N22</f>
        <v>2222</v>
      </c>
      <c r="AJ22" s="37">
        <f>COUNTIF(L51:L64,AI22)</f>
        <v>1</v>
      </c>
      <c r="AK22" s="37">
        <f>AJ22/(AL4-AJ20)</f>
        <v>0.1</v>
      </c>
      <c r="AL22" s="37">
        <f>IF(AK22=0,0,(AK22*((LOG(AK22))/LOG(2))))</f>
        <v>-0.33219280948873625</v>
      </c>
      <c r="AN22" s="37">
        <f>N22</f>
        <v>2222</v>
      </c>
      <c r="AO22" s="37">
        <f>COUNTIF(L65:L79,AN22)</f>
        <v>1</v>
      </c>
      <c r="AP22" s="37">
        <f>AO22/(AQ4-AO20)</f>
        <v>0.1111111111111111</v>
      </c>
      <c r="AQ22" s="37">
        <f>IF(AP22=0,0,(AP22*((LOG(AP22))/LOG(2))))</f>
        <v>-0.3522138890491458</v>
      </c>
      <c r="AS22" s="37">
        <f>N22</f>
        <v>2222</v>
      </c>
      <c r="AT22" s="37">
        <f>COUNTIF(L80:L93,AS22)</f>
        <v>0</v>
      </c>
      <c r="AU22" s="37">
        <f>AT22/(AV4-AT20)</f>
        <v>0</v>
      </c>
      <c r="AV22" s="37">
        <f>IF(AU22=0,0,(AU22*((LOG(AU22))/LOG(2))))</f>
        <v>0</v>
      </c>
    </row>
    <row r="23" spans="1:48" x14ac:dyDescent="0.3">
      <c r="A23" s="60">
        <v>21</v>
      </c>
      <c r="B23" s="60">
        <v>2001</v>
      </c>
      <c r="C23" s="63">
        <v>21</v>
      </c>
      <c r="D23" s="60">
        <v>2006</v>
      </c>
      <c r="E23" s="63">
        <v>11</v>
      </c>
      <c r="F23" s="60">
        <v>2018</v>
      </c>
      <c r="G23" s="66">
        <v>21</v>
      </c>
      <c r="H23" s="66">
        <v>2026</v>
      </c>
      <c r="I23" s="42"/>
      <c r="J23" s="42"/>
      <c r="K23" s="52">
        <v>0</v>
      </c>
      <c r="L23">
        <v>2212</v>
      </c>
      <c r="P23" s="28">
        <f>SUM(P7:P22)</f>
        <v>1</v>
      </c>
      <c r="Q23" s="28">
        <f>-SUM(Q7:Q22)</f>
        <v>2.4225201895176949</v>
      </c>
      <c r="V23" s="28">
        <f>SUM(V7:V22)</f>
        <v>1</v>
      </c>
      <c r="W23" s="28">
        <f>-SUM(W7:W22)</f>
        <v>1.2516291673878228</v>
      </c>
      <c r="AA23" s="28">
        <f>SUM(AA7:AA22)</f>
        <v>1</v>
      </c>
      <c r="AB23" s="28">
        <f>-SUM(AB7:AB22)</f>
        <v>2.2359263506290326</v>
      </c>
      <c r="AF23" s="28">
        <f>SUM(AF7:AF22)</f>
        <v>1</v>
      </c>
      <c r="AG23" s="28">
        <f>-SUM(AG7:AG22)</f>
        <v>2.1971597234241491</v>
      </c>
      <c r="AK23" s="28">
        <f>SUM(AK7:AK22)</f>
        <v>1.0000000000000002</v>
      </c>
      <c r="AL23" s="28">
        <f>-SUM(AL7:AL22)</f>
        <v>2.3219280948873622</v>
      </c>
      <c r="AP23" s="28">
        <f>SUM(AP7:AP22)</f>
        <v>1</v>
      </c>
      <c r="AQ23" s="28">
        <f>-SUM(AQ7:AQ22)</f>
        <v>2.1132833342948749</v>
      </c>
      <c r="AU23" s="28">
        <f>SUM(AU7:AU22)</f>
        <v>1</v>
      </c>
      <c r="AV23" s="28">
        <f>-SUM(AV7:AV22)</f>
        <v>1.9182958340544891</v>
      </c>
    </row>
    <row r="24" spans="1:48" x14ac:dyDescent="0.3">
      <c r="A24" s="60">
        <v>21</v>
      </c>
      <c r="B24" s="60">
        <v>2119</v>
      </c>
      <c r="C24" s="63">
        <v>12</v>
      </c>
      <c r="D24" s="60">
        <v>2136</v>
      </c>
      <c r="E24" s="63">
        <v>24</v>
      </c>
      <c r="F24" s="60">
        <v>2144</v>
      </c>
      <c r="G24" s="66">
        <v>23</v>
      </c>
      <c r="H24" s="66">
        <v>2170</v>
      </c>
      <c r="I24" s="42"/>
      <c r="J24" s="42"/>
      <c r="K24" s="52">
        <v>0</v>
      </c>
      <c r="L24">
        <v>2122</v>
      </c>
      <c r="P24" s="29" t="s">
        <v>87</v>
      </c>
      <c r="Q24" s="29">
        <f>Q23/(LOG(Q4)/LOG(2))</f>
        <v>0.37599587689672526</v>
      </c>
      <c r="V24" s="29" t="s">
        <v>114</v>
      </c>
      <c r="W24" s="29">
        <f>W23/(LOG(W4)/LOG(2))</f>
        <v>0.32036452947894106</v>
      </c>
      <c r="AA24" s="29" t="s">
        <v>117</v>
      </c>
      <c r="AB24" s="29">
        <f>AB23/(LOG(AB4)/LOG(2))</f>
        <v>0.5872650163701244</v>
      </c>
      <c r="AF24" s="29" t="s">
        <v>118</v>
      </c>
      <c r="AG24" s="29">
        <f>AG23/(LOG(AG4)/LOG(2))</f>
        <v>0.56238066299932565</v>
      </c>
      <c r="AK24" s="29" t="s">
        <v>119</v>
      </c>
      <c r="AL24" s="29">
        <f>AL23/(LOG(AL4)/LOG(2))</f>
        <v>0.60985333451196233</v>
      </c>
      <c r="AP24" s="29" t="s">
        <v>120</v>
      </c>
      <c r="AQ24" s="29">
        <f>AQ23/(LOG(AQ4)/LOG(2))</f>
        <v>0.54091182810961713</v>
      </c>
      <c r="AU24" s="29" t="s">
        <v>121</v>
      </c>
      <c r="AV24" s="29">
        <f>AV23/(LOG(AV4)/LOG(2))</f>
        <v>0.50383950887819706</v>
      </c>
    </row>
    <row r="25" spans="1:48" x14ac:dyDescent="0.3">
      <c r="A25" s="60">
        <v>21</v>
      </c>
      <c r="B25" s="60">
        <v>2276</v>
      </c>
      <c r="C25" s="63">
        <v>21</v>
      </c>
      <c r="D25" s="60">
        <v>2300</v>
      </c>
      <c r="E25" s="63">
        <v>11</v>
      </c>
      <c r="F25" s="60">
        <v>2315</v>
      </c>
      <c r="G25" s="66">
        <v>21</v>
      </c>
      <c r="H25" s="66">
        <v>2323</v>
      </c>
      <c r="I25" s="42"/>
      <c r="J25" s="42"/>
      <c r="K25" s="52">
        <v>0</v>
      </c>
      <c r="L25">
        <v>2212</v>
      </c>
    </row>
    <row r="26" spans="1:48" x14ac:dyDescent="0.3">
      <c r="A26" s="60">
        <v>21</v>
      </c>
      <c r="B26" s="60">
        <v>2421</v>
      </c>
      <c r="C26" s="63">
        <v>12</v>
      </c>
      <c r="D26" s="60">
        <v>2433</v>
      </c>
      <c r="E26" s="63">
        <v>13</v>
      </c>
      <c r="F26" s="60">
        <v>2451</v>
      </c>
      <c r="G26" s="66">
        <v>23</v>
      </c>
      <c r="H26" s="66">
        <v>2458</v>
      </c>
      <c r="I26" s="42"/>
      <c r="J26" s="42"/>
      <c r="K26" s="52">
        <v>0</v>
      </c>
      <c r="L26">
        <v>2112</v>
      </c>
    </row>
    <row r="27" spans="1:48" x14ac:dyDescent="0.3">
      <c r="A27" s="60">
        <v>21</v>
      </c>
      <c r="B27" s="60">
        <v>2560</v>
      </c>
      <c r="C27" s="63">
        <v>21</v>
      </c>
      <c r="D27" s="60">
        <v>2583</v>
      </c>
      <c r="E27" s="63">
        <v>11</v>
      </c>
      <c r="F27" s="60">
        <v>2602</v>
      </c>
      <c r="G27" s="66">
        <v>21</v>
      </c>
      <c r="H27" s="66">
        <v>2612</v>
      </c>
      <c r="I27" s="42"/>
      <c r="J27" s="42"/>
      <c r="K27" s="52">
        <v>0</v>
      </c>
      <c r="L27">
        <v>2212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60">
        <v>21</v>
      </c>
      <c r="B28" s="60">
        <v>2704</v>
      </c>
      <c r="C28" s="63">
        <v>21</v>
      </c>
      <c r="D28" s="60">
        <v>2709</v>
      </c>
      <c r="E28" s="63">
        <v>11</v>
      </c>
      <c r="F28" s="60">
        <v>2726</v>
      </c>
      <c r="G28" s="66">
        <v>21</v>
      </c>
      <c r="H28" s="66">
        <v>2734</v>
      </c>
      <c r="I28" s="42"/>
      <c r="J28" s="42"/>
      <c r="K28" s="52">
        <v>0</v>
      </c>
      <c r="L28">
        <v>2212</v>
      </c>
      <c r="N28" s="41">
        <f>COUNTIF(L7:L93,G3)</f>
        <v>40</v>
      </c>
      <c r="O28" s="41"/>
      <c r="P28" s="48">
        <v>15</v>
      </c>
      <c r="Q28" s="48">
        <v>14</v>
      </c>
      <c r="R28" s="48">
        <v>15</v>
      </c>
      <c r="S28" s="48">
        <v>14</v>
      </c>
      <c r="T28" s="48">
        <v>15</v>
      </c>
      <c r="U28" s="48">
        <v>14</v>
      </c>
      <c r="V28" s="47"/>
    </row>
    <row r="29" spans="1:48" x14ac:dyDescent="0.3">
      <c r="A29" s="60">
        <v>21</v>
      </c>
      <c r="B29" s="60">
        <v>2837</v>
      </c>
      <c r="C29" s="63">
        <v>12</v>
      </c>
      <c r="D29" s="60">
        <v>2849</v>
      </c>
      <c r="E29" s="63">
        <v>24</v>
      </c>
      <c r="F29" s="60">
        <v>2857</v>
      </c>
      <c r="G29" s="66">
        <v>14</v>
      </c>
      <c r="H29" s="66">
        <v>2893</v>
      </c>
      <c r="I29" s="42"/>
      <c r="J29" s="42"/>
      <c r="K29" s="52">
        <v>0</v>
      </c>
      <c r="L29">
        <v>2121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21</v>
      </c>
      <c r="B30" s="60">
        <v>3000</v>
      </c>
      <c r="C30" s="63">
        <v>21</v>
      </c>
      <c r="D30" s="60">
        <v>3008</v>
      </c>
      <c r="E30" s="63">
        <v>22</v>
      </c>
      <c r="F30" s="60">
        <v>3032</v>
      </c>
      <c r="G30" s="66">
        <v>23</v>
      </c>
      <c r="H30" s="66">
        <v>3041</v>
      </c>
      <c r="I30" s="42"/>
      <c r="J30" s="42"/>
      <c r="K30" s="52">
        <v>0</v>
      </c>
      <c r="L30">
        <v>2222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3139</v>
      </c>
      <c r="C31" s="63">
        <v>21</v>
      </c>
      <c r="D31" s="60">
        <v>3155</v>
      </c>
      <c r="E31" s="63">
        <v>11</v>
      </c>
      <c r="F31" s="60">
        <v>3167</v>
      </c>
      <c r="G31" s="66">
        <v>21</v>
      </c>
      <c r="H31" s="66">
        <v>3174</v>
      </c>
      <c r="I31" s="42"/>
      <c r="J31" s="42"/>
      <c r="K31" s="52">
        <v>0</v>
      </c>
      <c r="L31">
        <v>2212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3265</v>
      </c>
      <c r="C32" s="63">
        <v>21</v>
      </c>
      <c r="D32" s="60">
        <v>3272</v>
      </c>
      <c r="E32" s="63">
        <v>11</v>
      </c>
      <c r="F32" s="60">
        <v>3286</v>
      </c>
      <c r="G32" s="66">
        <v>21</v>
      </c>
      <c r="H32" s="66">
        <v>3295</v>
      </c>
      <c r="I32" s="42"/>
      <c r="J32" s="42"/>
      <c r="K32" s="52">
        <v>0</v>
      </c>
      <c r="L32">
        <v>2212</v>
      </c>
      <c r="O32" s="46" t="s">
        <v>103</v>
      </c>
      <c r="P32" s="48">
        <f>U20</f>
        <v>9</v>
      </c>
      <c r="Q32" s="48">
        <f>Z20</f>
        <v>7</v>
      </c>
      <c r="R32" s="48">
        <f>AE20</f>
        <v>6</v>
      </c>
      <c r="S32" s="48">
        <f>AJ20</f>
        <v>4</v>
      </c>
      <c r="T32" s="48">
        <f>AO20</f>
        <v>6</v>
      </c>
      <c r="U32" s="48">
        <f>AT20</f>
        <v>8</v>
      </c>
      <c r="V32" s="46"/>
    </row>
    <row r="33" spans="1:22" x14ac:dyDescent="0.3">
      <c r="A33" s="60">
        <v>21</v>
      </c>
      <c r="B33" s="60">
        <v>3392</v>
      </c>
      <c r="C33" s="63">
        <v>21</v>
      </c>
      <c r="D33" s="60">
        <v>3400</v>
      </c>
      <c r="E33" s="63">
        <v>11</v>
      </c>
      <c r="F33" s="60">
        <v>3407</v>
      </c>
      <c r="G33" s="66">
        <v>21</v>
      </c>
      <c r="H33" s="66">
        <v>3416</v>
      </c>
      <c r="I33" s="42"/>
      <c r="J33" s="42"/>
      <c r="K33" s="52">
        <v>0</v>
      </c>
      <c r="L33">
        <v>2212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3510</v>
      </c>
      <c r="C34" s="63">
        <v>12</v>
      </c>
      <c r="D34" s="60">
        <v>3523</v>
      </c>
      <c r="E34" s="63">
        <v>24</v>
      </c>
      <c r="F34" s="60">
        <v>3530</v>
      </c>
      <c r="G34" s="66">
        <v>14</v>
      </c>
      <c r="H34" s="66">
        <v>3551</v>
      </c>
      <c r="I34" s="42"/>
      <c r="J34" s="42"/>
      <c r="K34" s="52">
        <v>0</v>
      </c>
      <c r="L34">
        <v>2121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3662</v>
      </c>
      <c r="C35" s="63">
        <v>14</v>
      </c>
      <c r="D35" s="60">
        <v>3676</v>
      </c>
      <c r="E35" s="63">
        <v>24</v>
      </c>
      <c r="F35" s="60">
        <v>3683</v>
      </c>
      <c r="G35" s="66">
        <v>23</v>
      </c>
      <c r="H35" s="66">
        <v>3700</v>
      </c>
      <c r="I35" s="42"/>
      <c r="J35" s="42"/>
      <c r="K35" s="52">
        <v>0</v>
      </c>
      <c r="L35">
        <v>1122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59">
        <v>21</v>
      </c>
      <c r="B36" s="59">
        <v>3802</v>
      </c>
      <c r="C36" s="62">
        <v>21</v>
      </c>
      <c r="D36" s="59">
        <v>3809</v>
      </c>
      <c r="E36" s="62">
        <v>11</v>
      </c>
      <c r="F36" s="59">
        <v>3818</v>
      </c>
      <c r="G36" s="65">
        <v>21</v>
      </c>
      <c r="H36" s="65">
        <v>3827</v>
      </c>
      <c r="I36" s="43"/>
      <c r="J36" s="43"/>
      <c r="K36" s="44">
        <v>0</v>
      </c>
      <c r="L36">
        <v>2212</v>
      </c>
      <c r="N36" s="42"/>
      <c r="O36" s="51" t="s">
        <v>107</v>
      </c>
      <c r="P36">
        <f>H21/P28</f>
        <v>117.6</v>
      </c>
      <c r="Q36">
        <f>(H35-H21)/Q28</f>
        <v>138.28571428571428</v>
      </c>
      <c r="R36">
        <f>(H50-H35)/R28</f>
        <v>136.4</v>
      </c>
      <c r="S36">
        <f>(H64-H50)/S28</f>
        <v>134.42857142857142</v>
      </c>
      <c r="T36">
        <f>(H79-H64)/T28</f>
        <v>134.80000000000001</v>
      </c>
      <c r="U36">
        <f>(H93-H79)/U28</f>
        <v>130.14285714285714</v>
      </c>
    </row>
    <row r="37" spans="1:22" x14ac:dyDescent="0.3">
      <c r="A37" s="59">
        <v>12</v>
      </c>
      <c r="B37" s="59">
        <v>3933</v>
      </c>
      <c r="C37" s="62">
        <v>14</v>
      </c>
      <c r="D37" s="59">
        <v>3942</v>
      </c>
      <c r="E37" s="62">
        <v>24</v>
      </c>
      <c r="F37" s="59">
        <v>3950</v>
      </c>
      <c r="G37" s="65">
        <v>23</v>
      </c>
      <c r="H37" s="65">
        <v>3969</v>
      </c>
      <c r="I37" s="43"/>
      <c r="J37" s="43"/>
      <c r="K37" s="44">
        <v>0</v>
      </c>
      <c r="L37">
        <v>1122</v>
      </c>
    </row>
    <row r="38" spans="1:22" x14ac:dyDescent="0.3">
      <c r="A38" s="59">
        <v>21</v>
      </c>
      <c r="B38" s="59">
        <v>4067</v>
      </c>
      <c r="C38" s="62">
        <v>21</v>
      </c>
      <c r="D38" s="59">
        <v>4072</v>
      </c>
      <c r="E38" s="62">
        <v>11</v>
      </c>
      <c r="F38" s="59">
        <v>4085</v>
      </c>
      <c r="G38" s="65">
        <v>21</v>
      </c>
      <c r="H38" s="65">
        <v>4092</v>
      </c>
      <c r="I38" s="43"/>
      <c r="J38" s="43"/>
      <c r="K38" s="44">
        <v>0</v>
      </c>
      <c r="L38">
        <v>2212</v>
      </c>
    </row>
    <row r="39" spans="1:22" x14ac:dyDescent="0.3">
      <c r="A39" s="59">
        <v>21</v>
      </c>
      <c r="B39" s="59">
        <v>4203</v>
      </c>
      <c r="C39" s="62">
        <v>12</v>
      </c>
      <c r="D39" s="59">
        <v>4220</v>
      </c>
      <c r="E39" s="62">
        <v>24</v>
      </c>
      <c r="F39" s="59">
        <v>4229</v>
      </c>
      <c r="G39" s="65">
        <v>23</v>
      </c>
      <c r="H39" s="65">
        <v>4238</v>
      </c>
      <c r="I39" s="43"/>
      <c r="J39" s="43"/>
      <c r="K39" s="44">
        <v>0</v>
      </c>
      <c r="L39">
        <v>2122</v>
      </c>
    </row>
    <row r="40" spans="1:22" x14ac:dyDescent="0.3">
      <c r="A40" s="59">
        <v>21</v>
      </c>
      <c r="B40" s="59">
        <v>4341</v>
      </c>
      <c r="C40" s="62">
        <v>12</v>
      </c>
      <c r="D40" s="59">
        <v>4354</v>
      </c>
      <c r="E40" s="62">
        <v>24</v>
      </c>
      <c r="F40" s="59">
        <v>4374</v>
      </c>
      <c r="G40" s="65">
        <v>23</v>
      </c>
      <c r="H40" s="65">
        <v>4383</v>
      </c>
      <c r="I40" s="43"/>
      <c r="J40" s="43"/>
      <c r="K40" s="44">
        <v>0</v>
      </c>
      <c r="L40">
        <v>2122</v>
      </c>
    </row>
    <row r="41" spans="1:22" x14ac:dyDescent="0.3">
      <c r="A41" s="59">
        <v>21</v>
      </c>
      <c r="B41" s="59">
        <v>4485</v>
      </c>
      <c r="C41" s="62">
        <v>21</v>
      </c>
      <c r="D41" s="59">
        <v>4490</v>
      </c>
      <c r="E41" s="62">
        <v>22</v>
      </c>
      <c r="F41" s="59">
        <v>4497</v>
      </c>
      <c r="G41" s="65">
        <v>14</v>
      </c>
      <c r="H41" s="65">
        <v>4506</v>
      </c>
      <c r="I41" s="43"/>
      <c r="J41" s="43"/>
      <c r="K41" s="44">
        <v>0</v>
      </c>
      <c r="L41">
        <v>2221</v>
      </c>
    </row>
    <row r="42" spans="1:22" x14ac:dyDescent="0.3">
      <c r="A42" s="59">
        <v>21</v>
      </c>
      <c r="B42" s="59">
        <v>4630</v>
      </c>
      <c r="C42" s="62">
        <v>21</v>
      </c>
      <c r="D42" s="59">
        <v>4643</v>
      </c>
      <c r="E42" s="62">
        <v>22</v>
      </c>
      <c r="F42" s="59">
        <v>4667</v>
      </c>
      <c r="G42" s="65">
        <v>14</v>
      </c>
      <c r="H42" s="65">
        <v>4680</v>
      </c>
      <c r="I42" s="43"/>
      <c r="J42" s="43"/>
      <c r="K42" s="44">
        <v>0</v>
      </c>
      <c r="L42">
        <v>2221</v>
      </c>
    </row>
    <row r="43" spans="1:22" x14ac:dyDescent="0.3">
      <c r="A43" s="59">
        <v>21</v>
      </c>
      <c r="B43" s="59">
        <v>4780</v>
      </c>
      <c r="C43" s="62">
        <v>21</v>
      </c>
      <c r="D43" s="59">
        <v>4790</v>
      </c>
      <c r="E43" s="62">
        <v>22</v>
      </c>
      <c r="F43" s="59">
        <v>4803</v>
      </c>
      <c r="G43" s="65">
        <v>23</v>
      </c>
      <c r="H43" s="65">
        <v>4812</v>
      </c>
      <c r="I43" s="43"/>
      <c r="J43" s="43"/>
      <c r="K43" s="44">
        <v>0</v>
      </c>
      <c r="L43">
        <v>2222</v>
      </c>
    </row>
    <row r="44" spans="1:22" x14ac:dyDescent="0.3">
      <c r="A44" s="59">
        <v>21</v>
      </c>
      <c r="B44" s="59">
        <v>4912</v>
      </c>
      <c r="C44" s="62">
        <v>21</v>
      </c>
      <c r="D44" s="59">
        <v>4916</v>
      </c>
      <c r="E44" s="62">
        <v>22</v>
      </c>
      <c r="F44" s="59">
        <v>4928</v>
      </c>
      <c r="G44" s="65">
        <v>23</v>
      </c>
      <c r="H44" s="65">
        <v>4951</v>
      </c>
      <c r="I44" s="43"/>
      <c r="J44" s="43"/>
      <c r="K44" s="44">
        <v>0</v>
      </c>
      <c r="L44">
        <v>2222</v>
      </c>
    </row>
    <row r="45" spans="1:22" x14ac:dyDescent="0.3">
      <c r="A45" s="59">
        <v>21</v>
      </c>
      <c r="B45" s="59">
        <v>5057</v>
      </c>
      <c r="C45" s="62">
        <v>21</v>
      </c>
      <c r="D45" s="59">
        <v>5069</v>
      </c>
      <c r="E45" s="62">
        <v>11</v>
      </c>
      <c r="F45" s="59">
        <v>5096</v>
      </c>
      <c r="G45" s="65">
        <v>21</v>
      </c>
      <c r="H45" s="65">
        <v>5104</v>
      </c>
      <c r="I45" s="43"/>
      <c r="J45" s="43"/>
      <c r="K45" s="44">
        <v>0</v>
      </c>
      <c r="L45">
        <v>2212</v>
      </c>
    </row>
    <row r="46" spans="1:22" x14ac:dyDescent="0.3">
      <c r="A46" s="59">
        <v>21</v>
      </c>
      <c r="B46" s="59">
        <v>5198</v>
      </c>
      <c r="C46" s="62">
        <v>21</v>
      </c>
      <c r="D46" s="59">
        <v>5205</v>
      </c>
      <c r="E46" s="62">
        <v>11</v>
      </c>
      <c r="F46" s="59">
        <v>5218</v>
      </c>
      <c r="G46" s="65">
        <v>21</v>
      </c>
      <c r="H46" s="65">
        <v>5226</v>
      </c>
      <c r="I46" s="43"/>
      <c r="J46" s="43"/>
      <c r="K46" s="44">
        <v>0</v>
      </c>
      <c r="L46">
        <v>2212</v>
      </c>
    </row>
    <row r="47" spans="1:22" x14ac:dyDescent="0.3">
      <c r="A47" s="59">
        <v>21</v>
      </c>
      <c r="B47" s="59">
        <v>5320</v>
      </c>
      <c r="C47" s="62">
        <v>21</v>
      </c>
      <c r="D47" s="59">
        <v>5330</v>
      </c>
      <c r="E47" s="62">
        <v>11</v>
      </c>
      <c r="F47" s="59">
        <v>5342</v>
      </c>
      <c r="G47" s="65">
        <v>21</v>
      </c>
      <c r="H47" s="65">
        <v>5350</v>
      </c>
      <c r="I47" s="43"/>
      <c r="J47" s="43"/>
      <c r="K47" s="44">
        <v>0</v>
      </c>
      <c r="L47">
        <v>2212</v>
      </c>
    </row>
    <row r="48" spans="1:22" x14ac:dyDescent="0.3">
      <c r="A48" s="59">
        <v>21</v>
      </c>
      <c r="B48" s="59">
        <v>5443</v>
      </c>
      <c r="C48" s="62">
        <v>21</v>
      </c>
      <c r="D48" s="59">
        <v>5448</v>
      </c>
      <c r="E48" s="62">
        <v>22</v>
      </c>
      <c r="F48" s="59">
        <v>5457</v>
      </c>
      <c r="G48" s="65">
        <v>23</v>
      </c>
      <c r="H48" s="65">
        <v>5473</v>
      </c>
      <c r="I48" s="43"/>
      <c r="J48" s="43"/>
      <c r="K48" s="44">
        <v>0</v>
      </c>
      <c r="L48">
        <v>2222</v>
      </c>
    </row>
    <row r="49" spans="1:12" x14ac:dyDescent="0.3">
      <c r="A49" s="59">
        <v>21</v>
      </c>
      <c r="B49" s="59">
        <v>5580</v>
      </c>
      <c r="C49" s="62">
        <v>21</v>
      </c>
      <c r="D49" s="59">
        <v>5588</v>
      </c>
      <c r="E49" s="62">
        <v>11</v>
      </c>
      <c r="F49" s="59">
        <v>5596</v>
      </c>
      <c r="G49" s="65">
        <v>21</v>
      </c>
      <c r="H49" s="65">
        <v>5604</v>
      </c>
      <c r="I49" s="43"/>
      <c r="J49" s="43"/>
      <c r="K49" s="44">
        <v>0</v>
      </c>
      <c r="L49">
        <v>2212</v>
      </c>
    </row>
    <row r="50" spans="1:12" x14ac:dyDescent="0.3">
      <c r="A50" s="59">
        <v>21</v>
      </c>
      <c r="B50" s="59">
        <v>5702</v>
      </c>
      <c r="C50" s="62">
        <v>12</v>
      </c>
      <c r="D50" s="59">
        <v>5714</v>
      </c>
      <c r="E50" s="62">
        <v>24</v>
      </c>
      <c r="F50" s="59">
        <v>5722</v>
      </c>
      <c r="G50" s="65">
        <v>14</v>
      </c>
      <c r="H50" s="65">
        <v>5746</v>
      </c>
      <c r="I50" s="43"/>
      <c r="J50" s="43"/>
      <c r="K50" s="44">
        <v>0</v>
      </c>
      <c r="L50">
        <v>2121</v>
      </c>
    </row>
    <row r="51" spans="1:12" x14ac:dyDescent="0.3">
      <c r="A51" s="60">
        <v>21</v>
      </c>
      <c r="B51" s="60">
        <v>5843</v>
      </c>
      <c r="C51" s="63">
        <v>21</v>
      </c>
      <c r="D51" s="60">
        <v>5847</v>
      </c>
      <c r="E51" s="63">
        <v>22</v>
      </c>
      <c r="F51" s="60">
        <v>5857</v>
      </c>
      <c r="G51" s="66">
        <v>14</v>
      </c>
      <c r="H51" s="66">
        <v>5865</v>
      </c>
      <c r="I51" s="42"/>
      <c r="J51" s="42"/>
      <c r="K51" s="52">
        <v>0</v>
      </c>
      <c r="L51">
        <v>2221</v>
      </c>
    </row>
    <row r="52" spans="1:12" x14ac:dyDescent="0.3">
      <c r="A52" s="60">
        <v>21</v>
      </c>
      <c r="B52" s="60">
        <v>5967</v>
      </c>
      <c r="C52" s="63">
        <v>21</v>
      </c>
      <c r="D52" s="60">
        <v>5971</v>
      </c>
      <c r="E52" s="63">
        <v>22</v>
      </c>
      <c r="F52" s="60">
        <v>5992</v>
      </c>
      <c r="G52" s="66">
        <v>23</v>
      </c>
      <c r="H52" s="66">
        <v>6010</v>
      </c>
      <c r="I52" s="42"/>
      <c r="J52" s="42"/>
      <c r="K52" s="52">
        <v>0</v>
      </c>
      <c r="L52">
        <v>2222</v>
      </c>
    </row>
    <row r="53" spans="1:12" x14ac:dyDescent="0.3">
      <c r="A53" s="60">
        <v>21</v>
      </c>
      <c r="B53" s="60">
        <v>6110</v>
      </c>
      <c r="C53" s="63">
        <v>21</v>
      </c>
      <c r="D53" s="60">
        <v>6119</v>
      </c>
      <c r="E53" s="63">
        <v>11</v>
      </c>
      <c r="F53" s="60">
        <v>6143</v>
      </c>
      <c r="G53" s="66">
        <v>21</v>
      </c>
      <c r="H53" s="66">
        <v>6151</v>
      </c>
      <c r="I53" s="42"/>
      <c r="J53" s="42"/>
      <c r="K53" s="52">
        <v>0</v>
      </c>
      <c r="L53">
        <v>2212</v>
      </c>
    </row>
    <row r="54" spans="1:12" x14ac:dyDescent="0.3">
      <c r="A54" s="60">
        <v>21</v>
      </c>
      <c r="B54" s="60">
        <v>6241</v>
      </c>
      <c r="C54" s="63">
        <v>12</v>
      </c>
      <c r="D54" s="60">
        <v>6255</v>
      </c>
      <c r="E54" s="63">
        <v>24</v>
      </c>
      <c r="F54" s="60">
        <v>6262</v>
      </c>
      <c r="G54" s="66">
        <v>23</v>
      </c>
      <c r="H54" s="66">
        <v>6272</v>
      </c>
      <c r="I54" s="42"/>
      <c r="J54" s="42"/>
      <c r="K54" s="52">
        <v>0</v>
      </c>
      <c r="L54">
        <v>2122</v>
      </c>
    </row>
    <row r="55" spans="1:12" x14ac:dyDescent="0.3">
      <c r="A55" s="60">
        <v>21</v>
      </c>
      <c r="B55" s="60">
        <v>6371</v>
      </c>
      <c r="C55" s="63">
        <v>12</v>
      </c>
      <c r="D55" s="60">
        <v>6387</v>
      </c>
      <c r="E55" s="63">
        <v>24</v>
      </c>
      <c r="F55" s="60">
        <v>6395</v>
      </c>
      <c r="G55" s="66">
        <v>23</v>
      </c>
      <c r="H55" s="66">
        <v>6411</v>
      </c>
      <c r="I55" s="42"/>
      <c r="J55" s="42"/>
      <c r="K55" s="52">
        <v>0</v>
      </c>
      <c r="L55">
        <v>2122</v>
      </c>
    </row>
    <row r="56" spans="1:12" x14ac:dyDescent="0.3">
      <c r="A56" s="60">
        <v>12</v>
      </c>
      <c r="B56" s="60">
        <v>6527</v>
      </c>
      <c r="C56" s="63">
        <v>23</v>
      </c>
      <c r="D56" s="60">
        <v>6536</v>
      </c>
      <c r="E56" s="63">
        <v>24</v>
      </c>
      <c r="F56" s="60">
        <v>6550</v>
      </c>
      <c r="G56" s="66">
        <v>14</v>
      </c>
      <c r="H56" s="66">
        <v>6560</v>
      </c>
      <c r="I56" s="42"/>
      <c r="J56" s="42"/>
      <c r="K56" s="52">
        <v>0</v>
      </c>
      <c r="L56">
        <v>1221</v>
      </c>
    </row>
    <row r="57" spans="1:12" x14ac:dyDescent="0.3">
      <c r="A57" s="60">
        <v>21</v>
      </c>
      <c r="B57" s="60">
        <v>6660</v>
      </c>
      <c r="C57" s="63">
        <v>21</v>
      </c>
      <c r="D57" s="60">
        <v>6668</v>
      </c>
      <c r="E57" s="63">
        <v>11</v>
      </c>
      <c r="F57" s="60">
        <v>6683</v>
      </c>
      <c r="G57" s="66">
        <v>21</v>
      </c>
      <c r="H57" s="66">
        <v>6692</v>
      </c>
      <c r="I57" s="42"/>
      <c r="J57" s="42"/>
      <c r="K57" s="52">
        <v>0</v>
      </c>
      <c r="L57">
        <v>2212</v>
      </c>
    </row>
    <row r="58" spans="1:12" x14ac:dyDescent="0.3">
      <c r="A58" s="60">
        <v>21</v>
      </c>
      <c r="B58" s="60">
        <v>6785</v>
      </c>
      <c r="C58" s="63">
        <v>12</v>
      </c>
      <c r="D58" s="60">
        <v>6799</v>
      </c>
      <c r="E58" s="63">
        <v>24</v>
      </c>
      <c r="F58" s="60">
        <v>6806</v>
      </c>
      <c r="G58" s="66">
        <v>23</v>
      </c>
      <c r="H58" s="66">
        <v>6827</v>
      </c>
      <c r="I58" s="42"/>
      <c r="J58" s="42"/>
      <c r="K58" s="52">
        <v>0</v>
      </c>
      <c r="L58">
        <v>2122</v>
      </c>
    </row>
    <row r="59" spans="1:12" x14ac:dyDescent="0.3">
      <c r="A59" s="60">
        <v>21</v>
      </c>
      <c r="B59" s="60">
        <v>6926</v>
      </c>
      <c r="C59" s="63">
        <v>21</v>
      </c>
      <c r="D59" s="60">
        <v>6930</v>
      </c>
      <c r="E59" s="63">
        <v>22</v>
      </c>
      <c r="F59" s="60">
        <v>6938</v>
      </c>
      <c r="G59" s="66">
        <v>14</v>
      </c>
      <c r="H59" s="66">
        <v>6952</v>
      </c>
      <c r="I59" s="42"/>
      <c r="J59" s="42"/>
      <c r="K59" s="52">
        <v>0</v>
      </c>
      <c r="L59">
        <v>2221</v>
      </c>
    </row>
    <row r="60" spans="1:12" x14ac:dyDescent="0.3">
      <c r="A60" s="60">
        <v>21</v>
      </c>
      <c r="B60" s="60">
        <v>7063</v>
      </c>
      <c r="C60" s="63">
        <v>21</v>
      </c>
      <c r="D60" s="60">
        <v>7068</v>
      </c>
      <c r="E60" s="63">
        <v>11</v>
      </c>
      <c r="F60" s="60">
        <v>7076</v>
      </c>
      <c r="G60" s="66">
        <v>21</v>
      </c>
      <c r="H60" s="66">
        <v>7085</v>
      </c>
      <c r="I60" s="42"/>
      <c r="J60" s="42"/>
      <c r="K60" s="52">
        <v>0</v>
      </c>
      <c r="L60">
        <v>2212</v>
      </c>
    </row>
    <row r="61" spans="1:12" x14ac:dyDescent="0.3">
      <c r="A61" s="60">
        <v>12</v>
      </c>
      <c r="B61" s="60">
        <v>7195</v>
      </c>
      <c r="C61" s="63">
        <v>23</v>
      </c>
      <c r="D61" s="60">
        <v>7204</v>
      </c>
      <c r="E61" s="63">
        <v>24</v>
      </c>
      <c r="F61" s="60">
        <v>7211</v>
      </c>
      <c r="G61" s="66">
        <v>23</v>
      </c>
      <c r="H61" s="66">
        <v>7219</v>
      </c>
      <c r="I61" s="42"/>
      <c r="J61" s="42"/>
      <c r="K61" s="52">
        <v>0</v>
      </c>
      <c r="L61">
        <v>1222</v>
      </c>
    </row>
    <row r="62" spans="1:12" x14ac:dyDescent="0.3">
      <c r="A62" s="60">
        <v>21</v>
      </c>
      <c r="B62" s="60">
        <v>7316</v>
      </c>
      <c r="C62" s="63">
        <v>21</v>
      </c>
      <c r="D62" s="60">
        <v>7320</v>
      </c>
      <c r="E62" s="63">
        <v>11</v>
      </c>
      <c r="F62" s="60">
        <v>7336</v>
      </c>
      <c r="G62" s="66">
        <v>21</v>
      </c>
      <c r="H62" s="66">
        <v>7344</v>
      </c>
      <c r="I62" s="42"/>
      <c r="J62" s="42"/>
      <c r="K62" s="52">
        <v>0</v>
      </c>
      <c r="L62">
        <v>2212</v>
      </c>
    </row>
    <row r="63" spans="1:12" x14ac:dyDescent="0.3">
      <c r="A63" s="60">
        <v>21</v>
      </c>
      <c r="B63" s="60">
        <v>7437</v>
      </c>
      <c r="C63" s="63">
        <v>12</v>
      </c>
      <c r="D63" s="60">
        <v>7451</v>
      </c>
      <c r="E63" s="63">
        <v>24</v>
      </c>
      <c r="F63" s="60">
        <v>7459</v>
      </c>
      <c r="G63" s="66">
        <v>14</v>
      </c>
      <c r="H63" s="66">
        <v>7472</v>
      </c>
      <c r="I63" s="42"/>
      <c r="J63" s="42"/>
      <c r="K63" s="52">
        <v>0</v>
      </c>
      <c r="L63">
        <v>2121</v>
      </c>
    </row>
    <row r="64" spans="1:12" x14ac:dyDescent="0.3">
      <c r="A64" s="60">
        <v>21</v>
      </c>
      <c r="B64" s="60">
        <v>7584</v>
      </c>
      <c r="C64" s="63">
        <v>12</v>
      </c>
      <c r="D64" s="60">
        <v>7593</v>
      </c>
      <c r="E64" s="63">
        <v>24</v>
      </c>
      <c r="F64" s="60">
        <v>7601</v>
      </c>
      <c r="G64" s="66">
        <v>23</v>
      </c>
      <c r="H64" s="66">
        <v>7628</v>
      </c>
      <c r="I64" s="42"/>
      <c r="J64" s="42"/>
      <c r="K64" s="52">
        <v>0</v>
      </c>
      <c r="L64">
        <v>2122</v>
      </c>
    </row>
    <row r="65" spans="1:12" x14ac:dyDescent="0.3">
      <c r="A65" s="59">
        <v>21</v>
      </c>
      <c r="B65" s="59">
        <v>7732</v>
      </c>
      <c r="C65" s="62">
        <v>21</v>
      </c>
      <c r="D65" s="59">
        <v>7738</v>
      </c>
      <c r="E65" s="62">
        <v>11</v>
      </c>
      <c r="F65" s="59">
        <v>7750</v>
      </c>
      <c r="G65" s="65">
        <v>21</v>
      </c>
      <c r="H65" s="65">
        <v>7758</v>
      </c>
      <c r="I65" s="43"/>
      <c r="J65" s="43"/>
      <c r="K65" s="44">
        <v>0</v>
      </c>
      <c r="L65">
        <v>2212</v>
      </c>
    </row>
    <row r="66" spans="1:12" x14ac:dyDescent="0.3">
      <c r="A66" s="59">
        <v>12</v>
      </c>
      <c r="B66" s="59">
        <v>7888</v>
      </c>
      <c r="C66" s="62">
        <v>23</v>
      </c>
      <c r="D66" s="59">
        <v>7896</v>
      </c>
      <c r="E66" s="62">
        <v>24</v>
      </c>
      <c r="F66" s="59">
        <v>7911</v>
      </c>
      <c r="G66" s="65">
        <v>14</v>
      </c>
      <c r="H66" s="65">
        <v>7919</v>
      </c>
      <c r="I66" s="43"/>
      <c r="J66" s="43"/>
      <c r="K66" s="44">
        <v>0</v>
      </c>
      <c r="L66">
        <v>1221</v>
      </c>
    </row>
    <row r="67" spans="1:12" x14ac:dyDescent="0.3">
      <c r="A67" s="59">
        <v>21</v>
      </c>
      <c r="B67" s="59">
        <v>8017</v>
      </c>
      <c r="C67" s="62">
        <v>21</v>
      </c>
      <c r="D67" s="59">
        <v>8039</v>
      </c>
      <c r="E67" s="62">
        <v>22</v>
      </c>
      <c r="F67" s="59">
        <v>8051</v>
      </c>
      <c r="G67" s="65">
        <v>14</v>
      </c>
      <c r="H67" s="65">
        <v>8063</v>
      </c>
      <c r="I67" s="43"/>
      <c r="J67" s="43"/>
      <c r="K67" s="44">
        <v>0</v>
      </c>
      <c r="L67">
        <v>2221</v>
      </c>
    </row>
    <row r="68" spans="1:12" x14ac:dyDescent="0.3">
      <c r="A68" s="59">
        <v>21</v>
      </c>
      <c r="B68" s="59">
        <v>8165</v>
      </c>
      <c r="C68" s="62">
        <v>21</v>
      </c>
      <c r="D68" s="59">
        <v>8172</v>
      </c>
      <c r="E68" s="62">
        <v>11</v>
      </c>
      <c r="F68" s="59">
        <v>8187</v>
      </c>
      <c r="G68" s="65">
        <v>21</v>
      </c>
      <c r="H68" s="65">
        <v>8195</v>
      </c>
      <c r="I68" s="43"/>
      <c r="J68" s="43"/>
      <c r="K68" s="44">
        <v>0</v>
      </c>
      <c r="L68">
        <v>2212</v>
      </c>
    </row>
    <row r="69" spans="1:12" x14ac:dyDescent="0.3">
      <c r="A69" s="59">
        <v>21</v>
      </c>
      <c r="B69" s="59">
        <v>8286</v>
      </c>
      <c r="C69" s="62">
        <v>21</v>
      </c>
      <c r="D69" s="59">
        <v>8293</v>
      </c>
      <c r="E69" s="62">
        <v>22</v>
      </c>
      <c r="F69" s="59">
        <v>8314</v>
      </c>
      <c r="G69" s="65">
        <v>23</v>
      </c>
      <c r="H69" s="65">
        <v>8322</v>
      </c>
      <c r="I69" s="43"/>
      <c r="J69" s="43"/>
      <c r="K69" s="44">
        <v>0</v>
      </c>
      <c r="L69">
        <v>2222</v>
      </c>
    </row>
    <row r="70" spans="1:12" x14ac:dyDescent="0.3">
      <c r="A70" s="59">
        <v>21</v>
      </c>
      <c r="B70" s="59">
        <v>8419</v>
      </c>
      <c r="C70" s="62">
        <v>12</v>
      </c>
      <c r="D70" s="59">
        <v>8448</v>
      </c>
      <c r="E70" s="62">
        <v>24</v>
      </c>
      <c r="F70" s="59">
        <v>8456</v>
      </c>
      <c r="G70" s="65">
        <v>23</v>
      </c>
      <c r="H70" s="65">
        <v>8464</v>
      </c>
      <c r="I70" s="43"/>
      <c r="J70" s="43"/>
      <c r="K70" s="44">
        <v>0</v>
      </c>
      <c r="L70">
        <v>2122</v>
      </c>
    </row>
    <row r="71" spans="1:12" x14ac:dyDescent="0.3">
      <c r="A71" s="59">
        <v>21</v>
      </c>
      <c r="B71" s="59">
        <v>8568</v>
      </c>
      <c r="C71" s="62">
        <v>12</v>
      </c>
      <c r="D71" s="59">
        <v>8586</v>
      </c>
      <c r="E71" s="62">
        <v>24</v>
      </c>
      <c r="F71" s="59">
        <v>8595</v>
      </c>
      <c r="G71" s="65">
        <v>23</v>
      </c>
      <c r="H71" s="65">
        <v>8603</v>
      </c>
      <c r="I71" s="43"/>
      <c r="J71" s="43"/>
      <c r="K71" s="44">
        <v>0</v>
      </c>
      <c r="L71">
        <v>2122</v>
      </c>
    </row>
    <row r="72" spans="1:12" x14ac:dyDescent="0.3">
      <c r="A72" s="59">
        <v>21</v>
      </c>
      <c r="B72" s="59">
        <v>8703</v>
      </c>
      <c r="C72" s="62">
        <v>21</v>
      </c>
      <c r="D72" s="59">
        <v>8718</v>
      </c>
      <c r="E72" s="62">
        <v>11</v>
      </c>
      <c r="F72" s="59">
        <v>8726</v>
      </c>
      <c r="G72" s="65">
        <v>21</v>
      </c>
      <c r="H72" s="65">
        <v>8734</v>
      </c>
      <c r="I72" s="43"/>
      <c r="J72" s="43"/>
      <c r="K72" s="44">
        <v>0</v>
      </c>
      <c r="L72">
        <v>2212</v>
      </c>
    </row>
    <row r="73" spans="1:12" x14ac:dyDescent="0.3">
      <c r="A73" s="59">
        <v>21</v>
      </c>
      <c r="B73" s="59">
        <v>8825</v>
      </c>
      <c r="C73" s="62">
        <v>21</v>
      </c>
      <c r="D73" s="59">
        <v>8835</v>
      </c>
      <c r="E73" s="62">
        <v>11</v>
      </c>
      <c r="F73" s="59">
        <v>8849</v>
      </c>
      <c r="G73" s="65">
        <v>21</v>
      </c>
      <c r="H73" s="65">
        <v>8857</v>
      </c>
      <c r="I73" s="43"/>
      <c r="J73" s="43"/>
      <c r="K73" s="44">
        <v>0</v>
      </c>
      <c r="L73">
        <v>2212</v>
      </c>
    </row>
    <row r="74" spans="1:12" x14ac:dyDescent="0.3">
      <c r="A74" s="59">
        <v>12</v>
      </c>
      <c r="B74" s="59">
        <v>8976</v>
      </c>
      <c r="C74" s="62">
        <v>23</v>
      </c>
      <c r="D74" s="59">
        <v>8984</v>
      </c>
      <c r="E74" s="62">
        <v>24</v>
      </c>
      <c r="F74" s="59">
        <v>8994</v>
      </c>
      <c r="G74" s="65">
        <v>23</v>
      </c>
      <c r="H74" s="65">
        <v>9011</v>
      </c>
      <c r="I74" s="43"/>
      <c r="J74" s="43"/>
      <c r="K74" s="44">
        <v>0</v>
      </c>
      <c r="L74">
        <v>1222</v>
      </c>
    </row>
    <row r="75" spans="1:12" x14ac:dyDescent="0.3">
      <c r="A75" s="59">
        <v>21</v>
      </c>
      <c r="B75" s="59">
        <v>9110</v>
      </c>
      <c r="C75" s="62">
        <v>12</v>
      </c>
      <c r="D75" s="59">
        <v>9133</v>
      </c>
      <c r="E75" s="62">
        <v>24</v>
      </c>
      <c r="F75" s="59">
        <v>9142</v>
      </c>
      <c r="G75" s="65">
        <v>23</v>
      </c>
      <c r="H75" s="65">
        <v>9150</v>
      </c>
      <c r="I75" s="43"/>
      <c r="J75" s="43"/>
      <c r="K75" s="44">
        <v>0</v>
      </c>
      <c r="L75">
        <v>2122</v>
      </c>
    </row>
    <row r="76" spans="1:12" x14ac:dyDescent="0.3">
      <c r="A76" s="59">
        <v>21</v>
      </c>
      <c r="B76" s="59">
        <v>9247</v>
      </c>
      <c r="C76" s="62">
        <v>21</v>
      </c>
      <c r="D76" s="59">
        <v>9253</v>
      </c>
      <c r="E76" s="62">
        <v>22</v>
      </c>
      <c r="F76" s="59">
        <v>9261</v>
      </c>
      <c r="G76" s="65">
        <v>14</v>
      </c>
      <c r="H76" s="65">
        <v>9270</v>
      </c>
      <c r="I76" s="43"/>
      <c r="J76" s="43"/>
      <c r="K76" s="44">
        <v>0</v>
      </c>
      <c r="L76">
        <v>2221</v>
      </c>
    </row>
    <row r="77" spans="1:12" x14ac:dyDescent="0.3">
      <c r="A77" s="59">
        <v>21</v>
      </c>
      <c r="B77" s="59">
        <v>9367</v>
      </c>
      <c r="C77" s="62">
        <v>21</v>
      </c>
      <c r="D77" s="59">
        <v>9372</v>
      </c>
      <c r="E77" s="62">
        <v>22</v>
      </c>
      <c r="F77" s="59">
        <v>9379</v>
      </c>
      <c r="G77" s="65">
        <v>14</v>
      </c>
      <c r="H77" s="65">
        <v>9398</v>
      </c>
      <c r="I77" s="43"/>
      <c r="J77" s="43"/>
      <c r="K77" s="44">
        <v>0</v>
      </c>
      <c r="L77">
        <v>2221</v>
      </c>
    </row>
    <row r="78" spans="1:12" x14ac:dyDescent="0.3">
      <c r="A78" s="59">
        <v>21</v>
      </c>
      <c r="B78" s="59">
        <v>9495</v>
      </c>
      <c r="C78" s="62">
        <v>21</v>
      </c>
      <c r="D78" s="59">
        <v>9511</v>
      </c>
      <c r="E78" s="62">
        <v>11</v>
      </c>
      <c r="F78" s="59">
        <v>9526</v>
      </c>
      <c r="G78" s="65">
        <v>21</v>
      </c>
      <c r="H78" s="65">
        <v>9534</v>
      </c>
      <c r="I78" s="43"/>
      <c r="J78" s="43"/>
      <c r="K78" s="44">
        <v>0</v>
      </c>
      <c r="L78">
        <v>2212</v>
      </c>
    </row>
    <row r="79" spans="1:12" x14ac:dyDescent="0.3">
      <c r="A79" s="59">
        <v>21</v>
      </c>
      <c r="B79" s="59">
        <v>9624</v>
      </c>
      <c r="C79" s="62">
        <v>21</v>
      </c>
      <c r="D79" s="59">
        <v>9631</v>
      </c>
      <c r="E79" s="62">
        <v>11</v>
      </c>
      <c r="F79" s="59">
        <v>9640</v>
      </c>
      <c r="G79" s="65">
        <v>21</v>
      </c>
      <c r="H79" s="65">
        <v>9650</v>
      </c>
      <c r="I79" s="43"/>
      <c r="J79" s="43"/>
      <c r="K79" s="44">
        <v>0</v>
      </c>
      <c r="L79">
        <v>2212</v>
      </c>
    </row>
    <row r="80" spans="1:12" x14ac:dyDescent="0.3">
      <c r="A80" s="60">
        <v>21</v>
      </c>
      <c r="B80" s="60">
        <v>9741</v>
      </c>
      <c r="C80" s="63">
        <v>21</v>
      </c>
      <c r="D80" s="60">
        <v>9754</v>
      </c>
      <c r="E80" s="63">
        <v>11</v>
      </c>
      <c r="F80" s="60">
        <v>9766</v>
      </c>
      <c r="G80" s="66">
        <v>21</v>
      </c>
      <c r="H80" s="66">
        <v>9774</v>
      </c>
      <c r="I80" s="42"/>
      <c r="J80" s="42"/>
      <c r="K80" s="52">
        <v>0</v>
      </c>
      <c r="L80">
        <v>2212</v>
      </c>
    </row>
    <row r="81" spans="1:12" x14ac:dyDescent="0.3">
      <c r="A81" s="60">
        <v>21</v>
      </c>
      <c r="B81" s="60">
        <v>9862</v>
      </c>
      <c r="C81" s="63">
        <v>12</v>
      </c>
      <c r="D81" s="60">
        <v>9880</v>
      </c>
      <c r="E81" s="63">
        <v>24</v>
      </c>
      <c r="F81" s="60">
        <v>9887</v>
      </c>
      <c r="G81" s="66">
        <v>14</v>
      </c>
      <c r="H81" s="66">
        <v>9911</v>
      </c>
      <c r="I81" s="42"/>
      <c r="J81" s="42"/>
      <c r="K81" s="52">
        <v>0</v>
      </c>
      <c r="L81">
        <v>2121</v>
      </c>
    </row>
    <row r="82" spans="1:12" x14ac:dyDescent="0.3">
      <c r="A82" s="60">
        <v>21</v>
      </c>
      <c r="B82" s="60">
        <v>10009</v>
      </c>
      <c r="C82" s="63">
        <v>21</v>
      </c>
      <c r="D82" s="60">
        <v>10016</v>
      </c>
      <c r="E82" s="63">
        <v>22</v>
      </c>
      <c r="F82" s="60">
        <v>10031</v>
      </c>
      <c r="G82" s="66">
        <v>14</v>
      </c>
      <c r="H82" s="66">
        <v>10044</v>
      </c>
      <c r="I82" s="42"/>
      <c r="J82" s="42"/>
      <c r="K82" s="52">
        <v>0</v>
      </c>
      <c r="L82">
        <v>2221</v>
      </c>
    </row>
    <row r="83" spans="1:12" x14ac:dyDescent="0.3">
      <c r="A83" s="60">
        <v>21</v>
      </c>
      <c r="B83" s="60">
        <v>10146</v>
      </c>
      <c r="C83" s="63">
        <v>21</v>
      </c>
      <c r="D83" s="60">
        <v>10154</v>
      </c>
      <c r="E83" s="63">
        <v>22</v>
      </c>
      <c r="F83" s="60">
        <v>10161</v>
      </c>
      <c r="G83" s="66">
        <v>14</v>
      </c>
      <c r="H83" s="66">
        <v>10172</v>
      </c>
      <c r="I83" s="42"/>
      <c r="J83" s="42"/>
      <c r="K83" s="52">
        <v>0</v>
      </c>
      <c r="L83">
        <v>2221</v>
      </c>
    </row>
    <row r="84" spans="1:12" x14ac:dyDescent="0.3">
      <c r="A84" s="60">
        <v>12</v>
      </c>
      <c r="B84" s="60">
        <v>10283</v>
      </c>
      <c r="C84" s="63">
        <v>23</v>
      </c>
      <c r="D84" s="60">
        <v>10291</v>
      </c>
      <c r="E84" s="63">
        <v>24</v>
      </c>
      <c r="F84" s="60">
        <v>10301</v>
      </c>
      <c r="G84" s="66">
        <v>14</v>
      </c>
      <c r="H84" s="66">
        <v>10316</v>
      </c>
      <c r="I84" s="42"/>
      <c r="J84" s="42"/>
      <c r="K84" s="52">
        <v>0</v>
      </c>
      <c r="L84">
        <v>1221</v>
      </c>
    </row>
    <row r="85" spans="1:12" x14ac:dyDescent="0.3">
      <c r="A85" s="60">
        <v>21</v>
      </c>
      <c r="B85" s="60">
        <v>10416</v>
      </c>
      <c r="C85" s="63">
        <v>21</v>
      </c>
      <c r="D85" s="60">
        <v>10424</v>
      </c>
      <c r="E85" s="63">
        <v>11</v>
      </c>
      <c r="F85" s="60">
        <v>10442</v>
      </c>
      <c r="G85" s="66">
        <v>21</v>
      </c>
      <c r="H85" s="66">
        <v>10451</v>
      </c>
      <c r="I85" s="42"/>
      <c r="J85" s="42"/>
      <c r="K85" s="52">
        <v>0</v>
      </c>
      <c r="L85">
        <v>2212</v>
      </c>
    </row>
    <row r="86" spans="1:12" x14ac:dyDescent="0.3">
      <c r="A86" s="60">
        <v>21</v>
      </c>
      <c r="B86" s="60">
        <v>10541</v>
      </c>
      <c r="C86" s="63">
        <v>21</v>
      </c>
      <c r="D86" s="60">
        <v>10545</v>
      </c>
      <c r="E86" s="63">
        <v>11</v>
      </c>
      <c r="F86" s="60">
        <v>10558</v>
      </c>
      <c r="G86" s="66">
        <v>21</v>
      </c>
      <c r="H86" s="66">
        <v>10565</v>
      </c>
      <c r="I86" s="42"/>
      <c r="J86" s="42"/>
      <c r="K86" s="52">
        <v>0</v>
      </c>
      <c r="L86">
        <v>2212</v>
      </c>
    </row>
    <row r="87" spans="1:12" x14ac:dyDescent="0.3">
      <c r="A87" s="60">
        <v>21</v>
      </c>
      <c r="B87" s="60">
        <v>10658</v>
      </c>
      <c r="C87" s="63">
        <v>21</v>
      </c>
      <c r="D87" s="60">
        <v>10663</v>
      </c>
      <c r="E87" s="63">
        <v>11</v>
      </c>
      <c r="F87" s="60">
        <v>10676</v>
      </c>
      <c r="G87" s="66">
        <v>21</v>
      </c>
      <c r="H87" s="66">
        <v>10684</v>
      </c>
      <c r="I87" s="42"/>
      <c r="J87" s="42"/>
      <c r="K87" s="52">
        <v>0</v>
      </c>
      <c r="L87">
        <v>2212</v>
      </c>
    </row>
    <row r="88" spans="1:12" x14ac:dyDescent="0.3">
      <c r="A88" s="60">
        <v>12</v>
      </c>
      <c r="B88" s="60">
        <v>10791</v>
      </c>
      <c r="C88" s="63">
        <v>23</v>
      </c>
      <c r="D88" s="60">
        <v>10799</v>
      </c>
      <c r="E88" s="63">
        <v>24</v>
      </c>
      <c r="F88" s="60">
        <v>10818</v>
      </c>
      <c r="G88" s="66">
        <v>14</v>
      </c>
      <c r="H88" s="66">
        <v>10826</v>
      </c>
      <c r="I88" s="42"/>
      <c r="J88" s="42"/>
      <c r="K88" s="52">
        <v>0</v>
      </c>
      <c r="L88">
        <v>1221</v>
      </c>
    </row>
    <row r="89" spans="1:12" x14ac:dyDescent="0.3">
      <c r="A89" s="60">
        <v>21</v>
      </c>
      <c r="B89" s="60">
        <v>10923</v>
      </c>
      <c r="C89" s="63">
        <v>21</v>
      </c>
      <c r="D89" s="60">
        <v>10930</v>
      </c>
      <c r="E89" s="63">
        <v>11</v>
      </c>
      <c r="F89" s="60">
        <v>10956</v>
      </c>
      <c r="G89" s="66">
        <v>21</v>
      </c>
      <c r="H89" s="66">
        <v>10964</v>
      </c>
      <c r="I89" s="42"/>
      <c r="J89" s="42"/>
      <c r="K89" s="52">
        <v>0</v>
      </c>
      <c r="L89">
        <v>2212</v>
      </c>
    </row>
    <row r="90" spans="1:12" x14ac:dyDescent="0.3">
      <c r="A90" s="60">
        <v>21</v>
      </c>
      <c r="B90" s="60">
        <v>11055</v>
      </c>
      <c r="C90" s="63">
        <v>21</v>
      </c>
      <c r="D90" s="60">
        <v>11062</v>
      </c>
      <c r="E90" s="63">
        <v>11</v>
      </c>
      <c r="F90" s="60">
        <v>11078</v>
      </c>
      <c r="G90" s="66">
        <v>21</v>
      </c>
      <c r="H90" s="66">
        <v>11086</v>
      </c>
      <c r="I90" s="42"/>
      <c r="J90" s="42"/>
      <c r="K90" s="52">
        <v>0</v>
      </c>
      <c r="L90">
        <v>2212</v>
      </c>
    </row>
    <row r="91" spans="1:12" x14ac:dyDescent="0.3">
      <c r="A91" s="60">
        <v>21</v>
      </c>
      <c r="B91" s="60">
        <v>11179</v>
      </c>
      <c r="C91" s="63">
        <v>12</v>
      </c>
      <c r="D91" s="60">
        <v>11205</v>
      </c>
      <c r="E91" s="63">
        <v>24</v>
      </c>
      <c r="F91" s="60">
        <v>11214</v>
      </c>
      <c r="G91" s="66">
        <v>23</v>
      </c>
      <c r="H91" s="66">
        <v>11222</v>
      </c>
      <c r="I91" s="42"/>
      <c r="J91" s="42"/>
      <c r="K91" s="52">
        <v>0</v>
      </c>
      <c r="L91">
        <v>2122</v>
      </c>
    </row>
    <row r="92" spans="1:12" x14ac:dyDescent="0.3">
      <c r="A92" s="60">
        <v>21</v>
      </c>
      <c r="B92" s="60">
        <v>11321</v>
      </c>
      <c r="C92" s="63">
        <v>21</v>
      </c>
      <c r="D92" s="60">
        <v>11336</v>
      </c>
      <c r="E92" s="63">
        <v>11</v>
      </c>
      <c r="F92" s="60">
        <v>11346</v>
      </c>
      <c r="G92" s="66">
        <v>21</v>
      </c>
      <c r="H92" s="66">
        <v>11354</v>
      </c>
      <c r="I92" s="42"/>
      <c r="J92" s="42"/>
      <c r="K92" s="52">
        <v>0</v>
      </c>
      <c r="L92">
        <v>2212</v>
      </c>
    </row>
    <row r="93" spans="1:12" x14ac:dyDescent="0.3">
      <c r="A93" s="60">
        <v>21</v>
      </c>
      <c r="B93" s="60">
        <v>11445</v>
      </c>
      <c r="C93" s="63">
        <v>21</v>
      </c>
      <c r="D93" s="60">
        <v>11451</v>
      </c>
      <c r="E93" s="63">
        <v>11</v>
      </c>
      <c r="F93" s="60">
        <v>11463</v>
      </c>
      <c r="G93" s="66">
        <v>21</v>
      </c>
      <c r="H93" s="66">
        <v>11472</v>
      </c>
      <c r="I93" s="42"/>
      <c r="J93" s="42"/>
      <c r="K93" s="52">
        <v>1</v>
      </c>
      <c r="L93">
        <v>2212</v>
      </c>
    </row>
    <row r="94" spans="1:12" x14ac:dyDescent="0.3">
      <c r="A94" s="17"/>
      <c r="B94" s="17"/>
      <c r="C94" s="17"/>
      <c r="D94" s="17"/>
      <c r="E94" s="17"/>
      <c r="F94" s="17"/>
      <c r="G94" s="17"/>
      <c r="H9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0</v>
      </c>
      <c r="B2" s="35">
        <v>40753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154</v>
      </c>
      <c r="V3" s="26" t="s">
        <v>115</v>
      </c>
      <c r="W3">
        <f>COUNTA(L7:L32)</f>
        <v>26</v>
      </c>
      <c r="AA3" s="26" t="s">
        <v>115</v>
      </c>
      <c r="AB3">
        <f>COUNTA(L33:L57)</f>
        <v>25</v>
      </c>
      <c r="AF3" s="26" t="s">
        <v>115</v>
      </c>
      <c r="AG3">
        <f>COUNTA(L58:L83)</f>
        <v>26</v>
      </c>
      <c r="AK3" s="26" t="s">
        <v>115</v>
      </c>
      <c r="AL3">
        <f>COUNTA(L84:L109)</f>
        <v>26</v>
      </c>
      <c r="AP3" s="26" t="s">
        <v>115</v>
      </c>
      <c r="AQ3">
        <f>COUNTA(L110:L134)</f>
        <v>25</v>
      </c>
      <c r="AU3" s="26" t="s">
        <v>115</v>
      </c>
      <c r="AV3">
        <f>COUNTA(L135:L160)</f>
        <v>26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154</v>
      </c>
      <c r="V4" s="26" t="s">
        <v>116</v>
      </c>
      <c r="W4">
        <f>SUM(U7:U22)</f>
        <v>26</v>
      </c>
      <c r="AA4" s="26" t="s">
        <v>116</v>
      </c>
      <c r="AB4">
        <f>SUM(Z7:Z22)</f>
        <v>25</v>
      </c>
      <c r="AF4" s="26" t="s">
        <v>116</v>
      </c>
      <c r="AG4">
        <f>SUM(AE7:AE22)</f>
        <v>26</v>
      </c>
      <c r="AK4" s="26" t="s">
        <v>116</v>
      </c>
      <c r="AL4">
        <f>SUM(AJ7:AJ22)</f>
        <v>26</v>
      </c>
      <c r="AP4" s="26" t="s">
        <v>116</v>
      </c>
      <c r="AQ4">
        <f>SUM(AO7:AO22)</f>
        <v>25</v>
      </c>
      <c r="AU4" s="26" t="s">
        <v>116</v>
      </c>
      <c r="AV4">
        <f>SUM(AT7:AT22)</f>
        <v>26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37</v>
      </c>
      <c r="C7" s="61">
        <v>21</v>
      </c>
      <c r="D7" s="58">
        <v>45</v>
      </c>
      <c r="E7" s="61">
        <v>22</v>
      </c>
      <c r="F7" s="58">
        <v>52</v>
      </c>
      <c r="G7" s="64">
        <v>23</v>
      </c>
      <c r="H7" s="64">
        <v>60</v>
      </c>
      <c r="I7" s="43"/>
      <c r="J7" s="43"/>
      <c r="K7" s="44">
        <v>0</v>
      </c>
      <c r="L7">
        <v>2222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COUNTIF(L7:L32,T7)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COUNTIF(L33:L57,Y7)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COUNTIF(L58:L83,AD7)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COUNTIF(L84:L109,AI7)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COUNTIF(L110:L134,AN7)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COUNTIF(L135:L160,AS7)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157</v>
      </c>
      <c r="C8" s="62">
        <v>21</v>
      </c>
      <c r="D8" s="59">
        <v>163</v>
      </c>
      <c r="E8" s="62">
        <v>22</v>
      </c>
      <c r="F8" s="59">
        <v>170</v>
      </c>
      <c r="G8" s="65">
        <v>23</v>
      </c>
      <c r="H8" s="65">
        <v>177</v>
      </c>
      <c r="I8" s="43"/>
      <c r="J8" s="43"/>
      <c r="K8" s="44">
        <v>0</v>
      </c>
      <c r="L8">
        <v>2222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COUNTIF(L7:L32,T8)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COUNTIF(L33:L57,Y8)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COUNTIF(L58:L83,AD8)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COUNTIF(L84:L109,AI8)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COUNTIF(L110:L134,AN8)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COUNTIF(L135:L160,AS8)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280</v>
      </c>
      <c r="C9" s="62">
        <v>21</v>
      </c>
      <c r="D9" s="59">
        <v>286</v>
      </c>
      <c r="E9" s="62">
        <v>22</v>
      </c>
      <c r="F9" s="59">
        <v>295</v>
      </c>
      <c r="G9" s="65">
        <v>14</v>
      </c>
      <c r="H9" s="65">
        <v>308</v>
      </c>
      <c r="I9" s="43"/>
      <c r="J9" s="43"/>
      <c r="K9" s="44">
        <v>0</v>
      </c>
      <c r="L9">
        <v>2221</v>
      </c>
      <c r="N9" s="37">
        <v>1121</v>
      </c>
      <c r="O9" s="37">
        <f>COUNTIF($L$7:$L$500,N9)</f>
        <v>0</v>
      </c>
      <c r="P9" s="37">
        <f>O9/$Q$4</f>
        <v>0</v>
      </c>
      <c r="Q9" s="37">
        <f>IF(P9=0,0,(P9*((LOG(P9))/LOG(2))))</f>
        <v>0</v>
      </c>
      <c r="T9" s="37">
        <f>N9</f>
        <v>1121</v>
      </c>
      <c r="U9" s="37">
        <f>COUNTIF(L7:L32,T9)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COUNTIF(L33:L57,Y9)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COUNTIF(L58:L83,AD9)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COUNTIF(L84:L109,AI9)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COUNTIF(L110:L134,AN9)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COUNTIF(L135:L160,AS9)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410</v>
      </c>
      <c r="C10" s="62">
        <v>21</v>
      </c>
      <c r="D10" s="59">
        <v>418</v>
      </c>
      <c r="E10" s="62">
        <v>22</v>
      </c>
      <c r="F10" s="59">
        <v>425</v>
      </c>
      <c r="G10" s="65">
        <v>14</v>
      </c>
      <c r="H10" s="65">
        <v>436</v>
      </c>
      <c r="I10" s="43"/>
      <c r="J10" s="43"/>
      <c r="K10" s="44">
        <v>0</v>
      </c>
      <c r="L10">
        <v>2221</v>
      </c>
      <c r="N10" s="37">
        <v>1122</v>
      </c>
      <c r="O10" s="37">
        <f>COUNTIF($L$7:$L$500,N10)</f>
        <v>3</v>
      </c>
      <c r="P10" s="37">
        <f>O10/$Q$4</f>
        <v>1.948051948051948E-2</v>
      </c>
      <c r="Q10" s="37">
        <f>IF(P10=0,0,(P10*((LOG(P10))/LOG(2))))</f>
        <v>-0.11068488389559245</v>
      </c>
      <c r="T10" s="37">
        <f>N10</f>
        <v>1122</v>
      </c>
      <c r="U10" s="37">
        <f>COUNTIF(L7:L32,T10)</f>
        <v>1</v>
      </c>
      <c r="V10" s="37">
        <f>U10/(W4-U20)</f>
        <v>4.7619047619047616E-2</v>
      </c>
      <c r="W10" s="37">
        <f>IF(V10=0,0,(V10*((LOG(V10))/LOG(2))))</f>
        <v>-0.20915797251327431</v>
      </c>
      <c r="Y10" s="37">
        <f>N10</f>
        <v>1122</v>
      </c>
      <c r="Z10" s="37">
        <f>COUNTIF(L33:L57,Y10)</f>
        <v>1</v>
      </c>
      <c r="AA10" s="37">
        <f>Z10/(AB4-Z20)</f>
        <v>0.05</v>
      </c>
      <c r="AB10" s="37">
        <f>IF(AA10=0,0,(AA10*((LOG(AA10))/LOG(2))))</f>
        <v>-0.21609640474436814</v>
      </c>
      <c r="AD10" s="37">
        <f>N10</f>
        <v>1122</v>
      </c>
      <c r="AE10" s="37">
        <f>COUNTIF(L58:L83,AD10)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COUNTIF(L84:L109,AI10)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COUNTIF(L110:L134,AN10)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COUNTIF(L135:L160,AS10)</f>
        <v>1</v>
      </c>
      <c r="AU10" s="37">
        <f>AT10/(AV4-AT20)</f>
        <v>4.7619047619047616E-2</v>
      </c>
      <c r="AV10" s="37">
        <f>IF(AU10=0,0,(AU10*((LOG(AU10))/LOG(2))))</f>
        <v>-0.20915797251327431</v>
      </c>
    </row>
    <row r="11" spans="1:48" x14ac:dyDescent="0.3">
      <c r="A11" s="59">
        <v>21</v>
      </c>
      <c r="B11" s="59">
        <v>548</v>
      </c>
      <c r="C11" s="62">
        <v>21</v>
      </c>
      <c r="D11" s="59">
        <v>553</v>
      </c>
      <c r="E11" s="62">
        <v>22</v>
      </c>
      <c r="F11" s="59">
        <v>560</v>
      </c>
      <c r="G11" s="65">
        <v>23</v>
      </c>
      <c r="H11" s="65">
        <v>567</v>
      </c>
      <c r="I11" s="43"/>
      <c r="J11" s="43"/>
      <c r="K11" s="44">
        <v>0</v>
      </c>
      <c r="L11">
        <v>2222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COUNTIF(L7:L32,T11)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COUNTIF(L33:L57,Y11)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COUNTIF(L58:L83,AD11)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COUNTIF(L84:L109,AI11)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COUNTIF(L110:L134,AN11)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COUNTIF(L135:L160,AS11)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669</v>
      </c>
      <c r="C12" s="62">
        <v>21</v>
      </c>
      <c r="D12" s="59">
        <v>683</v>
      </c>
      <c r="E12" s="62">
        <v>11</v>
      </c>
      <c r="F12" s="59">
        <v>699</v>
      </c>
      <c r="G12" s="65">
        <v>21</v>
      </c>
      <c r="H12" s="65">
        <v>711</v>
      </c>
      <c r="I12" s="43"/>
      <c r="J12" s="43"/>
      <c r="K12" s="44">
        <v>0</v>
      </c>
      <c r="L12">
        <v>2212</v>
      </c>
      <c r="N12" s="37">
        <v>1212</v>
      </c>
      <c r="O12" s="37">
        <f>COUNTIF($L$7:$L$500,N12)</f>
        <v>5</v>
      </c>
      <c r="P12" s="37">
        <f>O12/$Q$4</f>
        <v>3.2467532467532464E-2</v>
      </c>
      <c r="Q12" s="37">
        <f>IF(P12=0,0,(P12*((LOG(P12))/LOG(2))))</f>
        <v>-0.1605473521366084</v>
      </c>
      <c r="T12" s="37">
        <f>N12</f>
        <v>1212</v>
      </c>
      <c r="U12" s="37">
        <f>COUNTIF(L7:L32,T12)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COUNTIF(L33:L57,Y12)</f>
        <v>2</v>
      </c>
      <c r="AA12" s="37">
        <f>Z12/(AB4-Z20)</f>
        <v>0.1</v>
      </c>
      <c r="AB12" s="37">
        <f>IF(AA12=0,0,(AA12*((LOG(AA12))/LOG(2))))</f>
        <v>-0.33219280948873625</v>
      </c>
      <c r="AD12" s="37">
        <f>N12</f>
        <v>1212</v>
      </c>
      <c r="AE12" s="37">
        <f>COUNTIF(L58:L83,AD12)</f>
        <v>1</v>
      </c>
      <c r="AF12" s="37">
        <f>AE12/(AG4-AE20)</f>
        <v>5.2631578947368418E-2</v>
      </c>
      <c r="AG12" s="37">
        <f>IF(AF12=0,0,(AF12*((LOG(AF12))/LOG(2))))</f>
        <v>-0.22357513228650452</v>
      </c>
      <c r="AI12" s="37">
        <f>N12</f>
        <v>1212</v>
      </c>
      <c r="AJ12" s="37">
        <f>COUNTIF(L84:L109,AI12)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COUNTIF(L110:L134,AN12)</f>
        <v>0</v>
      </c>
      <c r="AP12" s="37">
        <f>AO12/(AQ4-AO20)</f>
        <v>0</v>
      </c>
      <c r="AQ12" s="37">
        <f>IF(AP12=0,0,(AP12*((LOG(AP12))/LOG(2))))</f>
        <v>0</v>
      </c>
      <c r="AS12" s="37">
        <f>N12</f>
        <v>1212</v>
      </c>
      <c r="AT12" s="37">
        <f>COUNTIF(L135:L160,AS12)</f>
        <v>2</v>
      </c>
      <c r="AU12" s="37">
        <f>AT12/(AV4-AT20)</f>
        <v>9.5238095238095233E-2</v>
      </c>
      <c r="AV12" s="37">
        <f>IF(AU12=0,0,(AU12*((LOG(AU12))/LOG(2))))</f>
        <v>-0.32307784978845333</v>
      </c>
    </row>
    <row r="13" spans="1:48" x14ac:dyDescent="0.3">
      <c r="A13" s="59">
        <v>21</v>
      </c>
      <c r="B13" s="59">
        <v>813</v>
      </c>
      <c r="C13" s="62">
        <v>21</v>
      </c>
      <c r="D13" s="59">
        <v>824</v>
      </c>
      <c r="E13" s="62">
        <v>22</v>
      </c>
      <c r="F13" s="59">
        <v>835</v>
      </c>
      <c r="G13" s="65">
        <v>23</v>
      </c>
      <c r="H13" s="65">
        <v>854</v>
      </c>
      <c r="I13" s="43"/>
      <c r="J13" s="43"/>
      <c r="K13" s="44">
        <v>0</v>
      </c>
      <c r="L13">
        <v>2222</v>
      </c>
      <c r="N13" s="37">
        <v>1221</v>
      </c>
      <c r="O13" s="37">
        <f>COUNTIF($L$7:$L$500,N13)</f>
        <v>6</v>
      </c>
      <c r="P13" s="37">
        <f>O13/$Q$4</f>
        <v>3.896103896103896E-2</v>
      </c>
      <c r="Q13" s="37">
        <f>IF(P13=0,0,(P13*((LOG(P13))/LOG(2))))</f>
        <v>-0.18240872883014592</v>
      </c>
      <c r="T13" s="37">
        <f>N13</f>
        <v>1221</v>
      </c>
      <c r="U13" s="37">
        <f>COUNTIF(L7:L32,T13)</f>
        <v>1</v>
      </c>
      <c r="V13" s="37">
        <f>U13/(W4-U20)</f>
        <v>4.7619047619047616E-2</v>
      </c>
      <c r="W13" s="37">
        <f>IF(V13=0,0,(V13*((LOG(V13))/LOG(2))))</f>
        <v>-0.20915797251327431</v>
      </c>
      <c r="Y13" s="37">
        <f>N13</f>
        <v>1221</v>
      </c>
      <c r="Z13" s="37">
        <f>COUNTIF(L33:L57,Y13)</f>
        <v>2</v>
      </c>
      <c r="AA13" s="37">
        <f>Z13/(AB4-Z20)</f>
        <v>0.1</v>
      </c>
      <c r="AB13" s="37">
        <f>IF(AA13=0,0,(AA13*((LOG(AA13))/LOG(2))))</f>
        <v>-0.33219280948873625</v>
      </c>
      <c r="AD13" s="37">
        <f>N13</f>
        <v>1221</v>
      </c>
      <c r="AE13" s="37">
        <f>COUNTIF(L58:L83,AD13)</f>
        <v>1</v>
      </c>
      <c r="AF13" s="37">
        <f>AE13/(AG4-AE20)</f>
        <v>5.2631578947368418E-2</v>
      </c>
      <c r="AG13" s="37">
        <f>IF(AF13=0,0,(AF13*((LOG(AF13))/LOG(2))))</f>
        <v>-0.22357513228650452</v>
      </c>
      <c r="AI13" s="37">
        <f>N13</f>
        <v>1221</v>
      </c>
      <c r="AJ13" s="37">
        <f>COUNTIF(L84:L109,AI13)</f>
        <v>0</v>
      </c>
      <c r="AK13" s="37">
        <f>AJ13/(AL4-AJ20)</f>
        <v>0</v>
      </c>
      <c r="AL13" s="37">
        <f>IF(AK13=0,0,(AK13*((LOG(AK13))/LOG(2))))</f>
        <v>0</v>
      </c>
      <c r="AN13" s="37">
        <f>N13</f>
        <v>1221</v>
      </c>
      <c r="AO13" s="37">
        <f>COUNTIF(L110:L134,AN13)</f>
        <v>2</v>
      </c>
      <c r="AP13" s="37">
        <f>AO13/(AQ4-AO20)</f>
        <v>0.1111111111111111</v>
      </c>
      <c r="AQ13" s="37">
        <f>IF(AP13=0,0,(AP13*((LOG(AP13))/LOG(2))))</f>
        <v>-0.3522138890491458</v>
      </c>
      <c r="AS13" s="37">
        <f>N13</f>
        <v>1221</v>
      </c>
      <c r="AT13" s="37">
        <f>COUNTIF(L135:L160,AS13)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12</v>
      </c>
      <c r="B14" s="59">
        <v>970</v>
      </c>
      <c r="C14" s="62">
        <v>14</v>
      </c>
      <c r="D14" s="59">
        <v>1019</v>
      </c>
      <c r="E14" s="62">
        <v>24</v>
      </c>
      <c r="F14" s="59">
        <v>1027</v>
      </c>
      <c r="G14" s="65">
        <v>23</v>
      </c>
      <c r="H14" s="65">
        <v>1035</v>
      </c>
      <c r="I14" s="43"/>
      <c r="J14" s="43"/>
      <c r="K14" s="44">
        <v>0</v>
      </c>
      <c r="L14">
        <v>1122</v>
      </c>
      <c r="N14" s="37">
        <v>1222</v>
      </c>
      <c r="O14" s="37">
        <f>COUNTIF($L$7:$L$500,N14)</f>
        <v>6</v>
      </c>
      <c r="P14" s="37">
        <f>O14/$Q$4</f>
        <v>3.896103896103896E-2</v>
      </c>
      <c r="Q14" s="37">
        <f>IF(P14=0,0,(P14*((LOG(P14))/LOG(2))))</f>
        <v>-0.18240872883014592</v>
      </c>
      <c r="T14" s="37">
        <f>N14</f>
        <v>1222</v>
      </c>
      <c r="U14" s="37">
        <f>COUNTIF(L7:L32,T14)</f>
        <v>2</v>
      </c>
      <c r="V14" s="37">
        <f>U14/(W4-U20)</f>
        <v>9.5238095238095233E-2</v>
      </c>
      <c r="W14" s="37">
        <f>IF(V14=0,0,(V14*((LOG(V14))/LOG(2))))</f>
        <v>-0.32307784978845333</v>
      </c>
      <c r="Y14" s="37">
        <f>N14</f>
        <v>1222</v>
      </c>
      <c r="Z14" s="37">
        <f>COUNTIF(L33:L57,Y14)</f>
        <v>0</v>
      </c>
      <c r="AA14" s="37">
        <f>Z14/(AB4-Z20)</f>
        <v>0</v>
      </c>
      <c r="AB14" s="37">
        <f>IF(AA14=0,0,(AA14*((LOG(AA14))/LOG(2))))</f>
        <v>0</v>
      </c>
      <c r="AD14" s="37">
        <f>N14</f>
        <v>1222</v>
      </c>
      <c r="AE14" s="37">
        <f>COUNTIF(L58:L83,AD14)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COUNTIF(L84:L109,AI14)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COUNTIF(L110:L134,AN14)</f>
        <v>1</v>
      </c>
      <c r="AP14" s="37">
        <f>AO14/(AQ4-AO20)</f>
        <v>5.5555555555555552E-2</v>
      </c>
      <c r="AQ14" s="37">
        <f>IF(AP14=0,0,(AP14*((LOG(AP14))/LOG(2))))</f>
        <v>-0.23166250008012845</v>
      </c>
      <c r="AS14" s="37">
        <f>N14</f>
        <v>1222</v>
      </c>
      <c r="AT14" s="37">
        <f>COUNTIF(L135:L160,AS14)</f>
        <v>3</v>
      </c>
      <c r="AU14" s="37">
        <f>AT14/(AV4-AT20)</f>
        <v>0.14285714285714285</v>
      </c>
      <c r="AV14" s="37">
        <f>IF(AU14=0,0,(AU14*((LOG(AU14))/LOG(2))))</f>
        <v>-0.40105070315108626</v>
      </c>
    </row>
    <row r="15" spans="1:48" x14ac:dyDescent="0.3">
      <c r="A15" s="59">
        <v>21</v>
      </c>
      <c r="B15" s="59">
        <v>1136</v>
      </c>
      <c r="C15" s="62">
        <v>21</v>
      </c>
      <c r="D15" s="59">
        <v>1144</v>
      </c>
      <c r="E15" s="62">
        <v>11</v>
      </c>
      <c r="F15" s="59">
        <v>1158</v>
      </c>
      <c r="G15" s="65">
        <v>21</v>
      </c>
      <c r="H15" s="65">
        <v>1192</v>
      </c>
      <c r="I15" s="43"/>
      <c r="J15" s="43"/>
      <c r="K15" s="44">
        <v>0</v>
      </c>
      <c r="L15">
        <v>2212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COUNTIF(L7:L32,T15)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COUNTIF(L33:L57,Y15)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COUNTIF(L58:L83,AD15)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COUNTIF(L84:L109,AI15)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COUNTIF(L110:L134,AN15)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COUNTIF(L135:L160,AS15)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1295</v>
      </c>
      <c r="C16" s="62">
        <v>12</v>
      </c>
      <c r="D16" s="59">
        <v>1330</v>
      </c>
      <c r="E16" s="62">
        <v>24</v>
      </c>
      <c r="F16" s="59">
        <v>1341</v>
      </c>
      <c r="G16" s="65">
        <v>23</v>
      </c>
      <c r="H16" s="65">
        <v>1351</v>
      </c>
      <c r="I16" s="43"/>
      <c r="J16" s="43"/>
      <c r="K16" s="44">
        <v>0</v>
      </c>
      <c r="L16">
        <v>2122</v>
      </c>
      <c r="N16" s="37">
        <v>2112</v>
      </c>
      <c r="O16" s="37">
        <f>COUNTIF($L$7:$L$500,N16)</f>
        <v>3</v>
      </c>
      <c r="P16" s="37">
        <f>O16/$Q$4</f>
        <v>1.948051948051948E-2</v>
      </c>
      <c r="Q16" s="37">
        <f>IF(P16=0,0,(P16*((LOG(P16))/LOG(2))))</f>
        <v>-0.11068488389559245</v>
      </c>
      <c r="T16" s="37">
        <f>N16</f>
        <v>2112</v>
      </c>
      <c r="U16" s="37">
        <f>COUNTIF(L7:L32,T16)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COUNTIF(L33:L57,Y16)</f>
        <v>2</v>
      </c>
      <c r="AA16" s="37">
        <f>Z16/(AB4-Z20)</f>
        <v>0.1</v>
      </c>
      <c r="AB16" s="37">
        <f>IF(AA16=0,0,(AA16*((LOG(AA16))/LOG(2))))</f>
        <v>-0.33219280948873625</v>
      </c>
      <c r="AD16" s="37">
        <f>N16</f>
        <v>2112</v>
      </c>
      <c r="AE16" s="37">
        <f>COUNTIF(L58:L83,AD16)</f>
        <v>1</v>
      </c>
      <c r="AF16" s="37">
        <f>AE16/(AG4-AE20)</f>
        <v>5.2631578947368418E-2</v>
      </c>
      <c r="AG16" s="37">
        <f>IF(AF16=0,0,(AF16*((LOG(AF16))/LOG(2))))</f>
        <v>-0.22357513228650452</v>
      </c>
      <c r="AI16" s="37">
        <f>N16</f>
        <v>2112</v>
      </c>
      <c r="AJ16" s="37">
        <f>COUNTIF(L84:L109,AI16)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COUNTIF(L110:L134,AN16)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COUNTIF(L135:L160,AS16)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1452</v>
      </c>
      <c r="C17" s="62">
        <v>12</v>
      </c>
      <c r="D17" s="59">
        <v>1481</v>
      </c>
      <c r="E17" s="62">
        <v>24</v>
      </c>
      <c r="F17" s="59">
        <v>1491</v>
      </c>
      <c r="G17" s="65">
        <v>23</v>
      </c>
      <c r="H17" s="65">
        <v>1508</v>
      </c>
      <c r="I17" s="43"/>
      <c r="J17" s="43"/>
      <c r="K17" s="44">
        <v>0</v>
      </c>
      <c r="L17">
        <v>2122</v>
      </c>
      <c r="N17" s="37">
        <v>2121</v>
      </c>
      <c r="O17" s="37">
        <f>COUNTIF($L$7:$L$500,N17)</f>
        <v>8</v>
      </c>
      <c r="P17" s="37">
        <f>O17/$Q$4</f>
        <v>5.1948051948051951E-2</v>
      </c>
      <c r="Q17" s="37">
        <f>IF(P17=0,0,(P17*((LOG(P17))/LOG(2))))</f>
        <v>-0.22165124886726764</v>
      </c>
      <c r="T17" s="37">
        <f>N17</f>
        <v>2121</v>
      </c>
      <c r="U17" s="37">
        <f>COUNTIF(L7:L32,T17)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COUNTIF(L33:L57,Y17)</f>
        <v>1</v>
      </c>
      <c r="AA17" s="37">
        <f>Z17/(AB4-Z20)</f>
        <v>0.05</v>
      </c>
      <c r="AB17" s="37">
        <f>IF(AA17=0,0,(AA17*((LOG(AA17))/LOG(2))))</f>
        <v>-0.21609640474436814</v>
      </c>
      <c r="AD17" s="37">
        <f>N17</f>
        <v>2121</v>
      </c>
      <c r="AE17" s="37">
        <f>COUNTIF(L58:L83,AD17)</f>
        <v>4</v>
      </c>
      <c r="AF17" s="37">
        <f>AE17/(AG4-AE20)</f>
        <v>0.21052631578947367</v>
      </c>
      <c r="AG17" s="37">
        <f>IF(AF17=0,0,(AF17*((LOG(AF17))/LOG(2))))</f>
        <v>-0.47324789756707064</v>
      </c>
      <c r="AI17" s="37">
        <f>N17</f>
        <v>2121</v>
      </c>
      <c r="AJ17" s="37">
        <f>COUNTIF(L84:L109,AI17)</f>
        <v>1</v>
      </c>
      <c r="AK17" s="37">
        <f>AJ17/(AL4-AJ20)</f>
        <v>6.6666666666666666E-2</v>
      </c>
      <c r="AL17" s="37">
        <f>IF(AK17=0,0,(AK17*((LOG(AK17))/LOG(2))))</f>
        <v>-0.26045937304056793</v>
      </c>
      <c r="AN17" s="37">
        <f>N17</f>
        <v>2121</v>
      </c>
      <c r="AO17" s="37">
        <f>COUNTIF(L110:L134,AN17)</f>
        <v>0</v>
      </c>
      <c r="AP17" s="37">
        <f>AO17/(AQ4-AO20)</f>
        <v>0</v>
      </c>
      <c r="AQ17" s="37">
        <f>IF(AP17=0,0,(AP17*((LOG(AP17))/LOG(2))))</f>
        <v>0</v>
      </c>
      <c r="AS17" s="37">
        <f>N17</f>
        <v>2121</v>
      </c>
      <c r="AT17" s="37">
        <f>COUNTIF(L135:L160,AS17)</f>
        <v>2</v>
      </c>
      <c r="AU17" s="37">
        <f>AT17/(AV4-AT20)</f>
        <v>9.5238095238095233E-2</v>
      </c>
      <c r="AV17" s="37">
        <f>IF(AU17=0,0,(AU17*((LOG(AU17))/LOG(2))))</f>
        <v>-0.32307784978845333</v>
      </c>
    </row>
    <row r="18" spans="1:48" x14ac:dyDescent="0.3">
      <c r="A18" s="59">
        <v>21</v>
      </c>
      <c r="B18" s="59">
        <v>1614</v>
      </c>
      <c r="C18" s="62">
        <v>12</v>
      </c>
      <c r="D18" s="59">
        <v>1637</v>
      </c>
      <c r="E18" s="62">
        <v>24</v>
      </c>
      <c r="F18" s="59">
        <v>1660</v>
      </c>
      <c r="G18" s="65">
        <v>23</v>
      </c>
      <c r="H18" s="65">
        <v>1677</v>
      </c>
      <c r="I18" s="43"/>
      <c r="J18" s="43"/>
      <c r="K18" s="44">
        <v>0</v>
      </c>
      <c r="L18">
        <v>2122</v>
      </c>
      <c r="N18" s="37">
        <v>2122</v>
      </c>
      <c r="O18" s="37">
        <f>COUNTIF($L$7:$L$500,N18)</f>
        <v>38</v>
      </c>
      <c r="P18" s="37">
        <f>O18/$Q$4</f>
        <v>0.24675324675324675</v>
      </c>
      <c r="Q18" s="37">
        <f>IF(P18=0,0,(P18*((LOG(P18))/LOG(2))))</f>
        <v>-0.49816001971136364</v>
      </c>
      <c r="T18" s="37">
        <f>N18</f>
        <v>2122</v>
      </c>
      <c r="U18" s="37">
        <f>COUNTIF(L7:L32,T18)</f>
        <v>8</v>
      </c>
      <c r="V18" s="37">
        <f>U18/(W4-U20)</f>
        <v>0.38095238095238093</v>
      </c>
      <c r="W18" s="37">
        <f>IF(V18=0,0,(V18*((LOG(V18))/LOG(2))))</f>
        <v>-0.53040663724905157</v>
      </c>
      <c r="Y18" s="37">
        <f>N18</f>
        <v>2122</v>
      </c>
      <c r="Z18" s="37">
        <f>COUNTIF(L33:L57,Y18)</f>
        <v>7</v>
      </c>
      <c r="AA18" s="37">
        <f>Z18/(AB4-Z20)</f>
        <v>0.35</v>
      </c>
      <c r="AB18" s="37">
        <f>IF(AA18=0,0,(AA18*((LOG(AA18))/LOG(2))))</f>
        <v>-0.53010061049041535</v>
      </c>
      <c r="AD18" s="37">
        <f>N18</f>
        <v>2122</v>
      </c>
      <c r="AE18" s="37">
        <f>COUNTIF(L58:L83,AD18)</f>
        <v>7</v>
      </c>
      <c r="AF18" s="37">
        <f>AE18/(AG4-AE20)</f>
        <v>0.36842105263157893</v>
      </c>
      <c r="AG18" s="37">
        <f>IF(AF18=0,0,(AF18*((LOG(AF18))/LOG(2))))</f>
        <v>-0.53073727051062469</v>
      </c>
      <c r="AI18" s="37">
        <f>N18</f>
        <v>2122</v>
      </c>
      <c r="AJ18" s="37">
        <f>COUNTIF(L84:L109,AI18)</f>
        <v>4</v>
      </c>
      <c r="AK18" s="37">
        <f>AJ18/(AL4-AJ20)</f>
        <v>0.26666666666666666</v>
      </c>
      <c r="AL18" s="37">
        <f>IF(AK18=0,0,(AK18*((LOG(AK18))/LOG(2))))</f>
        <v>-0.50850415882893829</v>
      </c>
      <c r="AN18" s="37">
        <f>N18</f>
        <v>2122</v>
      </c>
      <c r="AO18" s="37">
        <f>COUNTIF(L110:L134,AN18)</f>
        <v>6</v>
      </c>
      <c r="AP18" s="37">
        <f>AO18/(AQ4-AO20)</f>
        <v>0.33333333333333331</v>
      </c>
      <c r="AQ18" s="37">
        <f>IF(AP18=0,0,(AP18*((LOG(AP18))/LOG(2))))</f>
        <v>-0.52832083357371862</v>
      </c>
      <c r="AS18" s="37">
        <f>N18</f>
        <v>2122</v>
      </c>
      <c r="AT18" s="37">
        <f>COUNTIF(L135:L160,AS18)</f>
        <v>6</v>
      </c>
      <c r="AU18" s="37">
        <f>AT18/(AV4-AT20)</f>
        <v>0.2857142857142857</v>
      </c>
      <c r="AV18" s="37">
        <f>IF(AU18=0,0,(AU18*((LOG(AU18))/LOG(2))))</f>
        <v>-0.51638712058788683</v>
      </c>
    </row>
    <row r="19" spans="1:48" x14ac:dyDescent="0.3">
      <c r="A19" s="59">
        <v>21</v>
      </c>
      <c r="B19" s="59">
        <v>1806</v>
      </c>
      <c r="C19" s="62">
        <v>12</v>
      </c>
      <c r="D19" s="59">
        <v>1825</v>
      </c>
      <c r="E19" s="62">
        <v>24</v>
      </c>
      <c r="F19" s="59">
        <v>1835</v>
      </c>
      <c r="G19" s="65">
        <v>23</v>
      </c>
      <c r="H19" s="65">
        <v>1872</v>
      </c>
      <c r="I19" s="43"/>
      <c r="J19" s="43"/>
      <c r="K19" s="44">
        <v>0</v>
      </c>
      <c r="L19">
        <v>2122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COUNTIF(L7:L32,T19)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COUNTIF(L33:L57,Y19)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COUNTIF(L58:L83,AD19)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COUNTIF(L84:L109,AI19)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COUNTIF(L110:L134,AN19)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COUNTIF(L135:L160,AS19)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12</v>
      </c>
      <c r="B20" s="59">
        <v>1994</v>
      </c>
      <c r="C20" s="62">
        <v>23</v>
      </c>
      <c r="D20" s="59">
        <v>2002</v>
      </c>
      <c r="E20" s="62">
        <v>24</v>
      </c>
      <c r="F20" s="59">
        <v>2010</v>
      </c>
      <c r="G20" s="65">
        <v>23</v>
      </c>
      <c r="H20" s="65">
        <v>2040</v>
      </c>
      <c r="I20" s="43"/>
      <c r="J20" s="43"/>
      <c r="K20" s="44">
        <v>0</v>
      </c>
      <c r="L20">
        <v>1222</v>
      </c>
      <c r="N20" s="37">
        <v>2212</v>
      </c>
      <c r="O20" s="37">
        <f>COUNTIF($L$7:$L$500,N20)</f>
        <v>40</v>
      </c>
      <c r="P20" s="37">
        <f>O20/$Q$4</f>
        <v>0.25974025974025972</v>
      </c>
      <c r="Q20" s="37">
        <f>IF(P20=0,0,(P20*((LOG(P20))/LOG(2))))</f>
        <v>-0.50515803787208802</v>
      </c>
      <c r="T20" s="37">
        <f>N20</f>
        <v>2212</v>
      </c>
      <c r="U20" s="37">
        <f>COUNTIF(L7:L32,T20)</f>
        <v>5</v>
      </c>
      <c r="V20" s="56"/>
      <c r="W20" s="57"/>
      <c r="Y20" s="37">
        <f>N20</f>
        <v>2212</v>
      </c>
      <c r="Z20" s="37">
        <f>COUNTIF(L33:L57,Y20)</f>
        <v>5</v>
      </c>
      <c r="AA20" s="56"/>
      <c r="AB20" s="57"/>
      <c r="AD20" s="37">
        <f>N20</f>
        <v>2212</v>
      </c>
      <c r="AE20" s="37">
        <f>COUNTIF(L58:L83,AD20)</f>
        <v>7</v>
      </c>
      <c r="AF20" s="56"/>
      <c r="AG20" s="57"/>
      <c r="AI20" s="37">
        <f>N20</f>
        <v>2212</v>
      </c>
      <c r="AJ20" s="37">
        <f>COUNTIF(L84:L109,AI20)</f>
        <v>11</v>
      </c>
      <c r="AK20" s="56"/>
      <c r="AL20" s="57"/>
      <c r="AN20" s="37">
        <f>N20</f>
        <v>2212</v>
      </c>
      <c r="AO20" s="37">
        <f>COUNTIF(L110:L134,AN20)</f>
        <v>7</v>
      </c>
      <c r="AP20" s="56"/>
      <c r="AQ20" s="57"/>
      <c r="AS20" s="37">
        <f>N20</f>
        <v>2212</v>
      </c>
      <c r="AT20" s="37">
        <f>COUNTIF(L135:L160,AS20)</f>
        <v>5</v>
      </c>
      <c r="AU20" s="56"/>
      <c r="AV20" s="57"/>
    </row>
    <row r="21" spans="1:48" x14ac:dyDescent="0.3">
      <c r="A21" s="59">
        <v>21</v>
      </c>
      <c r="B21" s="59">
        <v>2144</v>
      </c>
      <c r="C21" s="62">
        <v>21</v>
      </c>
      <c r="D21" s="59">
        <v>2152</v>
      </c>
      <c r="E21" s="62">
        <v>22</v>
      </c>
      <c r="F21" s="59">
        <v>2163</v>
      </c>
      <c r="G21" s="65">
        <v>14</v>
      </c>
      <c r="H21" s="65">
        <v>2177</v>
      </c>
      <c r="I21" s="43"/>
      <c r="J21" s="43"/>
      <c r="K21" s="44">
        <v>0</v>
      </c>
      <c r="L21">
        <v>2221</v>
      </c>
      <c r="N21" s="37">
        <v>2221</v>
      </c>
      <c r="O21" s="37">
        <f>COUNTIF($L$7:$L$500,N21)</f>
        <v>17</v>
      </c>
      <c r="P21" s="37">
        <f>O21/$Q$4</f>
        <v>0.11038961038961038</v>
      </c>
      <c r="Q21" s="37">
        <f>IF(P21=0,0,(P21*((LOG(P21))/LOG(2))))</f>
        <v>-0.35096430448413996</v>
      </c>
      <c r="T21" s="37">
        <f>N21</f>
        <v>2221</v>
      </c>
      <c r="U21" s="37">
        <f>COUNTIF(L7:L32,T21)</f>
        <v>3</v>
      </c>
      <c r="V21" s="37">
        <f>U21/(W4-U20)</f>
        <v>0.14285714285714285</v>
      </c>
      <c r="W21" s="37">
        <f>IF(V21=0,0,(V21*((LOG(V21))/LOG(2))))</f>
        <v>-0.40105070315108626</v>
      </c>
      <c r="Y21" s="37">
        <f>N21</f>
        <v>2221</v>
      </c>
      <c r="Z21" s="37">
        <f>COUNTIF(L33:L57,Y21)</f>
        <v>2</v>
      </c>
      <c r="AA21" s="37">
        <f>Z21/(AB4-Z20)</f>
        <v>0.1</v>
      </c>
      <c r="AB21" s="37">
        <f>IF(AA21=0,0,(AA21*((LOG(AA21))/LOG(2))))</f>
        <v>-0.33219280948873625</v>
      </c>
      <c r="AD21" s="37">
        <f>N21</f>
        <v>2221</v>
      </c>
      <c r="AE21" s="37">
        <f>COUNTIF(L58:L83,AD21)</f>
        <v>2</v>
      </c>
      <c r="AF21" s="37">
        <f>AE21/(AG4-AE20)</f>
        <v>0.10526315789473684</v>
      </c>
      <c r="AG21" s="37">
        <f>IF(AF21=0,0,(AF21*((LOG(AF21))/LOG(2))))</f>
        <v>-0.34188710667827216</v>
      </c>
      <c r="AI21" s="37">
        <f>N21</f>
        <v>2221</v>
      </c>
      <c r="AJ21" s="37">
        <f>COUNTIF(L84:L109,AI21)</f>
        <v>4</v>
      </c>
      <c r="AK21" s="37">
        <f>AJ21/(AL4-AJ20)</f>
        <v>0.26666666666666666</v>
      </c>
      <c r="AL21" s="37">
        <f>IF(AK21=0,0,(AK21*((LOG(AK21))/LOG(2))))</f>
        <v>-0.50850415882893829</v>
      </c>
      <c r="AN21" s="37">
        <f>N21</f>
        <v>2221</v>
      </c>
      <c r="AO21" s="37">
        <f>COUNTIF(L110:L134,AN21)</f>
        <v>5</v>
      </c>
      <c r="AP21" s="37">
        <f>AO21/(AQ4-AO20)</f>
        <v>0.27777777777777779</v>
      </c>
      <c r="AQ21" s="37">
        <f>IF(AP21=0,0,(AP21*((LOG(AP21))/LOG(2))))</f>
        <v>-0.51333247404304172</v>
      </c>
      <c r="AS21" s="37">
        <f>N21</f>
        <v>2221</v>
      </c>
      <c r="AT21" s="37">
        <f>COUNTIF(L135:L160,AS21)</f>
        <v>1</v>
      </c>
      <c r="AU21" s="37">
        <f>AT21/(AV4-AT20)</f>
        <v>4.7619047619047616E-2</v>
      </c>
      <c r="AV21" s="37">
        <f>IF(AU21=0,0,(AU21*((LOG(AU21))/LOG(2))))</f>
        <v>-0.20915797251327431</v>
      </c>
    </row>
    <row r="22" spans="1:48" x14ac:dyDescent="0.3">
      <c r="A22" s="59">
        <v>21</v>
      </c>
      <c r="B22" s="59">
        <v>2284</v>
      </c>
      <c r="C22" s="62">
        <v>12</v>
      </c>
      <c r="D22" s="59">
        <v>2299</v>
      </c>
      <c r="E22" s="62">
        <v>24</v>
      </c>
      <c r="F22" s="59">
        <v>2310</v>
      </c>
      <c r="G22" s="65">
        <v>23</v>
      </c>
      <c r="H22" s="65">
        <v>2321</v>
      </c>
      <c r="I22" s="43"/>
      <c r="J22" s="43"/>
      <c r="K22" s="44">
        <v>0</v>
      </c>
      <c r="L22">
        <v>2122</v>
      </c>
      <c r="N22" s="37">
        <v>2222</v>
      </c>
      <c r="O22" s="37">
        <f>COUNTIF($L$7:$L$500,N22)</f>
        <v>28</v>
      </c>
      <c r="P22" s="37">
        <f>O22/$Q$4</f>
        <v>0.18181818181818182</v>
      </c>
      <c r="Q22" s="37">
        <f>IF(P22=0,0,(P22*((LOG(P22))/LOG(2))))</f>
        <v>-0.44716938520678134</v>
      </c>
      <c r="T22" s="37">
        <f>N22</f>
        <v>2222</v>
      </c>
      <c r="U22" s="37">
        <f>COUNTIF(L7:L32,T22)</f>
        <v>6</v>
      </c>
      <c r="V22" s="37">
        <f>U22/(W4-U20)</f>
        <v>0.2857142857142857</v>
      </c>
      <c r="W22" s="37">
        <f>IF(V22=0,0,(V22*((LOG(V22))/LOG(2))))</f>
        <v>-0.51638712058788683</v>
      </c>
      <c r="Y22" s="37">
        <f>N22</f>
        <v>2222</v>
      </c>
      <c r="Z22" s="37">
        <f>COUNTIF(L33:L57,Y22)</f>
        <v>3</v>
      </c>
      <c r="AA22" s="37">
        <f>Z22/(AB4-Z20)</f>
        <v>0.15</v>
      </c>
      <c r="AB22" s="37">
        <f>IF(AA22=0,0,(AA22*((LOG(AA22))/LOG(2))))</f>
        <v>-0.41054483912493089</v>
      </c>
      <c r="AD22" s="37">
        <f>N22</f>
        <v>2222</v>
      </c>
      <c r="AE22" s="37">
        <f>COUNTIF(L58:L83,AD22)</f>
        <v>3</v>
      </c>
      <c r="AF22" s="37">
        <f>AE22/(AG4-AE20)</f>
        <v>0.15789473684210525</v>
      </c>
      <c r="AG22" s="37">
        <f>IF(AF22=0,0,(AF22*((LOG(AF22))/LOG(2))))</f>
        <v>-0.42046815990354147</v>
      </c>
      <c r="AI22" s="37">
        <f>N22</f>
        <v>2222</v>
      </c>
      <c r="AJ22" s="37">
        <f>COUNTIF(L84:L109,AI22)</f>
        <v>6</v>
      </c>
      <c r="AK22" s="37">
        <f>AJ22/(AL4-AJ20)</f>
        <v>0.4</v>
      </c>
      <c r="AL22" s="37">
        <f>IF(AK22=0,0,(AK22*((LOG(AK22))/LOG(2))))</f>
        <v>-0.52877123795494496</v>
      </c>
      <c r="AN22" s="37">
        <f>N22</f>
        <v>2222</v>
      </c>
      <c r="AO22" s="37">
        <f>COUNTIF(L110:L134,AN22)</f>
        <v>4</v>
      </c>
      <c r="AP22" s="37">
        <f>AO22/(AQ4-AO20)</f>
        <v>0.22222222222222221</v>
      </c>
      <c r="AQ22" s="37">
        <f>IF(AP22=0,0,(AP22*((LOG(AP22))/LOG(2))))</f>
        <v>-0.48220555587606945</v>
      </c>
      <c r="AS22" s="37">
        <f>N22</f>
        <v>2222</v>
      </c>
      <c r="AT22" s="37">
        <f>COUNTIF(L135:L160,AS22)</f>
        <v>6</v>
      </c>
      <c r="AU22" s="37">
        <f>AT22/(AV4-AT20)</f>
        <v>0.2857142857142857</v>
      </c>
      <c r="AV22" s="37">
        <f>IF(AU22=0,0,(AU22*((LOG(AU22))/LOG(2))))</f>
        <v>-0.51638712058788683</v>
      </c>
    </row>
    <row r="23" spans="1:48" x14ac:dyDescent="0.3">
      <c r="A23" s="59">
        <v>21</v>
      </c>
      <c r="B23" s="59">
        <v>2426</v>
      </c>
      <c r="C23" s="62">
        <v>12</v>
      </c>
      <c r="D23" s="59">
        <v>2439</v>
      </c>
      <c r="E23" s="62">
        <v>24</v>
      </c>
      <c r="F23" s="59">
        <v>2448</v>
      </c>
      <c r="G23" s="65">
        <v>23</v>
      </c>
      <c r="H23" s="65">
        <v>2458</v>
      </c>
      <c r="I23" s="43"/>
      <c r="J23" s="43"/>
      <c r="K23" s="44">
        <v>0</v>
      </c>
      <c r="L23">
        <v>2122</v>
      </c>
      <c r="P23" s="28">
        <f>SUM(P7:P22)</f>
        <v>1</v>
      </c>
      <c r="Q23" s="28">
        <f>-SUM(Q7:Q22)</f>
        <v>2.7698375737297258</v>
      </c>
      <c r="V23" s="28">
        <f>SUM(V7:V22)</f>
        <v>0.99999999999999989</v>
      </c>
      <c r="W23" s="28">
        <f>-SUM(W7:W22)</f>
        <v>2.1892382558030268</v>
      </c>
      <c r="AA23" s="28">
        <f>SUM(AA7:AA22)</f>
        <v>1</v>
      </c>
      <c r="AB23" s="28">
        <f>-SUM(AB7:AB22)</f>
        <v>2.7016094970590272</v>
      </c>
      <c r="AF23" s="28">
        <f>SUM(AF7:AF22)</f>
        <v>1</v>
      </c>
      <c r="AG23" s="28">
        <f>-SUM(AG7:AG22)</f>
        <v>2.437065831519023</v>
      </c>
      <c r="AK23" s="28">
        <f>SUM(AK7:AK22)</f>
        <v>1</v>
      </c>
      <c r="AL23" s="28">
        <f>-SUM(AL7:AL22)</f>
        <v>1.8062389286533895</v>
      </c>
      <c r="AP23" s="28">
        <f>SUM(AP7:AP22)</f>
        <v>1</v>
      </c>
      <c r="AQ23" s="28">
        <f>-SUM(AQ7:AQ22)</f>
        <v>2.107735252622104</v>
      </c>
      <c r="AU23" s="28">
        <f>SUM(AU7:AU22)</f>
        <v>0.99999999999999989</v>
      </c>
      <c r="AV23" s="28">
        <f>-SUM(AV7:AV22)</f>
        <v>2.4982965889303155</v>
      </c>
    </row>
    <row r="24" spans="1:48" x14ac:dyDescent="0.3">
      <c r="A24" s="59">
        <v>21</v>
      </c>
      <c r="B24" s="59">
        <v>2565</v>
      </c>
      <c r="C24" s="62">
        <v>21</v>
      </c>
      <c r="D24" s="59">
        <v>2573</v>
      </c>
      <c r="E24" s="62">
        <v>22</v>
      </c>
      <c r="F24" s="59">
        <v>2621</v>
      </c>
      <c r="G24" s="65">
        <v>23</v>
      </c>
      <c r="H24" s="65">
        <v>2641</v>
      </c>
      <c r="I24" s="43"/>
      <c r="J24" s="43"/>
      <c r="K24" s="44">
        <v>0</v>
      </c>
      <c r="L24">
        <v>2222</v>
      </c>
      <c r="P24" s="29" t="s">
        <v>87</v>
      </c>
      <c r="Q24" s="29">
        <f>Q23/(LOG(Q4)/LOG(2))</f>
        <v>0.38116402046740933</v>
      </c>
      <c r="V24" s="29" t="s">
        <v>114</v>
      </c>
      <c r="W24" s="29">
        <f>W23/(LOG(W4)/LOG(2))</f>
        <v>0.46575179921014209</v>
      </c>
      <c r="AA24" s="29" t="s">
        <v>117</v>
      </c>
      <c r="AB24" s="29">
        <f>AB23/(LOG(AB4)/LOG(2))</f>
        <v>0.58175993972588613</v>
      </c>
      <c r="AF24" s="29" t="s">
        <v>118</v>
      </c>
      <c r="AG24" s="29">
        <f>AG23/(LOG(AG4)/LOG(2))</f>
        <v>0.51847613790541758</v>
      </c>
      <c r="AK24" s="29" t="s">
        <v>119</v>
      </c>
      <c r="AL24" s="29">
        <f>AL23/(LOG(AL4)/LOG(2))</f>
        <v>0.38427020384546334</v>
      </c>
      <c r="AP24" s="29" t="s">
        <v>120</v>
      </c>
      <c r="AQ24" s="29">
        <f>AQ23/(LOG(AQ4)/LOG(2))</f>
        <v>0.45387608196462065</v>
      </c>
      <c r="AU24" s="29" t="s">
        <v>121</v>
      </c>
      <c r="AV24" s="29">
        <f>AV23/(LOG(AV4)/LOG(2))</f>
        <v>0.53150273990075347</v>
      </c>
    </row>
    <row r="25" spans="1:48" x14ac:dyDescent="0.3">
      <c r="A25" s="59">
        <v>21</v>
      </c>
      <c r="B25" s="59">
        <v>2741</v>
      </c>
      <c r="C25" s="62">
        <v>21</v>
      </c>
      <c r="D25" s="59">
        <v>2769</v>
      </c>
      <c r="E25" s="62">
        <v>11</v>
      </c>
      <c r="F25" s="59">
        <v>2783</v>
      </c>
      <c r="G25" s="65">
        <v>21</v>
      </c>
      <c r="H25" s="65">
        <v>2793</v>
      </c>
      <c r="I25" s="43"/>
      <c r="J25" s="43"/>
      <c r="K25" s="44">
        <v>0</v>
      </c>
      <c r="L25">
        <v>2212</v>
      </c>
    </row>
    <row r="26" spans="1:48" x14ac:dyDescent="0.3">
      <c r="A26" s="59">
        <v>12</v>
      </c>
      <c r="B26" s="59">
        <v>2922</v>
      </c>
      <c r="C26" s="62">
        <v>23</v>
      </c>
      <c r="D26" s="59">
        <v>2953</v>
      </c>
      <c r="E26" s="62">
        <v>24</v>
      </c>
      <c r="F26" s="59">
        <v>2969</v>
      </c>
      <c r="G26" s="65">
        <v>14</v>
      </c>
      <c r="H26" s="65">
        <v>2980</v>
      </c>
      <c r="I26" s="43"/>
      <c r="J26" s="43"/>
      <c r="K26" s="44">
        <v>0</v>
      </c>
      <c r="L26">
        <v>1221</v>
      </c>
    </row>
    <row r="27" spans="1:48" x14ac:dyDescent="0.3">
      <c r="A27" s="59">
        <v>21</v>
      </c>
      <c r="B27" s="59">
        <v>3082</v>
      </c>
      <c r="C27" s="62">
        <v>21</v>
      </c>
      <c r="D27" s="59">
        <v>3089</v>
      </c>
      <c r="E27" s="62">
        <v>22</v>
      </c>
      <c r="F27" s="59">
        <v>3104</v>
      </c>
      <c r="G27" s="65">
        <v>23</v>
      </c>
      <c r="H27" s="65">
        <v>3113</v>
      </c>
      <c r="I27" s="43"/>
      <c r="J27" s="43"/>
      <c r="K27" s="44">
        <v>0</v>
      </c>
      <c r="L27">
        <v>2222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21</v>
      </c>
      <c r="B28" s="59">
        <v>3215</v>
      </c>
      <c r="C28" s="62">
        <v>21</v>
      </c>
      <c r="D28" s="59">
        <v>3222</v>
      </c>
      <c r="E28" s="62">
        <v>11</v>
      </c>
      <c r="F28" s="59">
        <v>3234</v>
      </c>
      <c r="G28" s="65">
        <v>21</v>
      </c>
      <c r="H28" s="65">
        <v>3244</v>
      </c>
      <c r="I28" s="43"/>
      <c r="J28" s="43"/>
      <c r="K28" s="44">
        <v>0</v>
      </c>
      <c r="L28">
        <v>2212</v>
      </c>
      <c r="N28" s="41">
        <f>COUNTIF(L7:L160,G3)</f>
        <v>40</v>
      </c>
      <c r="O28" s="41"/>
      <c r="P28" s="48">
        <v>26</v>
      </c>
      <c r="Q28" s="48">
        <v>25</v>
      </c>
      <c r="R28" s="48">
        <v>26</v>
      </c>
      <c r="S28" s="48">
        <v>26</v>
      </c>
      <c r="T28" s="48">
        <v>25</v>
      </c>
      <c r="U28" s="48">
        <v>26</v>
      </c>
      <c r="V28" s="47"/>
    </row>
    <row r="29" spans="1:48" x14ac:dyDescent="0.3">
      <c r="A29" s="59">
        <v>12</v>
      </c>
      <c r="B29" s="59">
        <v>3399</v>
      </c>
      <c r="C29" s="62">
        <v>23</v>
      </c>
      <c r="D29" s="59">
        <v>3409</v>
      </c>
      <c r="E29" s="62">
        <v>24</v>
      </c>
      <c r="F29" s="59">
        <v>3417</v>
      </c>
      <c r="G29" s="65">
        <v>23</v>
      </c>
      <c r="H29" s="65">
        <v>3424</v>
      </c>
      <c r="I29" s="43"/>
      <c r="J29" s="43"/>
      <c r="K29" s="44">
        <v>0</v>
      </c>
      <c r="L29">
        <v>1222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3526</v>
      </c>
      <c r="C30" s="62">
        <v>12</v>
      </c>
      <c r="D30" s="59">
        <v>3567</v>
      </c>
      <c r="E30" s="62">
        <v>24</v>
      </c>
      <c r="F30" s="59">
        <v>3593</v>
      </c>
      <c r="G30" s="65">
        <v>23</v>
      </c>
      <c r="H30" s="65">
        <v>3609</v>
      </c>
      <c r="I30" s="43"/>
      <c r="J30" s="43"/>
      <c r="K30" s="44">
        <v>0</v>
      </c>
      <c r="L30">
        <v>2122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21</v>
      </c>
      <c r="B31" s="59">
        <v>3719</v>
      </c>
      <c r="C31" s="62">
        <v>21</v>
      </c>
      <c r="D31" s="59">
        <v>3728</v>
      </c>
      <c r="E31" s="62">
        <v>11</v>
      </c>
      <c r="F31" s="59">
        <v>3737</v>
      </c>
      <c r="G31" s="65">
        <v>21</v>
      </c>
      <c r="H31" s="65">
        <v>3780</v>
      </c>
      <c r="I31" s="43"/>
      <c r="J31" s="43"/>
      <c r="K31" s="44">
        <v>0</v>
      </c>
      <c r="L31">
        <v>2212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59">
        <v>21</v>
      </c>
      <c r="B32" s="59">
        <v>3873</v>
      </c>
      <c r="C32" s="62">
        <v>12</v>
      </c>
      <c r="D32" s="59">
        <v>3892</v>
      </c>
      <c r="E32" s="62">
        <v>24</v>
      </c>
      <c r="F32" s="59">
        <v>3903</v>
      </c>
      <c r="G32" s="65">
        <v>23</v>
      </c>
      <c r="H32" s="65">
        <v>3910</v>
      </c>
      <c r="I32" s="43"/>
      <c r="J32" s="43"/>
      <c r="K32" s="44">
        <v>0</v>
      </c>
      <c r="L32">
        <v>2122</v>
      </c>
      <c r="O32" s="46" t="s">
        <v>103</v>
      </c>
      <c r="P32" s="48">
        <f>U20</f>
        <v>5</v>
      </c>
      <c r="Q32" s="48">
        <f>Z20</f>
        <v>5</v>
      </c>
      <c r="R32" s="48">
        <f>AE20</f>
        <v>7</v>
      </c>
      <c r="S32" s="48">
        <f>AJ20</f>
        <v>11</v>
      </c>
      <c r="T32" s="48">
        <f>AO20</f>
        <v>7</v>
      </c>
      <c r="U32" s="48">
        <f>AT20</f>
        <v>5</v>
      </c>
      <c r="V32" s="46"/>
    </row>
    <row r="33" spans="1:22" x14ac:dyDescent="0.3">
      <c r="A33" s="60">
        <v>12</v>
      </c>
      <c r="B33" s="60">
        <v>4025</v>
      </c>
      <c r="C33" s="63">
        <v>14</v>
      </c>
      <c r="D33" s="60">
        <v>4037</v>
      </c>
      <c r="E33" s="63">
        <v>24</v>
      </c>
      <c r="F33" s="60">
        <v>4062</v>
      </c>
      <c r="G33" s="66">
        <v>23</v>
      </c>
      <c r="H33" s="66">
        <v>4089</v>
      </c>
      <c r="I33" s="42"/>
      <c r="J33" s="42"/>
      <c r="K33" s="52">
        <v>0</v>
      </c>
      <c r="L33">
        <v>1122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4207</v>
      </c>
      <c r="C34" s="63">
        <v>21</v>
      </c>
      <c r="D34" s="60">
        <v>4218</v>
      </c>
      <c r="E34" s="63">
        <v>22</v>
      </c>
      <c r="F34" s="60">
        <v>4242</v>
      </c>
      <c r="G34" s="66">
        <v>23</v>
      </c>
      <c r="H34" s="66">
        <v>4253</v>
      </c>
      <c r="I34" s="42"/>
      <c r="J34" s="42"/>
      <c r="K34" s="52">
        <v>0</v>
      </c>
      <c r="L34">
        <v>2222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4356</v>
      </c>
      <c r="C35" s="63">
        <v>21</v>
      </c>
      <c r="D35" s="60">
        <v>4368</v>
      </c>
      <c r="E35" s="63">
        <v>11</v>
      </c>
      <c r="F35" s="60">
        <v>4382</v>
      </c>
      <c r="G35" s="66">
        <v>21</v>
      </c>
      <c r="H35" s="66">
        <v>4400</v>
      </c>
      <c r="I35" s="42"/>
      <c r="J35" s="42"/>
      <c r="K35" s="52">
        <v>0</v>
      </c>
      <c r="L35">
        <v>2212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4492</v>
      </c>
      <c r="C36" s="63">
        <v>12</v>
      </c>
      <c r="D36" s="60">
        <v>4512</v>
      </c>
      <c r="E36" s="63">
        <v>24</v>
      </c>
      <c r="F36" s="60">
        <v>4535</v>
      </c>
      <c r="G36" s="66">
        <v>23</v>
      </c>
      <c r="H36" s="66">
        <v>4543</v>
      </c>
      <c r="I36" s="42"/>
      <c r="J36" s="42"/>
      <c r="K36" s="52">
        <v>0</v>
      </c>
      <c r="L36">
        <v>2122</v>
      </c>
      <c r="N36" s="42"/>
      <c r="O36" s="51" t="s">
        <v>107</v>
      </c>
      <c r="P36">
        <f>H32/P28</f>
        <v>150.38461538461539</v>
      </c>
      <c r="Q36">
        <f>(H57-H32)/Q28</f>
        <v>151.4</v>
      </c>
      <c r="R36">
        <f>(H83-H57)/R28</f>
        <v>145.65384615384616</v>
      </c>
      <c r="S36">
        <f>(H109-H83)/S28</f>
        <v>139.61538461538461</v>
      </c>
      <c r="T36">
        <f>(H134-H109)/T28</f>
        <v>137.19999999999999</v>
      </c>
      <c r="U36">
        <f>(H160-H134)/U28</f>
        <v>145.80769230769232</v>
      </c>
    </row>
    <row r="37" spans="1:22" x14ac:dyDescent="0.3">
      <c r="A37" s="60">
        <v>21</v>
      </c>
      <c r="B37" s="60">
        <v>4644</v>
      </c>
      <c r="C37" s="63">
        <v>21</v>
      </c>
      <c r="D37" s="60">
        <v>4658</v>
      </c>
      <c r="E37" s="63">
        <v>11</v>
      </c>
      <c r="F37" s="60">
        <v>4674</v>
      </c>
      <c r="G37" s="66">
        <v>21</v>
      </c>
      <c r="H37" s="66">
        <v>4684</v>
      </c>
      <c r="I37" s="42"/>
      <c r="J37" s="42"/>
      <c r="K37" s="52">
        <v>0</v>
      </c>
      <c r="L37">
        <v>2212</v>
      </c>
    </row>
    <row r="38" spans="1:22" x14ac:dyDescent="0.3">
      <c r="A38" s="60">
        <v>21</v>
      </c>
      <c r="B38" s="60">
        <v>4784</v>
      </c>
      <c r="C38" s="63">
        <v>12</v>
      </c>
      <c r="D38" s="60">
        <v>4800</v>
      </c>
      <c r="E38" s="63">
        <v>24</v>
      </c>
      <c r="F38" s="60">
        <v>4809</v>
      </c>
      <c r="G38" s="66">
        <v>23</v>
      </c>
      <c r="H38" s="66">
        <v>4817</v>
      </c>
      <c r="I38" s="42"/>
      <c r="J38" s="42"/>
      <c r="K38" s="52">
        <v>0</v>
      </c>
      <c r="L38">
        <v>2122</v>
      </c>
    </row>
    <row r="39" spans="1:22" x14ac:dyDescent="0.3">
      <c r="A39" s="60">
        <v>21</v>
      </c>
      <c r="B39" s="60">
        <v>4920</v>
      </c>
      <c r="C39" s="63">
        <v>12</v>
      </c>
      <c r="D39" s="60">
        <v>4933</v>
      </c>
      <c r="E39" s="63">
        <v>24</v>
      </c>
      <c r="F39" s="60">
        <v>4940</v>
      </c>
      <c r="G39" s="66">
        <v>23</v>
      </c>
      <c r="H39" s="66">
        <v>4947</v>
      </c>
      <c r="I39" s="42"/>
      <c r="J39" s="42"/>
      <c r="K39" s="52">
        <v>0</v>
      </c>
      <c r="L39">
        <v>2122</v>
      </c>
    </row>
    <row r="40" spans="1:22" x14ac:dyDescent="0.3">
      <c r="A40" s="60">
        <v>21</v>
      </c>
      <c r="B40" s="60">
        <v>5056</v>
      </c>
      <c r="C40" s="63">
        <v>12</v>
      </c>
      <c r="D40" s="60">
        <v>5068</v>
      </c>
      <c r="E40" s="63">
        <v>24</v>
      </c>
      <c r="F40" s="60">
        <v>5129</v>
      </c>
      <c r="G40" s="66">
        <v>14</v>
      </c>
      <c r="H40" s="66">
        <v>5142</v>
      </c>
      <c r="I40" s="42"/>
      <c r="J40" s="42"/>
      <c r="K40" s="52">
        <v>0</v>
      </c>
      <c r="L40">
        <v>2121</v>
      </c>
    </row>
    <row r="41" spans="1:22" x14ac:dyDescent="0.3">
      <c r="A41" s="60">
        <v>21</v>
      </c>
      <c r="B41" s="60">
        <v>5264</v>
      </c>
      <c r="C41" s="63">
        <v>12</v>
      </c>
      <c r="D41" s="60">
        <v>5276</v>
      </c>
      <c r="E41" s="63">
        <v>24</v>
      </c>
      <c r="F41" s="60">
        <v>5285</v>
      </c>
      <c r="G41" s="66">
        <v>23</v>
      </c>
      <c r="H41" s="66">
        <v>5294</v>
      </c>
      <c r="I41" s="42"/>
      <c r="J41" s="42"/>
      <c r="K41" s="52">
        <v>0</v>
      </c>
      <c r="L41">
        <v>2122</v>
      </c>
    </row>
    <row r="42" spans="1:22" x14ac:dyDescent="0.3">
      <c r="A42" s="60">
        <v>21</v>
      </c>
      <c r="B42" s="60">
        <v>5397</v>
      </c>
      <c r="C42" s="63">
        <v>12</v>
      </c>
      <c r="D42" s="60">
        <v>5416</v>
      </c>
      <c r="E42" s="63">
        <v>13</v>
      </c>
      <c r="F42" s="60">
        <v>5429</v>
      </c>
      <c r="G42" s="66">
        <v>23</v>
      </c>
      <c r="H42" s="66">
        <v>5446</v>
      </c>
      <c r="I42" s="42"/>
      <c r="J42" s="42"/>
      <c r="K42" s="52">
        <v>0</v>
      </c>
      <c r="L42">
        <v>2112</v>
      </c>
    </row>
    <row r="43" spans="1:22" x14ac:dyDescent="0.3">
      <c r="A43" s="60">
        <v>21</v>
      </c>
      <c r="B43" s="60">
        <v>5549</v>
      </c>
      <c r="C43" s="63">
        <v>21</v>
      </c>
      <c r="D43" s="60">
        <v>5556</v>
      </c>
      <c r="E43" s="63">
        <v>22</v>
      </c>
      <c r="F43" s="60">
        <v>5592</v>
      </c>
      <c r="G43" s="66">
        <v>23</v>
      </c>
      <c r="H43" s="66">
        <v>5599</v>
      </c>
      <c r="I43" s="42"/>
      <c r="J43" s="42"/>
      <c r="K43" s="52">
        <v>0</v>
      </c>
      <c r="L43">
        <v>2222</v>
      </c>
    </row>
    <row r="44" spans="1:22" x14ac:dyDescent="0.3">
      <c r="A44" s="60">
        <v>21</v>
      </c>
      <c r="B44" s="60">
        <v>5702</v>
      </c>
      <c r="C44" s="63">
        <v>21</v>
      </c>
      <c r="D44" s="60">
        <v>5707</v>
      </c>
      <c r="E44" s="63">
        <v>22</v>
      </c>
      <c r="F44" s="60">
        <v>5715</v>
      </c>
      <c r="G44" s="66">
        <v>14</v>
      </c>
      <c r="H44" s="66">
        <v>5725</v>
      </c>
      <c r="I44" s="42"/>
      <c r="J44" s="42"/>
      <c r="K44" s="52">
        <v>0</v>
      </c>
      <c r="L44">
        <v>2221</v>
      </c>
    </row>
    <row r="45" spans="1:22" x14ac:dyDescent="0.3">
      <c r="A45" s="60">
        <v>21</v>
      </c>
      <c r="B45" s="60">
        <v>5826</v>
      </c>
      <c r="C45" s="63">
        <v>21</v>
      </c>
      <c r="D45" s="60">
        <v>5831</v>
      </c>
      <c r="E45" s="63">
        <v>22</v>
      </c>
      <c r="F45" s="60">
        <v>5842</v>
      </c>
      <c r="G45" s="66">
        <v>14</v>
      </c>
      <c r="H45" s="66">
        <v>5854</v>
      </c>
      <c r="I45" s="42"/>
      <c r="J45" s="42"/>
      <c r="K45" s="52">
        <v>0</v>
      </c>
      <c r="L45">
        <v>2221</v>
      </c>
    </row>
    <row r="46" spans="1:22" x14ac:dyDescent="0.3">
      <c r="A46" s="60">
        <v>12</v>
      </c>
      <c r="B46" s="60">
        <v>5972</v>
      </c>
      <c r="C46" s="63">
        <v>23</v>
      </c>
      <c r="D46" s="60">
        <v>5981</v>
      </c>
      <c r="E46" s="63">
        <v>24</v>
      </c>
      <c r="F46" s="60">
        <v>5989</v>
      </c>
      <c r="G46" s="66">
        <v>14</v>
      </c>
      <c r="H46" s="66">
        <v>5998</v>
      </c>
      <c r="I46" s="42"/>
      <c r="J46" s="42"/>
      <c r="K46" s="52">
        <v>0</v>
      </c>
      <c r="L46">
        <v>1221</v>
      </c>
    </row>
    <row r="47" spans="1:22" x14ac:dyDescent="0.3">
      <c r="A47" s="60">
        <v>21</v>
      </c>
      <c r="B47" s="60">
        <v>6105</v>
      </c>
      <c r="C47" s="63">
        <v>21</v>
      </c>
      <c r="D47" s="60">
        <v>6113</v>
      </c>
      <c r="E47" s="63">
        <v>11</v>
      </c>
      <c r="F47" s="60">
        <v>6125</v>
      </c>
      <c r="G47" s="66">
        <v>21</v>
      </c>
      <c r="H47" s="66">
        <v>6134</v>
      </c>
      <c r="I47" s="42"/>
      <c r="J47" s="42"/>
      <c r="K47" s="52">
        <v>0</v>
      </c>
      <c r="L47">
        <v>2212</v>
      </c>
    </row>
    <row r="48" spans="1:22" x14ac:dyDescent="0.3">
      <c r="A48" s="60">
        <v>12</v>
      </c>
      <c r="B48" s="60">
        <v>6256</v>
      </c>
      <c r="C48" s="63">
        <v>23</v>
      </c>
      <c r="D48" s="60">
        <v>6272</v>
      </c>
      <c r="E48" s="63">
        <v>13</v>
      </c>
      <c r="F48" s="60">
        <v>6310</v>
      </c>
      <c r="G48" s="66">
        <v>23</v>
      </c>
      <c r="H48" s="66">
        <v>6325</v>
      </c>
      <c r="I48" s="42"/>
      <c r="J48" s="42"/>
      <c r="K48" s="52">
        <v>0</v>
      </c>
      <c r="L48">
        <v>1212</v>
      </c>
    </row>
    <row r="49" spans="1:12" x14ac:dyDescent="0.3">
      <c r="A49" s="60">
        <v>21</v>
      </c>
      <c r="B49" s="60">
        <v>6423</v>
      </c>
      <c r="C49" s="63">
        <v>21</v>
      </c>
      <c r="D49" s="60">
        <v>6430</v>
      </c>
      <c r="E49" s="63">
        <v>11</v>
      </c>
      <c r="F49" s="60">
        <v>6444</v>
      </c>
      <c r="G49" s="66">
        <v>21</v>
      </c>
      <c r="H49" s="66">
        <v>6455</v>
      </c>
      <c r="I49" s="42"/>
      <c r="J49" s="42"/>
      <c r="K49" s="52">
        <v>0</v>
      </c>
      <c r="L49">
        <v>2212</v>
      </c>
    </row>
    <row r="50" spans="1:12" x14ac:dyDescent="0.3">
      <c r="A50" s="60">
        <v>12</v>
      </c>
      <c r="B50" s="60">
        <v>6575</v>
      </c>
      <c r="C50" s="63">
        <v>23</v>
      </c>
      <c r="D50" s="60">
        <v>6584</v>
      </c>
      <c r="E50" s="63">
        <v>24</v>
      </c>
      <c r="F50" s="60">
        <v>6592</v>
      </c>
      <c r="G50" s="66">
        <v>14</v>
      </c>
      <c r="H50" s="66">
        <v>6601</v>
      </c>
      <c r="I50" s="42"/>
      <c r="J50" s="42"/>
      <c r="K50" s="52">
        <v>0</v>
      </c>
      <c r="L50">
        <v>1221</v>
      </c>
    </row>
    <row r="51" spans="1:12" x14ac:dyDescent="0.3">
      <c r="A51" s="60">
        <v>21</v>
      </c>
      <c r="B51" s="60">
        <v>6705</v>
      </c>
      <c r="C51" s="63">
        <v>12</v>
      </c>
      <c r="D51" s="60">
        <v>6715</v>
      </c>
      <c r="E51" s="63">
        <v>13</v>
      </c>
      <c r="F51" s="60">
        <v>6729</v>
      </c>
      <c r="G51" s="66">
        <v>23</v>
      </c>
      <c r="H51" s="66">
        <v>6739</v>
      </c>
      <c r="I51" s="42"/>
      <c r="J51" s="42"/>
      <c r="K51" s="52">
        <v>0</v>
      </c>
      <c r="L51">
        <v>2112</v>
      </c>
    </row>
    <row r="52" spans="1:12" x14ac:dyDescent="0.3">
      <c r="A52" s="60">
        <v>21</v>
      </c>
      <c r="B52" s="60">
        <v>6854</v>
      </c>
      <c r="C52" s="63">
        <v>12</v>
      </c>
      <c r="D52" s="60">
        <v>6866</v>
      </c>
      <c r="E52" s="63">
        <v>24</v>
      </c>
      <c r="F52" s="60">
        <v>6877</v>
      </c>
      <c r="G52" s="66">
        <v>23</v>
      </c>
      <c r="H52" s="66">
        <v>6904</v>
      </c>
      <c r="I52" s="42"/>
      <c r="J52" s="42"/>
      <c r="K52" s="52">
        <v>0</v>
      </c>
      <c r="L52">
        <v>2122</v>
      </c>
    </row>
    <row r="53" spans="1:12" x14ac:dyDescent="0.3">
      <c r="A53" s="60">
        <v>21</v>
      </c>
      <c r="B53" s="60">
        <v>7011</v>
      </c>
      <c r="C53" s="63">
        <v>21</v>
      </c>
      <c r="D53" s="60">
        <v>7021</v>
      </c>
      <c r="E53" s="63">
        <v>22</v>
      </c>
      <c r="F53" s="60">
        <v>7030</v>
      </c>
      <c r="G53" s="66">
        <v>23</v>
      </c>
      <c r="H53" s="66">
        <v>7051</v>
      </c>
      <c r="I53" s="42"/>
      <c r="J53" s="42"/>
      <c r="K53" s="52">
        <v>0</v>
      </c>
      <c r="L53">
        <v>2222</v>
      </c>
    </row>
    <row r="54" spans="1:12" x14ac:dyDescent="0.3">
      <c r="A54" s="60">
        <v>12</v>
      </c>
      <c r="B54" s="60">
        <v>7181</v>
      </c>
      <c r="C54" s="63">
        <v>23</v>
      </c>
      <c r="D54" s="60">
        <v>7196</v>
      </c>
      <c r="E54" s="63">
        <v>13</v>
      </c>
      <c r="F54" s="60">
        <v>7237</v>
      </c>
      <c r="G54" s="66">
        <v>23</v>
      </c>
      <c r="H54" s="66">
        <v>7247</v>
      </c>
      <c r="I54" s="42"/>
      <c r="J54" s="42"/>
      <c r="K54" s="52">
        <v>0</v>
      </c>
      <c r="L54">
        <v>1212</v>
      </c>
    </row>
    <row r="55" spans="1:12" x14ac:dyDescent="0.3">
      <c r="A55" s="60">
        <v>21</v>
      </c>
      <c r="B55" s="60">
        <v>7354</v>
      </c>
      <c r="C55" s="63">
        <v>12</v>
      </c>
      <c r="D55" s="60">
        <v>7367</v>
      </c>
      <c r="E55" s="63">
        <v>24</v>
      </c>
      <c r="F55" s="60">
        <v>7384</v>
      </c>
      <c r="G55" s="66">
        <v>23</v>
      </c>
      <c r="H55" s="66">
        <v>7392</v>
      </c>
      <c r="I55" s="42"/>
      <c r="J55" s="42"/>
      <c r="K55" s="52">
        <v>0</v>
      </c>
      <c r="L55">
        <v>2122</v>
      </c>
    </row>
    <row r="56" spans="1:12" x14ac:dyDescent="0.3">
      <c r="A56" s="60">
        <v>21</v>
      </c>
      <c r="B56" s="60">
        <v>7493</v>
      </c>
      <c r="C56" s="63">
        <v>12</v>
      </c>
      <c r="D56" s="60">
        <v>7518</v>
      </c>
      <c r="E56" s="63">
        <v>24</v>
      </c>
      <c r="F56" s="60">
        <v>7526</v>
      </c>
      <c r="G56" s="66">
        <v>23</v>
      </c>
      <c r="H56" s="66">
        <v>7541</v>
      </c>
      <c r="I56" s="42"/>
      <c r="J56" s="42"/>
      <c r="K56" s="52">
        <v>0</v>
      </c>
      <c r="L56">
        <v>2122</v>
      </c>
    </row>
    <row r="57" spans="1:12" x14ac:dyDescent="0.3">
      <c r="A57" s="60">
        <v>21</v>
      </c>
      <c r="B57" s="60">
        <v>7649</v>
      </c>
      <c r="C57" s="63">
        <v>21</v>
      </c>
      <c r="D57" s="60">
        <v>7658</v>
      </c>
      <c r="E57" s="63">
        <v>11</v>
      </c>
      <c r="F57" s="60">
        <v>7670</v>
      </c>
      <c r="G57" s="66">
        <v>21</v>
      </c>
      <c r="H57" s="66">
        <v>7695</v>
      </c>
      <c r="I57" s="42"/>
      <c r="J57" s="42"/>
      <c r="K57" s="52">
        <v>0</v>
      </c>
      <c r="L57">
        <v>2212</v>
      </c>
    </row>
    <row r="58" spans="1:12" x14ac:dyDescent="0.3">
      <c r="A58" s="59">
        <v>21</v>
      </c>
      <c r="B58" s="59">
        <v>7797</v>
      </c>
      <c r="C58" s="62">
        <v>12</v>
      </c>
      <c r="D58" s="59">
        <v>7813</v>
      </c>
      <c r="E58" s="62">
        <v>24</v>
      </c>
      <c r="F58" s="59">
        <v>7824</v>
      </c>
      <c r="G58" s="65">
        <v>23</v>
      </c>
      <c r="H58" s="65">
        <v>7832</v>
      </c>
      <c r="I58" s="43"/>
      <c r="J58" s="43"/>
      <c r="K58" s="44">
        <v>0</v>
      </c>
      <c r="L58">
        <v>2122</v>
      </c>
    </row>
    <row r="59" spans="1:12" x14ac:dyDescent="0.3">
      <c r="A59" s="59">
        <v>21</v>
      </c>
      <c r="B59" s="59">
        <v>7944</v>
      </c>
      <c r="C59" s="62">
        <v>12</v>
      </c>
      <c r="D59" s="59">
        <v>7954</v>
      </c>
      <c r="E59" s="62">
        <v>24</v>
      </c>
      <c r="F59" s="59">
        <v>7962</v>
      </c>
      <c r="G59" s="65">
        <v>14</v>
      </c>
      <c r="H59" s="65">
        <v>7983</v>
      </c>
      <c r="I59" s="43"/>
      <c r="J59" s="43"/>
      <c r="K59" s="44">
        <v>0</v>
      </c>
      <c r="L59">
        <v>2121</v>
      </c>
    </row>
    <row r="60" spans="1:12" x14ac:dyDescent="0.3">
      <c r="A60" s="59">
        <v>21</v>
      </c>
      <c r="B60" s="59">
        <v>8088</v>
      </c>
      <c r="C60" s="62">
        <v>21</v>
      </c>
      <c r="D60" s="59">
        <v>8093</v>
      </c>
      <c r="E60" s="62">
        <v>11</v>
      </c>
      <c r="F60" s="59">
        <v>8107</v>
      </c>
      <c r="G60" s="65">
        <v>21</v>
      </c>
      <c r="H60" s="65">
        <v>8117</v>
      </c>
      <c r="I60" s="43"/>
      <c r="J60" s="43"/>
      <c r="K60" s="44">
        <v>0</v>
      </c>
      <c r="L60">
        <v>2212</v>
      </c>
    </row>
    <row r="61" spans="1:12" x14ac:dyDescent="0.3">
      <c r="A61" s="59">
        <v>21</v>
      </c>
      <c r="B61" s="59">
        <v>8230</v>
      </c>
      <c r="C61" s="62">
        <v>12</v>
      </c>
      <c r="D61" s="59">
        <v>8245</v>
      </c>
      <c r="E61" s="62">
        <v>24</v>
      </c>
      <c r="F61" s="59">
        <v>8255</v>
      </c>
      <c r="G61" s="65">
        <v>23</v>
      </c>
      <c r="H61" s="65">
        <v>8265</v>
      </c>
      <c r="I61" s="43"/>
      <c r="J61" s="43"/>
      <c r="K61" s="44">
        <v>0</v>
      </c>
      <c r="L61">
        <v>2122</v>
      </c>
    </row>
    <row r="62" spans="1:12" x14ac:dyDescent="0.3">
      <c r="A62" s="59">
        <v>21</v>
      </c>
      <c r="B62" s="59">
        <v>8366</v>
      </c>
      <c r="C62" s="62">
        <v>21</v>
      </c>
      <c r="D62" s="59">
        <v>8373</v>
      </c>
      <c r="E62" s="62">
        <v>22</v>
      </c>
      <c r="F62" s="59">
        <v>8391</v>
      </c>
      <c r="G62" s="65">
        <v>23</v>
      </c>
      <c r="H62" s="65">
        <v>8400</v>
      </c>
      <c r="I62" s="43"/>
      <c r="J62" s="43"/>
      <c r="K62" s="44">
        <v>0</v>
      </c>
      <c r="L62">
        <v>2222</v>
      </c>
    </row>
    <row r="63" spans="1:12" x14ac:dyDescent="0.3">
      <c r="A63" s="59">
        <v>21</v>
      </c>
      <c r="B63" s="59">
        <v>8508</v>
      </c>
      <c r="C63" s="62">
        <v>12</v>
      </c>
      <c r="D63" s="59">
        <v>8520</v>
      </c>
      <c r="E63" s="62">
        <v>24</v>
      </c>
      <c r="F63" s="59">
        <v>8554</v>
      </c>
      <c r="G63" s="65">
        <v>23</v>
      </c>
      <c r="H63" s="65">
        <v>8562</v>
      </c>
      <c r="I63" s="43"/>
      <c r="J63" s="43"/>
      <c r="K63" s="44">
        <v>0</v>
      </c>
      <c r="L63">
        <v>2122</v>
      </c>
    </row>
    <row r="64" spans="1:12" x14ac:dyDescent="0.3">
      <c r="A64" s="59">
        <v>21</v>
      </c>
      <c r="B64" s="59">
        <v>8666</v>
      </c>
      <c r="C64" s="62">
        <v>21</v>
      </c>
      <c r="D64" s="59">
        <v>8673</v>
      </c>
      <c r="E64" s="62">
        <v>22</v>
      </c>
      <c r="F64" s="59">
        <v>8684</v>
      </c>
      <c r="G64" s="65">
        <v>14</v>
      </c>
      <c r="H64" s="65">
        <v>8694</v>
      </c>
      <c r="I64" s="43"/>
      <c r="J64" s="43"/>
      <c r="K64" s="44">
        <v>0</v>
      </c>
      <c r="L64">
        <v>2221</v>
      </c>
    </row>
    <row r="65" spans="1:12" x14ac:dyDescent="0.3">
      <c r="A65" s="59">
        <v>21</v>
      </c>
      <c r="B65" s="59">
        <v>8795</v>
      </c>
      <c r="C65" s="62">
        <v>21</v>
      </c>
      <c r="D65" s="59">
        <v>8804</v>
      </c>
      <c r="E65" s="62">
        <v>11</v>
      </c>
      <c r="F65" s="59">
        <v>8816</v>
      </c>
      <c r="G65" s="65">
        <v>21</v>
      </c>
      <c r="H65" s="65">
        <v>8826</v>
      </c>
      <c r="I65" s="43"/>
      <c r="J65" s="43"/>
      <c r="K65" s="44">
        <v>0</v>
      </c>
      <c r="L65">
        <v>2212</v>
      </c>
    </row>
    <row r="66" spans="1:12" x14ac:dyDescent="0.3">
      <c r="A66" s="59">
        <v>21</v>
      </c>
      <c r="B66" s="59">
        <v>8928</v>
      </c>
      <c r="C66" s="62">
        <v>21</v>
      </c>
      <c r="D66" s="59">
        <v>8940</v>
      </c>
      <c r="E66" s="62">
        <v>11</v>
      </c>
      <c r="F66" s="59">
        <v>8949</v>
      </c>
      <c r="G66" s="65">
        <v>21</v>
      </c>
      <c r="H66" s="65">
        <v>8964</v>
      </c>
      <c r="I66" s="43"/>
      <c r="J66" s="43"/>
      <c r="K66" s="44">
        <v>0</v>
      </c>
      <c r="L66">
        <v>2212</v>
      </c>
    </row>
    <row r="67" spans="1:12" x14ac:dyDescent="0.3">
      <c r="A67" s="59">
        <v>12</v>
      </c>
      <c r="B67" s="59">
        <v>9067</v>
      </c>
      <c r="C67" s="62">
        <v>23</v>
      </c>
      <c r="D67" s="59">
        <v>9117</v>
      </c>
      <c r="E67" s="62">
        <v>13</v>
      </c>
      <c r="F67" s="59">
        <v>9125</v>
      </c>
      <c r="G67" s="65">
        <v>23</v>
      </c>
      <c r="H67" s="65">
        <v>9134</v>
      </c>
      <c r="I67" s="43"/>
      <c r="J67" s="43"/>
      <c r="K67" s="44">
        <v>0</v>
      </c>
      <c r="L67">
        <v>1212</v>
      </c>
    </row>
    <row r="68" spans="1:12" x14ac:dyDescent="0.3">
      <c r="A68" s="59">
        <v>21</v>
      </c>
      <c r="B68" s="59">
        <v>9237</v>
      </c>
      <c r="C68" s="62">
        <v>21</v>
      </c>
      <c r="D68" s="59">
        <v>9245</v>
      </c>
      <c r="E68" s="62">
        <v>11</v>
      </c>
      <c r="F68" s="59">
        <v>9257</v>
      </c>
      <c r="G68" s="65">
        <v>21</v>
      </c>
      <c r="H68" s="65">
        <v>9265</v>
      </c>
      <c r="I68" s="43"/>
      <c r="J68" s="43"/>
      <c r="K68" s="44">
        <v>0</v>
      </c>
      <c r="L68">
        <v>2212</v>
      </c>
    </row>
    <row r="69" spans="1:12" x14ac:dyDescent="0.3">
      <c r="A69" s="59">
        <v>21</v>
      </c>
      <c r="B69" s="59">
        <v>9358</v>
      </c>
      <c r="C69" s="62">
        <v>21</v>
      </c>
      <c r="D69" s="59">
        <v>9374</v>
      </c>
      <c r="E69" s="62">
        <v>11</v>
      </c>
      <c r="F69" s="59">
        <v>9386</v>
      </c>
      <c r="G69" s="65">
        <v>21</v>
      </c>
      <c r="H69" s="65">
        <v>9395</v>
      </c>
      <c r="I69" s="43"/>
      <c r="J69" s="43"/>
      <c r="K69" s="44">
        <v>0</v>
      </c>
      <c r="L69">
        <v>2212</v>
      </c>
    </row>
    <row r="70" spans="1:12" x14ac:dyDescent="0.3">
      <c r="A70" s="59">
        <v>21</v>
      </c>
      <c r="B70" s="59">
        <v>9491</v>
      </c>
      <c r="C70" s="62">
        <v>12</v>
      </c>
      <c r="D70" s="59">
        <v>9513</v>
      </c>
      <c r="E70" s="62">
        <v>13</v>
      </c>
      <c r="F70" s="59">
        <v>9541</v>
      </c>
      <c r="G70" s="65">
        <v>23</v>
      </c>
      <c r="H70" s="65">
        <v>9549</v>
      </c>
      <c r="I70" s="43"/>
      <c r="J70" s="43"/>
      <c r="K70" s="44">
        <v>0</v>
      </c>
      <c r="L70">
        <v>2112</v>
      </c>
    </row>
    <row r="71" spans="1:12" x14ac:dyDescent="0.3">
      <c r="A71" s="59">
        <v>21</v>
      </c>
      <c r="B71" s="59">
        <v>9668</v>
      </c>
      <c r="C71" s="62">
        <v>12</v>
      </c>
      <c r="D71" s="59">
        <v>9679</v>
      </c>
      <c r="E71" s="62">
        <v>24</v>
      </c>
      <c r="F71" s="59">
        <v>9690</v>
      </c>
      <c r="G71" s="65">
        <v>14</v>
      </c>
      <c r="H71" s="65">
        <v>9711</v>
      </c>
      <c r="I71" s="43"/>
      <c r="J71" s="43"/>
      <c r="K71" s="44">
        <v>0</v>
      </c>
      <c r="L71">
        <v>2121</v>
      </c>
    </row>
    <row r="72" spans="1:12" x14ac:dyDescent="0.3">
      <c r="A72" s="59">
        <v>21</v>
      </c>
      <c r="B72" s="59">
        <v>9815</v>
      </c>
      <c r="C72" s="62">
        <v>21</v>
      </c>
      <c r="D72" s="59">
        <v>9823</v>
      </c>
      <c r="E72" s="62">
        <v>22</v>
      </c>
      <c r="F72" s="59">
        <v>9841</v>
      </c>
      <c r="G72" s="65">
        <v>23</v>
      </c>
      <c r="H72" s="65">
        <v>9849</v>
      </c>
      <c r="I72" s="43"/>
      <c r="J72" s="43"/>
      <c r="K72" s="44">
        <v>0</v>
      </c>
      <c r="L72">
        <v>2222</v>
      </c>
    </row>
    <row r="73" spans="1:12" x14ac:dyDescent="0.3">
      <c r="A73" s="59">
        <v>21</v>
      </c>
      <c r="B73" s="59">
        <v>9957</v>
      </c>
      <c r="C73" s="62">
        <v>12</v>
      </c>
      <c r="D73" s="59">
        <v>9966</v>
      </c>
      <c r="E73" s="62">
        <v>24</v>
      </c>
      <c r="F73" s="59">
        <v>9975</v>
      </c>
      <c r="G73" s="65">
        <v>23</v>
      </c>
      <c r="H73" s="65">
        <v>9982</v>
      </c>
      <c r="I73" s="43"/>
      <c r="J73" s="43"/>
      <c r="K73" s="44">
        <v>0</v>
      </c>
      <c r="L73">
        <v>2122</v>
      </c>
    </row>
    <row r="74" spans="1:12" x14ac:dyDescent="0.3">
      <c r="A74" s="59">
        <v>21</v>
      </c>
      <c r="B74" s="59">
        <v>10087</v>
      </c>
      <c r="C74" s="62">
        <v>21</v>
      </c>
      <c r="D74" s="59">
        <v>10094</v>
      </c>
      <c r="E74" s="62">
        <v>11</v>
      </c>
      <c r="F74" s="59">
        <v>10104</v>
      </c>
      <c r="G74" s="65">
        <v>21</v>
      </c>
      <c r="H74" s="65">
        <v>10130</v>
      </c>
      <c r="I74" s="43"/>
      <c r="J74" s="43"/>
      <c r="K74" s="44">
        <v>0</v>
      </c>
      <c r="L74">
        <v>2212</v>
      </c>
    </row>
    <row r="75" spans="1:12" x14ac:dyDescent="0.3">
      <c r="A75" s="59">
        <v>21</v>
      </c>
      <c r="B75" s="59">
        <v>10225</v>
      </c>
      <c r="C75" s="62">
        <v>21</v>
      </c>
      <c r="D75" s="59">
        <v>10236</v>
      </c>
      <c r="E75" s="62">
        <v>11</v>
      </c>
      <c r="F75" s="59">
        <v>10248</v>
      </c>
      <c r="G75" s="65">
        <v>21</v>
      </c>
      <c r="H75" s="65">
        <v>10270</v>
      </c>
      <c r="I75" s="43"/>
      <c r="J75" s="43"/>
      <c r="K75" s="44">
        <v>0</v>
      </c>
      <c r="L75">
        <v>2212</v>
      </c>
    </row>
    <row r="76" spans="1:12" x14ac:dyDescent="0.3">
      <c r="A76" s="59">
        <v>21</v>
      </c>
      <c r="B76" s="59">
        <v>10367</v>
      </c>
      <c r="C76" s="62">
        <v>12</v>
      </c>
      <c r="D76" s="59">
        <v>10379</v>
      </c>
      <c r="E76" s="62">
        <v>24</v>
      </c>
      <c r="F76" s="59">
        <v>10414</v>
      </c>
      <c r="G76" s="65">
        <v>14</v>
      </c>
      <c r="H76" s="65">
        <v>10422</v>
      </c>
      <c r="I76" s="43"/>
      <c r="J76" s="43"/>
      <c r="K76" s="44">
        <v>0</v>
      </c>
      <c r="L76">
        <v>2121</v>
      </c>
    </row>
    <row r="77" spans="1:12" x14ac:dyDescent="0.3">
      <c r="A77" s="59">
        <v>12</v>
      </c>
      <c r="B77" s="59">
        <v>10542</v>
      </c>
      <c r="C77" s="62">
        <v>23</v>
      </c>
      <c r="D77" s="59">
        <v>10558</v>
      </c>
      <c r="E77" s="62">
        <v>24</v>
      </c>
      <c r="F77" s="59">
        <v>10565</v>
      </c>
      <c r="G77" s="65">
        <v>14</v>
      </c>
      <c r="H77" s="65">
        <v>10593</v>
      </c>
      <c r="I77" s="43"/>
      <c r="J77" s="43"/>
      <c r="K77" s="44">
        <v>0</v>
      </c>
      <c r="L77">
        <v>1221</v>
      </c>
    </row>
    <row r="78" spans="1:12" x14ac:dyDescent="0.3">
      <c r="A78" s="59">
        <v>21</v>
      </c>
      <c r="B78" s="59">
        <v>10695</v>
      </c>
      <c r="C78" s="62">
        <v>12</v>
      </c>
      <c r="D78" s="59">
        <v>10709</v>
      </c>
      <c r="E78" s="62">
        <v>24</v>
      </c>
      <c r="F78" s="59">
        <v>10726</v>
      </c>
      <c r="G78" s="65">
        <v>14</v>
      </c>
      <c r="H78" s="65">
        <v>10735</v>
      </c>
      <c r="I78" s="43"/>
      <c r="J78" s="43"/>
      <c r="K78" s="44">
        <v>0</v>
      </c>
      <c r="L78">
        <v>2121</v>
      </c>
    </row>
    <row r="79" spans="1:12" x14ac:dyDescent="0.3">
      <c r="A79" s="59">
        <v>21</v>
      </c>
      <c r="B79" s="59">
        <v>10850</v>
      </c>
      <c r="C79" s="62">
        <v>21</v>
      </c>
      <c r="D79" s="59">
        <v>10866</v>
      </c>
      <c r="E79" s="62">
        <v>22</v>
      </c>
      <c r="F79" s="59">
        <v>10885</v>
      </c>
      <c r="G79" s="65">
        <v>14</v>
      </c>
      <c r="H79" s="65">
        <v>10901</v>
      </c>
      <c r="I79" s="43"/>
      <c r="J79" s="43"/>
      <c r="K79" s="44">
        <v>0</v>
      </c>
      <c r="L79">
        <v>2221</v>
      </c>
    </row>
    <row r="80" spans="1:12" x14ac:dyDescent="0.3">
      <c r="A80" s="59">
        <v>21</v>
      </c>
      <c r="B80" s="59">
        <v>11006</v>
      </c>
      <c r="C80" s="62">
        <v>21</v>
      </c>
      <c r="D80" s="59">
        <v>11023</v>
      </c>
      <c r="E80" s="62">
        <v>22</v>
      </c>
      <c r="F80" s="59">
        <v>11033</v>
      </c>
      <c r="G80" s="65">
        <v>23</v>
      </c>
      <c r="H80" s="65">
        <v>11043</v>
      </c>
      <c r="I80" s="43"/>
      <c r="J80" s="43"/>
      <c r="K80" s="44">
        <v>0</v>
      </c>
      <c r="L80">
        <v>2222</v>
      </c>
    </row>
    <row r="81" spans="1:12" x14ac:dyDescent="0.3">
      <c r="A81" s="59">
        <v>21</v>
      </c>
      <c r="B81" s="59">
        <v>11144</v>
      </c>
      <c r="C81" s="62">
        <v>12</v>
      </c>
      <c r="D81" s="59">
        <v>11177</v>
      </c>
      <c r="E81" s="62">
        <v>24</v>
      </c>
      <c r="F81" s="59">
        <v>11197</v>
      </c>
      <c r="G81" s="65">
        <v>23</v>
      </c>
      <c r="H81" s="65">
        <v>11206</v>
      </c>
      <c r="I81" s="43"/>
      <c r="J81" s="43"/>
      <c r="K81" s="44">
        <v>0</v>
      </c>
      <c r="L81">
        <v>2122</v>
      </c>
    </row>
    <row r="82" spans="1:12" x14ac:dyDescent="0.3">
      <c r="A82" s="59">
        <v>21</v>
      </c>
      <c r="B82" s="59">
        <v>11311</v>
      </c>
      <c r="C82" s="62">
        <v>12</v>
      </c>
      <c r="D82" s="59">
        <v>11320</v>
      </c>
      <c r="E82" s="62">
        <v>24</v>
      </c>
      <c r="F82" s="59">
        <v>11331</v>
      </c>
      <c r="G82" s="65">
        <v>23</v>
      </c>
      <c r="H82" s="65">
        <v>11341</v>
      </c>
      <c r="I82" s="43"/>
      <c r="J82" s="43"/>
      <c r="K82" s="44">
        <v>0</v>
      </c>
      <c r="L82">
        <v>2122</v>
      </c>
    </row>
    <row r="83" spans="1:12" x14ac:dyDescent="0.3">
      <c r="A83" s="59">
        <v>21</v>
      </c>
      <c r="B83" s="59">
        <v>11456</v>
      </c>
      <c r="C83" s="62">
        <v>12</v>
      </c>
      <c r="D83" s="59">
        <v>11466</v>
      </c>
      <c r="E83" s="62">
        <v>24</v>
      </c>
      <c r="F83" s="59">
        <v>11475</v>
      </c>
      <c r="G83" s="65">
        <v>23</v>
      </c>
      <c r="H83" s="65">
        <v>11482</v>
      </c>
      <c r="I83" s="43"/>
      <c r="J83" s="43"/>
      <c r="K83" s="44">
        <v>0</v>
      </c>
      <c r="L83">
        <v>2122</v>
      </c>
    </row>
    <row r="84" spans="1:12" x14ac:dyDescent="0.3">
      <c r="A84" s="60">
        <v>21</v>
      </c>
      <c r="B84" s="60">
        <v>11589</v>
      </c>
      <c r="C84" s="63">
        <v>21</v>
      </c>
      <c r="D84" s="60">
        <v>11598</v>
      </c>
      <c r="E84" s="63">
        <v>22</v>
      </c>
      <c r="F84" s="60">
        <v>11627</v>
      </c>
      <c r="G84" s="66">
        <v>23</v>
      </c>
      <c r="H84" s="66">
        <v>11643</v>
      </c>
      <c r="I84" s="42"/>
      <c r="J84" s="42"/>
      <c r="K84" s="52">
        <v>0</v>
      </c>
      <c r="L84">
        <v>2222</v>
      </c>
    </row>
    <row r="85" spans="1:12" x14ac:dyDescent="0.3">
      <c r="A85" s="60">
        <v>21</v>
      </c>
      <c r="B85" s="60">
        <v>11746</v>
      </c>
      <c r="C85" s="63">
        <v>21</v>
      </c>
      <c r="D85" s="60">
        <v>11756</v>
      </c>
      <c r="E85" s="63">
        <v>11</v>
      </c>
      <c r="F85" s="60">
        <v>11766</v>
      </c>
      <c r="G85" s="66">
        <v>21</v>
      </c>
      <c r="H85" s="66">
        <v>11774</v>
      </c>
      <c r="I85" s="42"/>
      <c r="J85" s="42"/>
      <c r="K85" s="52">
        <v>0</v>
      </c>
      <c r="L85">
        <v>2212</v>
      </c>
    </row>
    <row r="86" spans="1:12" x14ac:dyDescent="0.3">
      <c r="A86" s="60">
        <v>21</v>
      </c>
      <c r="B86" s="60">
        <v>11876</v>
      </c>
      <c r="C86" s="63">
        <v>21</v>
      </c>
      <c r="D86" s="60">
        <v>11903</v>
      </c>
      <c r="E86" s="63">
        <v>22</v>
      </c>
      <c r="F86" s="60">
        <v>11913</v>
      </c>
      <c r="G86" s="66">
        <v>23</v>
      </c>
      <c r="H86" s="66">
        <v>11937</v>
      </c>
      <c r="I86" s="42"/>
      <c r="J86" s="42"/>
      <c r="K86" s="52">
        <v>0</v>
      </c>
      <c r="L86">
        <v>2222</v>
      </c>
    </row>
    <row r="87" spans="1:12" x14ac:dyDescent="0.3">
      <c r="A87" s="60">
        <v>21</v>
      </c>
      <c r="B87" s="60">
        <v>12056</v>
      </c>
      <c r="C87" s="63">
        <v>12</v>
      </c>
      <c r="D87" s="60">
        <v>12065</v>
      </c>
      <c r="E87" s="63">
        <v>24</v>
      </c>
      <c r="F87" s="60">
        <v>12076</v>
      </c>
      <c r="G87" s="66">
        <v>23</v>
      </c>
      <c r="H87" s="66">
        <v>12099</v>
      </c>
      <c r="I87" s="42"/>
      <c r="J87" s="42"/>
      <c r="K87" s="52">
        <v>0</v>
      </c>
      <c r="L87">
        <v>2122</v>
      </c>
    </row>
    <row r="88" spans="1:12" x14ac:dyDescent="0.3">
      <c r="A88" s="60">
        <v>21</v>
      </c>
      <c r="B88" s="60">
        <v>12201</v>
      </c>
      <c r="C88" s="63">
        <v>21</v>
      </c>
      <c r="D88" s="60">
        <v>12237</v>
      </c>
      <c r="E88" s="63">
        <v>22</v>
      </c>
      <c r="F88" s="60">
        <v>12244</v>
      </c>
      <c r="G88" s="66">
        <v>23</v>
      </c>
      <c r="H88" s="66">
        <v>12257</v>
      </c>
      <c r="I88" s="42"/>
      <c r="J88" s="42"/>
      <c r="K88" s="52">
        <v>0</v>
      </c>
      <c r="L88">
        <v>2222</v>
      </c>
    </row>
    <row r="89" spans="1:12" x14ac:dyDescent="0.3">
      <c r="A89" s="60">
        <v>21</v>
      </c>
      <c r="B89" s="60">
        <v>12358</v>
      </c>
      <c r="C89" s="63">
        <v>21</v>
      </c>
      <c r="D89" s="60">
        <v>12365</v>
      </c>
      <c r="E89" s="63">
        <v>22</v>
      </c>
      <c r="F89" s="60">
        <v>12373</v>
      </c>
      <c r="G89" s="66">
        <v>14</v>
      </c>
      <c r="H89" s="66">
        <v>12385</v>
      </c>
      <c r="I89" s="42"/>
      <c r="J89" s="42"/>
      <c r="K89" s="52">
        <v>0</v>
      </c>
      <c r="L89">
        <v>2221</v>
      </c>
    </row>
    <row r="90" spans="1:12" x14ac:dyDescent="0.3">
      <c r="A90" s="60">
        <v>21</v>
      </c>
      <c r="B90" s="60">
        <v>12491</v>
      </c>
      <c r="C90" s="63">
        <v>12</v>
      </c>
      <c r="D90" s="60">
        <v>12506</v>
      </c>
      <c r="E90" s="63">
        <v>24</v>
      </c>
      <c r="F90" s="60">
        <v>12516</v>
      </c>
      <c r="G90" s="66">
        <v>23</v>
      </c>
      <c r="H90" s="66">
        <v>12523</v>
      </c>
      <c r="I90" s="42"/>
      <c r="J90" s="42"/>
      <c r="K90" s="52">
        <v>0</v>
      </c>
      <c r="L90">
        <v>2122</v>
      </c>
    </row>
    <row r="91" spans="1:12" x14ac:dyDescent="0.3">
      <c r="A91" s="60">
        <v>21</v>
      </c>
      <c r="B91" s="60">
        <v>12627</v>
      </c>
      <c r="C91" s="63">
        <v>21</v>
      </c>
      <c r="D91" s="60">
        <v>12636</v>
      </c>
      <c r="E91" s="63">
        <v>22</v>
      </c>
      <c r="F91" s="60">
        <v>12649</v>
      </c>
      <c r="G91" s="66">
        <v>14</v>
      </c>
      <c r="H91" s="66">
        <v>12660</v>
      </c>
      <c r="I91" s="42"/>
      <c r="J91" s="42"/>
      <c r="K91" s="52">
        <v>0</v>
      </c>
      <c r="L91">
        <v>2221</v>
      </c>
    </row>
    <row r="92" spans="1:12" x14ac:dyDescent="0.3">
      <c r="A92" s="60">
        <v>21</v>
      </c>
      <c r="B92" s="60">
        <v>12767</v>
      </c>
      <c r="C92" s="63">
        <v>21</v>
      </c>
      <c r="D92" s="60">
        <v>12774</v>
      </c>
      <c r="E92" s="63">
        <v>11</v>
      </c>
      <c r="F92" s="60">
        <v>12792</v>
      </c>
      <c r="G92" s="66">
        <v>21</v>
      </c>
      <c r="H92" s="66">
        <v>12802</v>
      </c>
      <c r="I92" s="42"/>
      <c r="J92" s="42"/>
      <c r="K92" s="52">
        <v>0</v>
      </c>
      <c r="L92">
        <v>2212</v>
      </c>
    </row>
    <row r="93" spans="1:12" x14ac:dyDescent="0.3">
      <c r="A93" s="60">
        <v>21</v>
      </c>
      <c r="B93" s="60">
        <v>12927</v>
      </c>
      <c r="C93" s="63">
        <v>12</v>
      </c>
      <c r="D93" s="60">
        <v>12941</v>
      </c>
      <c r="E93" s="63">
        <v>24</v>
      </c>
      <c r="F93" s="60">
        <v>12954</v>
      </c>
      <c r="G93" s="66">
        <v>23</v>
      </c>
      <c r="H93" s="66">
        <v>12964</v>
      </c>
      <c r="I93" s="42"/>
      <c r="J93" s="42"/>
      <c r="K93" s="52">
        <v>0</v>
      </c>
      <c r="L93">
        <v>2122</v>
      </c>
    </row>
    <row r="94" spans="1:12" x14ac:dyDescent="0.3">
      <c r="A94" s="60">
        <v>21</v>
      </c>
      <c r="B94" s="60">
        <v>13065</v>
      </c>
      <c r="C94" s="63">
        <v>21</v>
      </c>
      <c r="D94" s="60">
        <v>13078</v>
      </c>
      <c r="E94" s="63">
        <v>11</v>
      </c>
      <c r="F94" s="60">
        <v>13102</v>
      </c>
      <c r="G94" s="66">
        <v>21</v>
      </c>
      <c r="H94" s="66">
        <v>13112</v>
      </c>
      <c r="I94" s="42"/>
      <c r="J94" s="42"/>
      <c r="K94" s="52">
        <v>0</v>
      </c>
      <c r="L94">
        <v>2212</v>
      </c>
    </row>
    <row r="95" spans="1:12" x14ac:dyDescent="0.3">
      <c r="A95" s="60">
        <v>21</v>
      </c>
      <c r="B95" s="60">
        <v>13208</v>
      </c>
      <c r="C95" s="63">
        <v>21</v>
      </c>
      <c r="D95" s="60">
        <v>13215</v>
      </c>
      <c r="E95" s="63">
        <v>11</v>
      </c>
      <c r="F95" s="60">
        <v>13225</v>
      </c>
      <c r="G95" s="66">
        <v>21</v>
      </c>
      <c r="H95" s="66">
        <v>13237</v>
      </c>
      <c r="I95" s="42"/>
      <c r="J95" s="42"/>
      <c r="K95" s="52">
        <v>0</v>
      </c>
      <c r="L95">
        <v>2212</v>
      </c>
    </row>
    <row r="96" spans="1:12" x14ac:dyDescent="0.3">
      <c r="A96" s="60">
        <v>21</v>
      </c>
      <c r="B96" s="60">
        <v>13329</v>
      </c>
      <c r="C96" s="63">
        <v>21</v>
      </c>
      <c r="D96" s="60">
        <v>13333</v>
      </c>
      <c r="E96" s="63">
        <v>22</v>
      </c>
      <c r="F96" s="60">
        <v>13358</v>
      </c>
      <c r="G96" s="66">
        <v>14</v>
      </c>
      <c r="H96" s="66">
        <v>13369</v>
      </c>
      <c r="I96" s="42"/>
      <c r="J96" s="42"/>
      <c r="K96" s="52">
        <v>0</v>
      </c>
      <c r="L96">
        <v>2221</v>
      </c>
    </row>
    <row r="97" spans="1:12" x14ac:dyDescent="0.3">
      <c r="A97" s="60">
        <v>21</v>
      </c>
      <c r="B97" s="60">
        <v>13481</v>
      </c>
      <c r="C97" s="63">
        <v>12</v>
      </c>
      <c r="D97" s="60">
        <v>13498</v>
      </c>
      <c r="E97" s="63">
        <v>24</v>
      </c>
      <c r="F97" s="60">
        <v>13507</v>
      </c>
      <c r="G97" s="66">
        <v>23</v>
      </c>
      <c r="H97" s="66">
        <v>13515</v>
      </c>
      <c r="I97" s="42"/>
      <c r="J97" s="42"/>
      <c r="K97" s="52">
        <v>0</v>
      </c>
      <c r="L97">
        <v>2122</v>
      </c>
    </row>
    <row r="98" spans="1:12" x14ac:dyDescent="0.3">
      <c r="A98" s="60">
        <v>21</v>
      </c>
      <c r="B98" s="60">
        <v>13615</v>
      </c>
      <c r="C98" s="63">
        <v>21</v>
      </c>
      <c r="D98" s="60">
        <v>13619</v>
      </c>
      <c r="E98" s="63">
        <v>22</v>
      </c>
      <c r="F98" s="60">
        <v>13627</v>
      </c>
      <c r="G98" s="66">
        <v>23</v>
      </c>
      <c r="H98" s="66">
        <v>13640</v>
      </c>
      <c r="I98" s="42"/>
      <c r="J98" s="42"/>
      <c r="K98" s="52">
        <v>0</v>
      </c>
      <c r="L98">
        <v>2222</v>
      </c>
    </row>
    <row r="99" spans="1:12" x14ac:dyDescent="0.3">
      <c r="A99" s="60">
        <v>21</v>
      </c>
      <c r="B99" s="60">
        <v>13741</v>
      </c>
      <c r="C99" s="63">
        <v>21</v>
      </c>
      <c r="D99" s="60">
        <v>13745</v>
      </c>
      <c r="E99" s="63">
        <v>22</v>
      </c>
      <c r="F99" s="60">
        <v>13756</v>
      </c>
      <c r="G99" s="66">
        <v>14</v>
      </c>
      <c r="H99" s="66">
        <v>13771</v>
      </c>
      <c r="I99" s="42"/>
      <c r="J99" s="42"/>
      <c r="K99" s="52">
        <v>0</v>
      </c>
      <c r="L99">
        <v>2221</v>
      </c>
    </row>
    <row r="100" spans="1:12" x14ac:dyDescent="0.3">
      <c r="A100" s="60">
        <v>21</v>
      </c>
      <c r="B100" s="60">
        <v>13875</v>
      </c>
      <c r="C100" s="63">
        <v>21</v>
      </c>
      <c r="D100" s="60">
        <v>13883</v>
      </c>
      <c r="E100" s="63">
        <v>11</v>
      </c>
      <c r="F100" s="60">
        <v>13897</v>
      </c>
      <c r="G100" s="66">
        <v>21</v>
      </c>
      <c r="H100" s="66">
        <v>13906</v>
      </c>
      <c r="I100" s="42"/>
      <c r="J100" s="42"/>
      <c r="K100" s="52">
        <v>0</v>
      </c>
      <c r="L100">
        <v>2212</v>
      </c>
    </row>
    <row r="101" spans="1:12" x14ac:dyDescent="0.3">
      <c r="A101" s="60">
        <v>21</v>
      </c>
      <c r="B101" s="60">
        <v>14015</v>
      </c>
      <c r="C101" s="63">
        <v>21</v>
      </c>
      <c r="D101" s="60">
        <v>14025</v>
      </c>
      <c r="E101" s="63">
        <v>22</v>
      </c>
      <c r="F101" s="60">
        <v>14043</v>
      </c>
      <c r="G101" s="66">
        <v>23</v>
      </c>
      <c r="H101" s="66">
        <v>14051</v>
      </c>
      <c r="I101" s="42"/>
      <c r="J101" s="42"/>
      <c r="K101" s="52">
        <v>0</v>
      </c>
      <c r="L101">
        <v>2222</v>
      </c>
    </row>
    <row r="102" spans="1:12" x14ac:dyDescent="0.3">
      <c r="A102" s="60">
        <v>21</v>
      </c>
      <c r="B102" s="60">
        <v>14153</v>
      </c>
      <c r="C102" s="63">
        <v>21</v>
      </c>
      <c r="D102" s="60">
        <v>14168</v>
      </c>
      <c r="E102" s="63">
        <v>11</v>
      </c>
      <c r="F102" s="60">
        <v>14180</v>
      </c>
      <c r="G102" s="66">
        <v>21</v>
      </c>
      <c r="H102" s="66">
        <v>14228</v>
      </c>
      <c r="I102" s="42"/>
      <c r="J102" s="42"/>
      <c r="K102" s="52">
        <v>0</v>
      </c>
      <c r="L102">
        <v>2212</v>
      </c>
    </row>
    <row r="103" spans="1:12" x14ac:dyDescent="0.3">
      <c r="A103" s="60">
        <v>21</v>
      </c>
      <c r="B103" s="60">
        <v>14329</v>
      </c>
      <c r="C103" s="63">
        <v>21</v>
      </c>
      <c r="D103" s="60">
        <v>14340</v>
      </c>
      <c r="E103" s="63">
        <v>11</v>
      </c>
      <c r="F103" s="60">
        <v>14350</v>
      </c>
      <c r="G103" s="66">
        <v>21</v>
      </c>
      <c r="H103" s="66">
        <v>14359</v>
      </c>
      <c r="I103" s="42"/>
      <c r="J103" s="42"/>
      <c r="K103" s="52">
        <v>0</v>
      </c>
      <c r="L103">
        <v>2212</v>
      </c>
    </row>
    <row r="104" spans="1:12" x14ac:dyDescent="0.3">
      <c r="A104" s="60">
        <v>21</v>
      </c>
      <c r="B104" s="60">
        <v>14457</v>
      </c>
      <c r="C104" s="63">
        <v>21</v>
      </c>
      <c r="D104" s="60">
        <v>14471</v>
      </c>
      <c r="E104" s="63">
        <v>22</v>
      </c>
      <c r="F104" s="60">
        <v>14483</v>
      </c>
      <c r="G104" s="66">
        <v>23</v>
      </c>
      <c r="H104" s="66">
        <v>14491</v>
      </c>
      <c r="I104" s="42"/>
      <c r="J104" s="42"/>
      <c r="K104" s="52">
        <v>0</v>
      </c>
      <c r="L104">
        <v>2222</v>
      </c>
    </row>
    <row r="105" spans="1:12" x14ac:dyDescent="0.3">
      <c r="A105" s="60">
        <v>21</v>
      </c>
      <c r="B105" s="60">
        <v>14590</v>
      </c>
      <c r="C105" s="63">
        <v>21</v>
      </c>
      <c r="D105" s="60">
        <v>14596</v>
      </c>
      <c r="E105" s="63">
        <v>11</v>
      </c>
      <c r="F105" s="60">
        <v>14606</v>
      </c>
      <c r="G105" s="66">
        <v>21</v>
      </c>
      <c r="H105" s="66">
        <v>14615</v>
      </c>
      <c r="I105" s="42"/>
      <c r="J105" s="42"/>
      <c r="K105" s="52">
        <v>0</v>
      </c>
      <c r="L105">
        <v>2212</v>
      </c>
    </row>
    <row r="106" spans="1:12" x14ac:dyDescent="0.3">
      <c r="A106" s="60">
        <v>21</v>
      </c>
      <c r="B106" s="60">
        <v>14713</v>
      </c>
      <c r="C106" s="63">
        <v>21</v>
      </c>
      <c r="D106" s="60">
        <v>14723</v>
      </c>
      <c r="E106" s="63">
        <v>11</v>
      </c>
      <c r="F106" s="60">
        <v>14737</v>
      </c>
      <c r="G106" s="66">
        <v>21</v>
      </c>
      <c r="H106" s="66">
        <v>14747</v>
      </c>
      <c r="I106" s="42"/>
      <c r="J106" s="42"/>
      <c r="K106" s="52">
        <v>0</v>
      </c>
      <c r="L106">
        <v>2212</v>
      </c>
    </row>
    <row r="107" spans="1:12" x14ac:dyDescent="0.3">
      <c r="A107" s="60">
        <v>21</v>
      </c>
      <c r="B107" s="60">
        <v>14839</v>
      </c>
      <c r="C107" s="63">
        <v>21</v>
      </c>
      <c r="D107" s="60">
        <v>14844</v>
      </c>
      <c r="E107" s="63">
        <v>11</v>
      </c>
      <c r="F107" s="60">
        <v>14859</v>
      </c>
      <c r="G107" s="66">
        <v>21</v>
      </c>
      <c r="H107" s="66">
        <v>14867</v>
      </c>
      <c r="I107" s="42"/>
      <c r="J107" s="42"/>
      <c r="K107" s="52">
        <v>0</v>
      </c>
      <c r="L107">
        <v>2212</v>
      </c>
    </row>
    <row r="108" spans="1:12" x14ac:dyDescent="0.3">
      <c r="A108" s="60">
        <v>21</v>
      </c>
      <c r="B108" s="60">
        <v>14960</v>
      </c>
      <c r="C108" s="63">
        <v>21</v>
      </c>
      <c r="D108" s="60">
        <v>14965</v>
      </c>
      <c r="E108" s="63">
        <v>11</v>
      </c>
      <c r="F108" s="60">
        <v>14974</v>
      </c>
      <c r="G108" s="66">
        <v>21</v>
      </c>
      <c r="H108" s="66">
        <v>14985</v>
      </c>
      <c r="I108" s="42"/>
      <c r="J108" s="42"/>
      <c r="K108" s="52">
        <v>0</v>
      </c>
      <c r="L108">
        <v>2212</v>
      </c>
    </row>
    <row r="109" spans="1:12" x14ac:dyDescent="0.3">
      <c r="A109" s="60">
        <v>21</v>
      </c>
      <c r="B109" s="60">
        <v>15087</v>
      </c>
      <c r="C109" s="63">
        <v>12</v>
      </c>
      <c r="D109" s="60">
        <v>15096</v>
      </c>
      <c r="E109" s="63">
        <v>24</v>
      </c>
      <c r="F109" s="60">
        <v>15104</v>
      </c>
      <c r="G109" s="66">
        <v>14</v>
      </c>
      <c r="H109" s="66">
        <v>15112</v>
      </c>
      <c r="I109" s="42"/>
      <c r="J109" s="42"/>
      <c r="K109" s="52">
        <v>0</v>
      </c>
      <c r="L109">
        <v>2121</v>
      </c>
    </row>
    <row r="110" spans="1:12" x14ac:dyDescent="0.3">
      <c r="A110" s="59">
        <v>21</v>
      </c>
      <c r="B110" s="59">
        <v>15214</v>
      </c>
      <c r="C110" s="62">
        <v>12</v>
      </c>
      <c r="D110" s="59">
        <v>15229</v>
      </c>
      <c r="E110" s="62">
        <v>24</v>
      </c>
      <c r="F110" s="59">
        <v>15239</v>
      </c>
      <c r="G110" s="65">
        <v>23</v>
      </c>
      <c r="H110" s="65">
        <v>15255</v>
      </c>
      <c r="I110" s="43"/>
      <c r="J110" s="43"/>
      <c r="K110" s="44">
        <v>0</v>
      </c>
      <c r="L110">
        <v>2122</v>
      </c>
    </row>
    <row r="111" spans="1:12" x14ac:dyDescent="0.3">
      <c r="A111" s="59">
        <v>21</v>
      </c>
      <c r="B111" s="59">
        <v>15353</v>
      </c>
      <c r="C111" s="62">
        <v>21</v>
      </c>
      <c r="D111" s="59">
        <v>15374</v>
      </c>
      <c r="E111" s="62">
        <v>11</v>
      </c>
      <c r="F111" s="59">
        <v>15383</v>
      </c>
      <c r="G111" s="65">
        <v>21</v>
      </c>
      <c r="H111" s="65">
        <v>15392</v>
      </c>
      <c r="I111" s="43"/>
      <c r="J111" s="43"/>
      <c r="K111" s="44">
        <v>0</v>
      </c>
      <c r="L111">
        <v>2212</v>
      </c>
    </row>
    <row r="112" spans="1:12" x14ac:dyDescent="0.3">
      <c r="A112" s="59">
        <v>21</v>
      </c>
      <c r="B112" s="59">
        <v>15482</v>
      </c>
      <c r="C112" s="62">
        <v>21</v>
      </c>
      <c r="D112" s="59">
        <v>15489</v>
      </c>
      <c r="E112" s="62">
        <v>22</v>
      </c>
      <c r="F112" s="59">
        <v>15498</v>
      </c>
      <c r="G112" s="65">
        <v>14</v>
      </c>
      <c r="H112" s="65">
        <v>15507</v>
      </c>
      <c r="I112" s="43"/>
      <c r="J112" s="43"/>
      <c r="K112" s="44">
        <v>0</v>
      </c>
      <c r="L112">
        <v>2221</v>
      </c>
    </row>
    <row r="113" spans="1:12" x14ac:dyDescent="0.3">
      <c r="A113" s="59">
        <v>21</v>
      </c>
      <c r="B113" s="59">
        <v>15607</v>
      </c>
      <c r="C113" s="62">
        <v>21</v>
      </c>
      <c r="D113" s="59">
        <v>15612</v>
      </c>
      <c r="E113" s="62">
        <v>11</v>
      </c>
      <c r="F113" s="59">
        <v>15625</v>
      </c>
      <c r="G113" s="65">
        <v>21</v>
      </c>
      <c r="H113" s="65">
        <v>15637</v>
      </c>
      <c r="I113" s="43"/>
      <c r="J113" s="43"/>
      <c r="K113" s="44">
        <v>0</v>
      </c>
      <c r="L113">
        <v>2212</v>
      </c>
    </row>
    <row r="114" spans="1:12" x14ac:dyDescent="0.3">
      <c r="A114" s="59">
        <v>21</v>
      </c>
      <c r="B114" s="59">
        <v>15732</v>
      </c>
      <c r="C114" s="62">
        <v>21</v>
      </c>
      <c r="D114" s="59">
        <v>15736</v>
      </c>
      <c r="E114" s="62">
        <v>11</v>
      </c>
      <c r="F114" s="59">
        <v>15744</v>
      </c>
      <c r="G114" s="65">
        <v>21</v>
      </c>
      <c r="H114" s="65">
        <v>15761</v>
      </c>
      <c r="I114" s="43"/>
      <c r="J114" s="43"/>
      <c r="K114" s="44">
        <v>0</v>
      </c>
      <c r="L114">
        <v>2212</v>
      </c>
    </row>
    <row r="115" spans="1:12" x14ac:dyDescent="0.3">
      <c r="A115" s="59">
        <v>12</v>
      </c>
      <c r="B115" s="59">
        <v>15878</v>
      </c>
      <c r="C115" s="62">
        <v>23</v>
      </c>
      <c r="D115" s="59">
        <v>15894</v>
      </c>
      <c r="E115" s="62">
        <v>24</v>
      </c>
      <c r="F115" s="59">
        <v>15909</v>
      </c>
      <c r="G115" s="65">
        <v>14</v>
      </c>
      <c r="H115" s="65">
        <v>15920</v>
      </c>
      <c r="I115" s="43"/>
      <c r="J115" s="43"/>
      <c r="K115" s="44">
        <v>0</v>
      </c>
      <c r="L115">
        <v>1221</v>
      </c>
    </row>
    <row r="116" spans="1:12" x14ac:dyDescent="0.3">
      <c r="A116" s="59">
        <v>21</v>
      </c>
      <c r="B116" s="59">
        <v>16021</v>
      </c>
      <c r="C116" s="62">
        <v>12</v>
      </c>
      <c r="D116" s="59">
        <v>16031</v>
      </c>
      <c r="E116" s="62">
        <v>24</v>
      </c>
      <c r="F116" s="59">
        <v>16041</v>
      </c>
      <c r="G116" s="65">
        <v>23</v>
      </c>
      <c r="H116" s="65">
        <v>16051</v>
      </c>
      <c r="I116" s="43"/>
      <c r="J116" s="43"/>
      <c r="K116" s="44">
        <v>0</v>
      </c>
      <c r="L116">
        <v>2122</v>
      </c>
    </row>
    <row r="117" spans="1:12" x14ac:dyDescent="0.3">
      <c r="A117" s="59">
        <v>21</v>
      </c>
      <c r="B117" s="59">
        <v>16149</v>
      </c>
      <c r="C117" s="62">
        <v>21</v>
      </c>
      <c r="D117" s="59">
        <v>16173</v>
      </c>
      <c r="E117" s="62">
        <v>22</v>
      </c>
      <c r="F117" s="59">
        <v>16184</v>
      </c>
      <c r="G117" s="65">
        <v>23</v>
      </c>
      <c r="H117" s="65">
        <v>16192</v>
      </c>
      <c r="I117" s="43"/>
      <c r="J117" s="43"/>
      <c r="K117" s="44">
        <v>0</v>
      </c>
      <c r="L117">
        <v>2222</v>
      </c>
    </row>
    <row r="118" spans="1:12" x14ac:dyDescent="0.3">
      <c r="A118" s="59">
        <v>21</v>
      </c>
      <c r="B118" s="59">
        <v>16293</v>
      </c>
      <c r="C118" s="62">
        <v>21</v>
      </c>
      <c r="D118" s="59">
        <v>16305</v>
      </c>
      <c r="E118" s="62">
        <v>22</v>
      </c>
      <c r="F118" s="59">
        <v>16316</v>
      </c>
      <c r="G118" s="65">
        <v>14</v>
      </c>
      <c r="H118" s="65">
        <v>16328</v>
      </c>
      <c r="I118" s="43"/>
      <c r="J118" s="43"/>
      <c r="K118" s="44">
        <v>0</v>
      </c>
      <c r="L118">
        <v>2221</v>
      </c>
    </row>
    <row r="119" spans="1:12" x14ac:dyDescent="0.3">
      <c r="A119" s="59">
        <v>21</v>
      </c>
      <c r="B119" s="59">
        <v>16430</v>
      </c>
      <c r="C119" s="62">
        <v>21</v>
      </c>
      <c r="D119" s="59">
        <v>16437</v>
      </c>
      <c r="E119" s="62">
        <v>22</v>
      </c>
      <c r="F119" s="59">
        <v>16449</v>
      </c>
      <c r="G119" s="65">
        <v>23</v>
      </c>
      <c r="H119" s="65">
        <v>16457</v>
      </c>
      <c r="I119" s="43"/>
      <c r="J119" s="43"/>
      <c r="K119" s="44">
        <v>0</v>
      </c>
      <c r="L119">
        <v>2222</v>
      </c>
    </row>
    <row r="120" spans="1:12" x14ac:dyDescent="0.3">
      <c r="A120" s="59">
        <v>21</v>
      </c>
      <c r="B120" s="59">
        <v>16561</v>
      </c>
      <c r="C120" s="62">
        <v>21</v>
      </c>
      <c r="D120" s="59">
        <v>16570</v>
      </c>
      <c r="E120" s="62">
        <v>22</v>
      </c>
      <c r="F120" s="59">
        <v>16617</v>
      </c>
      <c r="G120" s="65">
        <v>23</v>
      </c>
      <c r="H120" s="65">
        <v>16625</v>
      </c>
      <c r="I120" s="43"/>
      <c r="J120" s="43"/>
      <c r="K120" s="44">
        <v>0</v>
      </c>
      <c r="L120">
        <v>2222</v>
      </c>
    </row>
    <row r="121" spans="1:12" x14ac:dyDescent="0.3">
      <c r="A121" s="59">
        <v>21</v>
      </c>
      <c r="B121" s="59">
        <v>16730</v>
      </c>
      <c r="C121" s="62">
        <v>12</v>
      </c>
      <c r="D121" s="59">
        <v>16743</v>
      </c>
      <c r="E121" s="62">
        <v>24</v>
      </c>
      <c r="F121" s="59">
        <v>16752</v>
      </c>
      <c r="G121" s="65">
        <v>23</v>
      </c>
      <c r="H121" s="65">
        <v>16763</v>
      </c>
      <c r="I121" s="43"/>
      <c r="J121" s="43"/>
      <c r="K121" s="44">
        <v>0</v>
      </c>
      <c r="L121">
        <v>2122</v>
      </c>
    </row>
    <row r="122" spans="1:12" x14ac:dyDescent="0.3">
      <c r="A122" s="59">
        <v>21</v>
      </c>
      <c r="B122" s="59">
        <v>16870</v>
      </c>
      <c r="C122" s="62">
        <v>12</v>
      </c>
      <c r="D122" s="59">
        <v>16879</v>
      </c>
      <c r="E122" s="62">
        <v>24</v>
      </c>
      <c r="F122" s="59">
        <v>16896</v>
      </c>
      <c r="G122" s="65">
        <v>23</v>
      </c>
      <c r="H122" s="65">
        <v>16904</v>
      </c>
      <c r="I122" s="43"/>
      <c r="J122" s="43"/>
      <c r="K122" s="44">
        <v>0</v>
      </c>
      <c r="L122">
        <v>2122</v>
      </c>
    </row>
    <row r="123" spans="1:12" x14ac:dyDescent="0.3">
      <c r="A123" s="59">
        <v>21</v>
      </c>
      <c r="B123" s="59">
        <v>17002</v>
      </c>
      <c r="C123" s="62">
        <v>21</v>
      </c>
      <c r="D123" s="59">
        <v>17011</v>
      </c>
      <c r="E123" s="62">
        <v>22</v>
      </c>
      <c r="F123" s="59">
        <v>17020</v>
      </c>
      <c r="G123" s="65">
        <v>14</v>
      </c>
      <c r="H123" s="65">
        <v>17034</v>
      </c>
      <c r="I123" s="43"/>
      <c r="J123" s="43"/>
      <c r="K123" s="44">
        <v>0</v>
      </c>
      <c r="L123">
        <v>2221</v>
      </c>
    </row>
    <row r="124" spans="1:12" x14ac:dyDescent="0.3">
      <c r="A124" s="59">
        <v>21</v>
      </c>
      <c r="B124" s="59">
        <v>17135</v>
      </c>
      <c r="C124" s="62">
        <v>21</v>
      </c>
      <c r="D124" s="59">
        <v>17142</v>
      </c>
      <c r="E124" s="62">
        <v>11</v>
      </c>
      <c r="F124" s="59">
        <v>17153</v>
      </c>
      <c r="G124" s="65">
        <v>21</v>
      </c>
      <c r="H124" s="65">
        <v>17162</v>
      </c>
      <c r="I124" s="43"/>
      <c r="J124" s="43"/>
      <c r="K124" s="44">
        <v>0</v>
      </c>
      <c r="L124">
        <v>2212</v>
      </c>
    </row>
    <row r="125" spans="1:12" x14ac:dyDescent="0.3">
      <c r="A125" s="59">
        <v>21</v>
      </c>
      <c r="B125" s="59">
        <v>17259</v>
      </c>
      <c r="C125" s="62">
        <v>12</v>
      </c>
      <c r="D125" s="59">
        <v>17271</v>
      </c>
      <c r="E125" s="62">
        <v>24</v>
      </c>
      <c r="F125" s="59">
        <v>17284</v>
      </c>
      <c r="G125" s="65">
        <v>23</v>
      </c>
      <c r="H125" s="65">
        <v>17295</v>
      </c>
      <c r="I125" s="43"/>
      <c r="J125" s="43"/>
      <c r="K125" s="44">
        <v>0</v>
      </c>
      <c r="L125">
        <v>2122</v>
      </c>
    </row>
    <row r="126" spans="1:12" x14ac:dyDescent="0.3">
      <c r="A126" s="59">
        <v>21</v>
      </c>
      <c r="B126" s="59">
        <v>17394</v>
      </c>
      <c r="C126" s="62">
        <v>21</v>
      </c>
      <c r="D126" s="59">
        <v>17399</v>
      </c>
      <c r="E126" s="62">
        <v>22</v>
      </c>
      <c r="F126" s="59">
        <v>17411</v>
      </c>
      <c r="G126" s="65">
        <v>14</v>
      </c>
      <c r="H126" s="65">
        <v>17423</v>
      </c>
      <c r="I126" s="43"/>
      <c r="J126" s="43"/>
      <c r="K126" s="44">
        <v>0</v>
      </c>
      <c r="L126">
        <v>2221</v>
      </c>
    </row>
    <row r="127" spans="1:12" x14ac:dyDescent="0.3">
      <c r="A127" s="59">
        <v>21</v>
      </c>
      <c r="B127" s="59">
        <v>17522</v>
      </c>
      <c r="C127" s="62">
        <v>21</v>
      </c>
      <c r="D127" s="59">
        <v>17552</v>
      </c>
      <c r="E127" s="62">
        <v>11</v>
      </c>
      <c r="F127" s="59">
        <v>17561</v>
      </c>
      <c r="G127" s="65">
        <v>21</v>
      </c>
      <c r="H127" s="65">
        <v>17577</v>
      </c>
      <c r="I127" s="43"/>
      <c r="J127" s="43"/>
      <c r="K127" s="44">
        <v>0</v>
      </c>
      <c r="L127">
        <v>2212</v>
      </c>
    </row>
    <row r="128" spans="1:12" x14ac:dyDescent="0.3">
      <c r="A128" s="59">
        <v>12</v>
      </c>
      <c r="B128" s="59">
        <v>17686</v>
      </c>
      <c r="C128" s="62">
        <v>23</v>
      </c>
      <c r="D128" s="59">
        <v>17696</v>
      </c>
      <c r="E128" s="62">
        <v>24</v>
      </c>
      <c r="F128" s="59">
        <v>17711</v>
      </c>
      <c r="G128" s="65">
        <v>14</v>
      </c>
      <c r="H128" s="65">
        <v>17720</v>
      </c>
      <c r="I128" s="43"/>
      <c r="J128" s="43"/>
      <c r="K128" s="44">
        <v>0</v>
      </c>
      <c r="L128">
        <v>1221</v>
      </c>
    </row>
    <row r="129" spans="1:12" x14ac:dyDescent="0.3">
      <c r="A129" s="59">
        <v>21</v>
      </c>
      <c r="B129" s="59">
        <v>17823</v>
      </c>
      <c r="C129" s="62">
        <v>21</v>
      </c>
      <c r="D129" s="59">
        <v>17832</v>
      </c>
      <c r="E129" s="62">
        <v>22</v>
      </c>
      <c r="F129" s="59">
        <v>17856</v>
      </c>
      <c r="G129" s="65">
        <v>23</v>
      </c>
      <c r="H129" s="65">
        <v>17866</v>
      </c>
      <c r="I129" s="43"/>
      <c r="J129" s="43"/>
      <c r="K129" s="44">
        <v>0</v>
      </c>
      <c r="L129">
        <v>2222</v>
      </c>
    </row>
    <row r="130" spans="1:12" x14ac:dyDescent="0.3">
      <c r="A130" s="59">
        <v>12</v>
      </c>
      <c r="B130" s="59">
        <v>17979</v>
      </c>
      <c r="C130" s="62">
        <v>23</v>
      </c>
      <c r="D130" s="59">
        <v>17987</v>
      </c>
      <c r="E130" s="62">
        <v>24</v>
      </c>
      <c r="F130" s="59">
        <v>17994</v>
      </c>
      <c r="G130" s="65">
        <v>23</v>
      </c>
      <c r="H130" s="65">
        <v>18002</v>
      </c>
      <c r="I130" s="43"/>
      <c r="J130" s="43"/>
      <c r="K130" s="44">
        <v>0</v>
      </c>
      <c r="L130">
        <v>1222</v>
      </c>
    </row>
    <row r="131" spans="1:12" x14ac:dyDescent="0.3">
      <c r="A131" s="59">
        <v>21</v>
      </c>
      <c r="B131" s="59">
        <v>18104</v>
      </c>
      <c r="C131" s="62">
        <v>21</v>
      </c>
      <c r="D131" s="59">
        <v>18112</v>
      </c>
      <c r="E131" s="62">
        <v>11</v>
      </c>
      <c r="F131" s="59">
        <v>18124</v>
      </c>
      <c r="G131" s="65">
        <v>21</v>
      </c>
      <c r="H131" s="65">
        <v>18134</v>
      </c>
      <c r="I131" s="43"/>
      <c r="J131" s="43"/>
      <c r="K131" s="44">
        <v>0</v>
      </c>
      <c r="L131">
        <v>2212</v>
      </c>
    </row>
    <row r="132" spans="1:12" x14ac:dyDescent="0.3">
      <c r="A132" s="59">
        <v>21</v>
      </c>
      <c r="B132" s="59">
        <v>18227</v>
      </c>
      <c r="C132" s="62">
        <v>21</v>
      </c>
      <c r="D132" s="59">
        <v>18234</v>
      </c>
      <c r="E132" s="62">
        <v>11</v>
      </c>
      <c r="F132" s="59">
        <v>18249</v>
      </c>
      <c r="G132" s="65">
        <v>21</v>
      </c>
      <c r="H132" s="65">
        <v>18261</v>
      </c>
      <c r="I132" s="43"/>
      <c r="J132" s="43"/>
      <c r="K132" s="44">
        <v>0</v>
      </c>
      <c r="L132">
        <v>2212</v>
      </c>
    </row>
    <row r="133" spans="1:12" x14ac:dyDescent="0.3">
      <c r="A133" s="59">
        <v>21</v>
      </c>
      <c r="B133" s="59">
        <v>18369</v>
      </c>
      <c r="C133" s="62">
        <v>12</v>
      </c>
      <c r="D133" s="59">
        <v>18378</v>
      </c>
      <c r="E133" s="62">
        <v>24</v>
      </c>
      <c r="F133" s="59">
        <v>18387</v>
      </c>
      <c r="G133" s="65">
        <v>23</v>
      </c>
      <c r="H133" s="65">
        <v>18403</v>
      </c>
      <c r="I133" s="43"/>
      <c r="J133" s="43"/>
      <c r="K133" s="44">
        <v>0</v>
      </c>
      <c r="L133">
        <v>2122</v>
      </c>
    </row>
    <row r="134" spans="1:12" x14ac:dyDescent="0.3">
      <c r="A134" s="59">
        <v>21</v>
      </c>
      <c r="B134" s="59">
        <v>18502</v>
      </c>
      <c r="C134" s="62">
        <v>21</v>
      </c>
      <c r="D134" s="59">
        <v>18517</v>
      </c>
      <c r="E134" s="62">
        <v>22</v>
      </c>
      <c r="F134" s="59">
        <v>18531</v>
      </c>
      <c r="G134" s="65">
        <v>14</v>
      </c>
      <c r="H134" s="65">
        <v>18542</v>
      </c>
      <c r="I134" s="43"/>
      <c r="J134" s="43"/>
      <c r="K134" s="44">
        <v>0</v>
      </c>
      <c r="L134">
        <v>2221</v>
      </c>
    </row>
    <row r="135" spans="1:12" x14ac:dyDescent="0.3">
      <c r="A135" s="60">
        <v>21</v>
      </c>
      <c r="B135" s="60">
        <v>18641</v>
      </c>
      <c r="C135" s="63">
        <v>21</v>
      </c>
      <c r="D135" s="60">
        <v>18651</v>
      </c>
      <c r="E135" s="63">
        <v>11</v>
      </c>
      <c r="F135" s="60">
        <v>18663</v>
      </c>
      <c r="G135" s="66">
        <v>21</v>
      </c>
      <c r="H135" s="66">
        <v>18672</v>
      </c>
      <c r="I135" s="42"/>
      <c r="J135" s="42"/>
      <c r="K135" s="52">
        <v>0</v>
      </c>
      <c r="L135">
        <v>2212</v>
      </c>
    </row>
    <row r="136" spans="1:12" x14ac:dyDescent="0.3">
      <c r="A136" s="60">
        <v>21</v>
      </c>
      <c r="B136" s="60">
        <v>18765</v>
      </c>
      <c r="C136" s="63">
        <v>21</v>
      </c>
      <c r="D136" s="60">
        <v>18770</v>
      </c>
      <c r="E136" s="63">
        <v>11</v>
      </c>
      <c r="F136" s="60">
        <v>18783</v>
      </c>
      <c r="G136" s="66">
        <v>21</v>
      </c>
      <c r="H136" s="66">
        <v>18792</v>
      </c>
      <c r="I136" s="42"/>
      <c r="J136" s="42"/>
      <c r="K136" s="52">
        <v>0</v>
      </c>
      <c r="L136">
        <v>2212</v>
      </c>
    </row>
    <row r="137" spans="1:12" x14ac:dyDescent="0.3">
      <c r="A137" s="60">
        <v>21</v>
      </c>
      <c r="B137" s="60">
        <v>18887</v>
      </c>
      <c r="C137" s="63">
        <v>12</v>
      </c>
      <c r="D137" s="60">
        <v>18896</v>
      </c>
      <c r="E137" s="63">
        <v>24</v>
      </c>
      <c r="F137" s="60">
        <v>18906</v>
      </c>
      <c r="G137" s="66">
        <v>14</v>
      </c>
      <c r="H137" s="66">
        <v>18956</v>
      </c>
      <c r="I137" s="42"/>
      <c r="J137" s="42"/>
      <c r="K137" s="52">
        <v>0</v>
      </c>
      <c r="L137">
        <v>2121</v>
      </c>
    </row>
    <row r="138" spans="1:12" x14ac:dyDescent="0.3">
      <c r="A138" s="60">
        <v>21</v>
      </c>
      <c r="B138" s="60">
        <v>19054</v>
      </c>
      <c r="C138" s="63">
        <v>12</v>
      </c>
      <c r="D138" s="60">
        <v>19074</v>
      </c>
      <c r="E138" s="63">
        <v>24</v>
      </c>
      <c r="F138" s="60">
        <v>19085</v>
      </c>
      <c r="G138" s="66">
        <v>23</v>
      </c>
      <c r="H138" s="66">
        <v>19095</v>
      </c>
      <c r="I138" s="42"/>
      <c r="J138" s="42"/>
      <c r="K138" s="52">
        <v>0</v>
      </c>
      <c r="L138">
        <v>2122</v>
      </c>
    </row>
    <row r="139" spans="1:12" x14ac:dyDescent="0.3">
      <c r="A139" s="60">
        <v>21</v>
      </c>
      <c r="B139" s="60">
        <v>19200</v>
      </c>
      <c r="C139" s="63">
        <v>12</v>
      </c>
      <c r="D139" s="60">
        <v>19212</v>
      </c>
      <c r="E139" s="63">
        <v>24</v>
      </c>
      <c r="F139" s="60">
        <v>19221</v>
      </c>
      <c r="G139" s="66">
        <v>23</v>
      </c>
      <c r="H139" s="66">
        <v>19230</v>
      </c>
      <c r="I139" s="42"/>
      <c r="J139" s="42"/>
      <c r="K139" s="52">
        <v>0</v>
      </c>
      <c r="L139">
        <v>2122</v>
      </c>
    </row>
    <row r="140" spans="1:12" x14ac:dyDescent="0.3">
      <c r="A140" s="60">
        <v>21</v>
      </c>
      <c r="B140" s="60">
        <v>19331</v>
      </c>
      <c r="C140" s="63">
        <v>21</v>
      </c>
      <c r="D140" s="60">
        <v>19342</v>
      </c>
      <c r="E140" s="63">
        <v>22</v>
      </c>
      <c r="F140" s="60">
        <v>19354</v>
      </c>
      <c r="G140" s="66">
        <v>23</v>
      </c>
      <c r="H140" s="66">
        <v>19361</v>
      </c>
      <c r="I140" s="42"/>
      <c r="J140" s="42"/>
      <c r="K140" s="52">
        <v>0</v>
      </c>
      <c r="L140">
        <v>2222</v>
      </c>
    </row>
    <row r="141" spans="1:12" x14ac:dyDescent="0.3">
      <c r="A141" s="60">
        <v>21</v>
      </c>
      <c r="B141" s="60">
        <v>19465</v>
      </c>
      <c r="C141" s="63">
        <v>12</v>
      </c>
      <c r="D141" s="60">
        <v>19476</v>
      </c>
      <c r="E141" s="63">
        <v>24</v>
      </c>
      <c r="F141" s="60">
        <v>19487</v>
      </c>
      <c r="G141" s="66">
        <v>23</v>
      </c>
      <c r="H141" s="66">
        <v>19496</v>
      </c>
      <c r="I141" s="42"/>
      <c r="J141" s="42"/>
      <c r="K141" s="52">
        <v>0</v>
      </c>
      <c r="L141">
        <v>2122</v>
      </c>
    </row>
    <row r="142" spans="1:12" x14ac:dyDescent="0.3">
      <c r="A142" s="60">
        <v>21</v>
      </c>
      <c r="B142" s="60">
        <v>19596</v>
      </c>
      <c r="C142" s="63">
        <v>21</v>
      </c>
      <c r="D142" s="60">
        <v>19603</v>
      </c>
      <c r="E142" s="63">
        <v>22</v>
      </c>
      <c r="F142" s="60">
        <v>19613</v>
      </c>
      <c r="G142" s="66">
        <v>14</v>
      </c>
      <c r="H142" s="66">
        <v>19625</v>
      </c>
      <c r="I142" s="42"/>
      <c r="J142" s="42"/>
      <c r="K142" s="52">
        <v>0</v>
      </c>
      <c r="L142">
        <v>2221</v>
      </c>
    </row>
    <row r="143" spans="1:12" x14ac:dyDescent="0.3">
      <c r="A143" s="60">
        <v>21</v>
      </c>
      <c r="B143" s="60">
        <v>19724</v>
      </c>
      <c r="C143" s="63">
        <v>21</v>
      </c>
      <c r="D143" s="60">
        <v>19729</v>
      </c>
      <c r="E143" s="63">
        <v>11</v>
      </c>
      <c r="F143" s="60">
        <v>19737</v>
      </c>
      <c r="G143" s="66">
        <v>21</v>
      </c>
      <c r="H143" s="66">
        <v>19746</v>
      </c>
      <c r="I143" s="42"/>
      <c r="J143" s="42"/>
      <c r="K143" s="52">
        <v>0</v>
      </c>
      <c r="L143">
        <v>2212</v>
      </c>
    </row>
    <row r="144" spans="1:12" x14ac:dyDescent="0.3">
      <c r="A144" s="60">
        <v>12</v>
      </c>
      <c r="B144" s="60">
        <v>19849</v>
      </c>
      <c r="C144" s="63">
        <v>14</v>
      </c>
      <c r="D144" s="60">
        <v>19873</v>
      </c>
      <c r="E144" s="63">
        <v>24</v>
      </c>
      <c r="F144" s="60">
        <v>19893</v>
      </c>
      <c r="G144" s="66">
        <v>23</v>
      </c>
      <c r="H144" s="66">
        <v>19915</v>
      </c>
      <c r="I144" s="42"/>
      <c r="J144" s="42"/>
      <c r="K144" s="52">
        <v>0</v>
      </c>
      <c r="L144">
        <v>1122</v>
      </c>
    </row>
    <row r="145" spans="1:12" x14ac:dyDescent="0.3">
      <c r="A145" s="60">
        <v>21</v>
      </c>
      <c r="B145" s="60">
        <v>20012</v>
      </c>
      <c r="C145" s="63">
        <v>21</v>
      </c>
      <c r="D145" s="60">
        <v>20019</v>
      </c>
      <c r="E145" s="63">
        <v>22</v>
      </c>
      <c r="F145" s="60">
        <v>20045</v>
      </c>
      <c r="G145" s="66">
        <v>23</v>
      </c>
      <c r="H145" s="66">
        <v>20063</v>
      </c>
      <c r="I145" s="42"/>
      <c r="J145" s="42"/>
      <c r="K145" s="52">
        <v>0</v>
      </c>
      <c r="L145">
        <v>2222</v>
      </c>
    </row>
    <row r="146" spans="1:12" x14ac:dyDescent="0.3">
      <c r="A146" s="60">
        <v>21</v>
      </c>
      <c r="B146" s="60">
        <v>20165</v>
      </c>
      <c r="C146" s="63">
        <v>21</v>
      </c>
      <c r="D146" s="60">
        <v>20172</v>
      </c>
      <c r="E146" s="63">
        <v>11</v>
      </c>
      <c r="F146" s="60">
        <v>20184</v>
      </c>
      <c r="G146" s="66">
        <v>21</v>
      </c>
      <c r="H146" s="66">
        <v>20216</v>
      </c>
      <c r="I146" s="42"/>
      <c r="J146" s="42"/>
      <c r="K146" s="52">
        <v>0</v>
      </c>
      <c r="L146">
        <v>2212</v>
      </c>
    </row>
    <row r="147" spans="1:12" x14ac:dyDescent="0.3">
      <c r="A147" s="60">
        <v>12</v>
      </c>
      <c r="B147" s="60">
        <v>20349</v>
      </c>
      <c r="C147" s="63">
        <v>23</v>
      </c>
      <c r="D147" s="60">
        <v>20359</v>
      </c>
      <c r="E147" s="63">
        <v>24</v>
      </c>
      <c r="F147" s="60">
        <v>20378</v>
      </c>
      <c r="G147" s="66">
        <v>23</v>
      </c>
      <c r="H147" s="66">
        <v>20395</v>
      </c>
      <c r="I147" s="42"/>
      <c r="J147" s="42"/>
      <c r="K147" s="52">
        <v>0</v>
      </c>
      <c r="L147">
        <v>1222</v>
      </c>
    </row>
    <row r="148" spans="1:12" x14ac:dyDescent="0.3">
      <c r="A148" s="60">
        <v>12</v>
      </c>
      <c r="B148" s="60">
        <v>20526</v>
      </c>
      <c r="C148" s="63">
        <v>23</v>
      </c>
      <c r="D148" s="60">
        <v>20539</v>
      </c>
      <c r="E148" s="63">
        <v>13</v>
      </c>
      <c r="F148" s="60">
        <v>20548</v>
      </c>
      <c r="G148" s="66">
        <v>23</v>
      </c>
      <c r="H148" s="66">
        <v>20565</v>
      </c>
      <c r="I148" s="42"/>
      <c r="J148" s="42"/>
      <c r="K148" s="52">
        <v>0</v>
      </c>
      <c r="L148">
        <v>1212</v>
      </c>
    </row>
    <row r="149" spans="1:12" x14ac:dyDescent="0.3">
      <c r="A149" s="60">
        <v>12</v>
      </c>
      <c r="B149" s="60">
        <v>20689</v>
      </c>
      <c r="C149" s="63">
        <v>23</v>
      </c>
      <c r="D149" s="60">
        <v>20698</v>
      </c>
      <c r="E149" s="63">
        <v>24</v>
      </c>
      <c r="F149" s="60">
        <v>20718</v>
      </c>
      <c r="G149" s="66">
        <v>23</v>
      </c>
      <c r="H149" s="66">
        <v>20734</v>
      </c>
      <c r="I149" s="42"/>
      <c r="J149" s="42"/>
      <c r="K149" s="52">
        <v>0</v>
      </c>
      <c r="L149">
        <v>1222</v>
      </c>
    </row>
    <row r="150" spans="1:12" x14ac:dyDescent="0.3">
      <c r="A150" s="60">
        <v>12</v>
      </c>
      <c r="B150" s="60">
        <v>20851</v>
      </c>
      <c r="C150" s="63">
        <v>23</v>
      </c>
      <c r="D150" s="60">
        <v>20859</v>
      </c>
      <c r="E150" s="63">
        <v>13</v>
      </c>
      <c r="F150" s="60">
        <v>20883</v>
      </c>
      <c r="G150" s="66">
        <v>23</v>
      </c>
      <c r="H150" s="66">
        <v>20892</v>
      </c>
      <c r="I150" s="42"/>
      <c r="J150" s="42"/>
      <c r="K150" s="52">
        <v>0</v>
      </c>
      <c r="L150">
        <v>1212</v>
      </c>
    </row>
    <row r="151" spans="1:12" x14ac:dyDescent="0.3">
      <c r="A151" s="60">
        <v>12</v>
      </c>
      <c r="B151" s="60">
        <v>21026</v>
      </c>
      <c r="C151" s="63">
        <v>23</v>
      </c>
      <c r="D151" s="60">
        <v>21036</v>
      </c>
      <c r="E151" s="63">
        <v>24</v>
      </c>
      <c r="F151" s="60">
        <v>21046</v>
      </c>
      <c r="G151" s="66">
        <v>23</v>
      </c>
      <c r="H151" s="66">
        <v>21056</v>
      </c>
      <c r="I151" s="42"/>
      <c r="J151" s="42"/>
      <c r="K151" s="52">
        <v>0</v>
      </c>
      <c r="L151">
        <v>1222</v>
      </c>
    </row>
    <row r="152" spans="1:12" x14ac:dyDescent="0.3">
      <c r="A152" s="60">
        <v>21</v>
      </c>
      <c r="B152" s="60">
        <v>21159</v>
      </c>
      <c r="C152" s="63">
        <v>12</v>
      </c>
      <c r="D152" s="60">
        <v>21181</v>
      </c>
      <c r="E152" s="63">
        <v>24</v>
      </c>
      <c r="F152" s="60">
        <v>21198</v>
      </c>
      <c r="G152" s="66">
        <v>23</v>
      </c>
      <c r="H152" s="66">
        <v>21205</v>
      </c>
      <c r="I152" s="42"/>
      <c r="J152" s="42"/>
      <c r="K152" s="52">
        <v>0</v>
      </c>
      <c r="L152">
        <v>2122</v>
      </c>
    </row>
    <row r="153" spans="1:12" x14ac:dyDescent="0.3">
      <c r="A153" s="60">
        <v>21</v>
      </c>
      <c r="B153" s="60">
        <v>21305</v>
      </c>
      <c r="C153" s="63">
        <v>21</v>
      </c>
      <c r="D153" s="60">
        <v>21319</v>
      </c>
      <c r="E153" s="63">
        <v>22</v>
      </c>
      <c r="F153" s="60">
        <v>21328</v>
      </c>
      <c r="G153" s="66">
        <v>23</v>
      </c>
      <c r="H153" s="66">
        <v>21341</v>
      </c>
      <c r="I153" s="42"/>
      <c r="J153" s="42"/>
      <c r="K153" s="52">
        <v>0</v>
      </c>
      <c r="L153">
        <v>2222</v>
      </c>
    </row>
    <row r="154" spans="1:12" x14ac:dyDescent="0.3">
      <c r="A154" s="60">
        <v>21</v>
      </c>
      <c r="B154" s="60">
        <v>21439</v>
      </c>
      <c r="C154" s="63">
        <v>21</v>
      </c>
      <c r="D154" s="60">
        <v>21445</v>
      </c>
      <c r="E154" s="63">
        <v>22</v>
      </c>
      <c r="F154" s="60">
        <v>21453</v>
      </c>
      <c r="G154" s="66">
        <v>23</v>
      </c>
      <c r="H154" s="66">
        <v>21465</v>
      </c>
      <c r="I154" s="42"/>
      <c r="J154" s="42"/>
      <c r="K154" s="52">
        <v>0</v>
      </c>
      <c r="L154">
        <v>2222</v>
      </c>
    </row>
    <row r="155" spans="1:12" x14ac:dyDescent="0.3">
      <c r="A155" s="60">
        <v>21</v>
      </c>
      <c r="B155" s="60">
        <v>21565</v>
      </c>
      <c r="C155" s="63">
        <v>21</v>
      </c>
      <c r="D155" s="60">
        <v>21590</v>
      </c>
      <c r="E155" s="63">
        <v>22</v>
      </c>
      <c r="F155" s="60">
        <v>21600</v>
      </c>
      <c r="G155" s="66">
        <v>23</v>
      </c>
      <c r="H155" s="66">
        <v>21658</v>
      </c>
      <c r="I155" s="42"/>
      <c r="J155" s="42"/>
      <c r="K155" s="52">
        <v>0</v>
      </c>
      <c r="L155">
        <v>2222</v>
      </c>
    </row>
    <row r="156" spans="1:12" x14ac:dyDescent="0.3">
      <c r="A156" s="60">
        <v>21</v>
      </c>
      <c r="B156" s="60">
        <v>21759</v>
      </c>
      <c r="C156" s="63">
        <v>12</v>
      </c>
      <c r="D156" s="60">
        <v>21769</v>
      </c>
      <c r="E156" s="63">
        <v>24</v>
      </c>
      <c r="F156" s="60">
        <v>21783</v>
      </c>
      <c r="G156" s="66">
        <v>14</v>
      </c>
      <c r="H156" s="66">
        <v>21794</v>
      </c>
      <c r="I156" s="42"/>
      <c r="J156" s="42"/>
      <c r="K156" s="52">
        <v>0</v>
      </c>
      <c r="L156">
        <v>2121</v>
      </c>
    </row>
    <row r="157" spans="1:12" x14ac:dyDescent="0.3">
      <c r="A157" s="60">
        <v>21</v>
      </c>
      <c r="B157" s="60">
        <v>21895</v>
      </c>
      <c r="C157" s="63">
        <v>12</v>
      </c>
      <c r="D157" s="60">
        <v>21914</v>
      </c>
      <c r="E157" s="63">
        <v>24</v>
      </c>
      <c r="F157" s="60">
        <v>21923</v>
      </c>
      <c r="G157" s="66">
        <v>23</v>
      </c>
      <c r="H157" s="66">
        <v>21931</v>
      </c>
      <c r="I157" s="42"/>
      <c r="J157" s="42"/>
      <c r="K157" s="52">
        <v>0</v>
      </c>
      <c r="L157">
        <v>2122</v>
      </c>
    </row>
    <row r="158" spans="1:12" x14ac:dyDescent="0.3">
      <c r="A158" s="60">
        <v>21</v>
      </c>
      <c r="B158" s="60">
        <v>22029</v>
      </c>
      <c r="C158" s="63">
        <v>21</v>
      </c>
      <c r="D158" s="60">
        <v>22037</v>
      </c>
      <c r="E158" s="63">
        <v>22</v>
      </c>
      <c r="F158" s="60">
        <v>22042</v>
      </c>
      <c r="G158" s="66">
        <v>23</v>
      </c>
      <c r="H158" s="66">
        <v>22049</v>
      </c>
      <c r="I158" s="42"/>
      <c r="J158" s="42"/>
      <c r="K158" s="52">
        <v>0</v>
      </c>
      <c r="L158">
        <v>2222</v>
      </c>
    </row>
    <row r="159" spans="1:12" x14ac:dyDescent="0.3">
      <c r="A159" s="60">
        <v>21</v>
      </c>
      <c r="B159" s="60">
        <v>22164</v>
      </c>
      <c r="C159" s="63">
        <v>12</v>
      </c>
      <c r="D159" s="60">
        <v>22177</v>
      </c>
      <c r="E159" s="63">
        <v>24</v>
      </c>
      <c r="F159" s="60">
        <v>22197</v>
      </c>
      <c r="G159" s="66">
        <v>23</v>
      </c>
      <c r="H159" s="66">
        <v>22205</v>
      </c>
      <c r="I159" s="42"/>
      <c r="J159" s="42"/>
      <c r="K159" s="52">
        <v>0</v>
      </c>
      <c r="L159">
        <v>2122</v>
      </c>
    </row>
    <row r="160" spans="1:12" x14ac:dyDescent="0.3">
      <c r="A160" s="60">
        <v>21</v>
      </c>
      <c r="B160" s="60">
        <v>22306</v>
      </c>
      <c r="C160" s="63">
        <v>21</v>
      </c>
      <c r="D160" s="60">
        <v>22312</v>
      </c>
      <c r="E160" s="63">
        <v>11</v>
      </c>
      <c r="F160" s="60">
        <v>22324</v>
      </c>
      <c r="G160" s="66">
        <v>21</v>
      </c>
      <c r="H160" s="66">
        <v>22333</v>
      </c>
      <c r="I160" s="42"/>
      <c r="J160" s="42"/>
      <c r="K160" s="52">
        <v>1</v>
      </c>
      <c r="L160">
        <v>2212</v>
      </c>
    </row>
    <row r="161" spans="1:8" x14ac:dyDescent="0.3">
      <c r="A161" s="17"/>
      <c r="B161" s="17"/>
      <c r="C161" s="17"/>
      <c r="D161" s="17"/>
      <c r="E161" s="17"/>
      <c r="F161" s="17"/>
      <c r="G161" s="17"/>
      <c r="H1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0</v>
      </c>
      <c r="B2" s="35">
        <v>40754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150</v>
      </c>
      <c r="V3" s="26" t="s">
        <v>115</v>
      </c>
      <c r="W3">
        <f>COUNTA(L7:L31)</f>
        <v>25</v>
      </c>
      <c r="AA3" s="26" t="s">
        <v>115</v>
      </c>
      <c r="AB3">
        <f>COUNTA(L32:L56)</f>
        <v>25</v>
      </c>
      <c r="AF3" s="26" t="s">
        <v>115</v>
      </c>
      <c r="AG3">
        <f>COUNTA(L57:L81)</f>
        <v>25</v>
      </c>
      <c r="AK3" s="26" t="s">
        <v>115</v>
      </c>
      <c r="AL3">
        <f>COUNTA(L82:L106)</f>
        <v>25</v>
      </c>
      <c r="AP3" s="26" t="s">
        <v>115</v>
      </c>
      <c r="AQ3">
        <f>COUNTA(L107:L131)</f>
        <v>25</v>
      </c>
      <c r="AU3" s="26" t="s">
        <v>115</v>
      </c>
      <c r="AV3">
        <f>COUNTA(L132:L156)</f>
        <v>25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150</v>
      </c>
      <c r="V4" s="26" t="s">
        <v>116</v>
      </c>
      <c r="W4">
        <f>SUM(U7:U22)</f>
        <v>25</v>
      </c>
      <c r="AA4" s="26" t="s">
        <v>116</v>
      </c>
      <c r="AB4">
        <f>SUM(Z7:Z22)</f>
        <v>25</v>
      </c>
      <c r="AF4" s="26" t="s">
        <v>116</v>
      </c>
      <c r="AG4">
        <f>SUM(AE7:AE22)</f>
        <v>25</v>
      </c>
      <c r="AK4" s="26" t="s">
        <v>116</v>
      </c>
      <c r="AL4">
        <f>SUM(AJ7:AJ22)</f>
        <v>25</v>
      </c>
      <c r="AP4" s="26" t="s">
        <v>116</v>
      </c>
      <c r="AQ4">
        <f>SUM(AO7:AO22)</f>
        <v>25</v>
      </c>
      <c r="AU4" s="26" t="s">
        <v>116</v>
      </c>
      <c r="AV4">
        <f>SUM(AT7:AT22)</f>
        <v>25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12</v>
      </c>
      <c r="B7" s="58">
        <v>28</v>
      </c>
      <c r="C7" s="61">
        <v>23</v>
      </c>
      <c r="D7" s="58">
        <v>36</v>
      </c>
      <c r="E7" s="61">
        <v>24</v>
      </c>
      <c r="F7" s="58">
        <v>51</v>
      </c>
      <c r="G7" s="64">
        <v>23</v>
      </c>
      <c r="H7" s="64">
        <v>59</v>
      </c>
      <c r="I7" s="43"/>
      <c r="J7" s="43"/>
      <c r="K7" s="44">
        <v>0</v>
      </c>
      <c r="L7">
        <v>1222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COUNTIF(L7:L31,T7)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COUNTIF(L32:L56,Y7)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COUNTIF(L57:L81,AD7)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COUNTIF(L82:L106,AI7)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COUNTIF(L107:L131,AN7)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COUNTIF(L132:L156,AS7)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160</v>
      </c>
      <c r="C8" s="62">
        <v>21</v>
      </c>
      <c r="D8" s="59">
        <v>167</v>
      </c>
      <c r="E8" s="62">
        <v>11</v>
      </c>
      <c r="F8" s="59">
        <v>177</v>
      </c>
      <c r="G8" s="65">
        <v>12</v>
      </c>
      <c r="H8" s="65">
        <v>181</v>
      </c>
      <c r="I8" s="43"/>
      <c r="J8" s="43"/>
      <c r="K8" s="44">
        <v>0</v>
      </c>
      <c r="L8">
        <v>2211</v>
      </c>
      <c r="N8" s="37">
        <v>1112</v>
      </c>
      <c r="O8" s="37">
        <f>COUNTIF($L$7:$L$500,N8)</f>
        <v>1</v>
      </c>
      <c r="P8" s="37">
        <f>O8/$Q$4</f>
        <v>6.6666666666666671E-3</v>
      </c>
      <c r="Q8" s="37">
        <f>IF(P8=0,0,(P8*((LOG(P8))/LOG(2))))</f>
        <v>-4.819212460330588E-2</v>
      </c>
      <c r="T8" s="37">
        <f>N8</f>
        <v>1112</v>
      </c>
      <c r="U8" s="37">
        <f>COUNTIF(L7:L31,T8)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COUNTIF(L32:L56,Y8)</f>
        <v>1</v>
      </c>
      <c r="AA8" s="37">
        <f>Z8/(AB4-Z20)</f>
        <v>4.7619047619047616E-2</v>
      </c>
      <c r="AB8" s="37">
        <f>IF(AA8=0,0,(AA8*((LOG(AA8))/LOG(2))))</f>
        <v>-0.20915797251327431</v>
      </c>
      <c r="AD8" s="37">
        <f>N8</f>
        <v>1112</v>
      </c>
      <c r="AE8" s="37">
        <f>COUNTIF(L57:L81,AD8)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COUNTIF(L82:L106,AI8)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COUNTIF(L107:L131,AN8)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COUNTIF(L132:L156,AS8)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281</v>
      </c>
      <c r="C9" s="62">
        <v>21</v>
      </c>
      <c r="D9" s="59">
        <v>289</v>
      </c>
      <c r="E9" s="62">
        <v>22</v>
      </c>
      <c r="F9" s="59">
        <v>297</v>
      </c>
      <c r="G9" s="65">
        <v>23</v>
      </c>
      <c r="H9" s="65">
        <v>306</v>
      </c>
      <c r="I9" s="43"/>
      <c r="J9" s="43"/>
      <c r="K9" s="44">
        <v>0</v>
      </c>
      <c r="L9">
        <v>2222</v>
      </c>
      <c r="N9" s="37">
        <v>1121</v>
      </c>
      <c r="O9" s="37">
        <f>COUNTIF($L$7:$L$500,N9)</f>
        <v>0</v>
      </c>
      <c r="P9" s="37">
        <f>O9/$Q$4</f>
        <v>0</v>
      </c>
      <c r="Q9" s="37">
        <f>IF(P9=0,0,(P9*((LOG(P9))/LOG(2))))</f>
        <v>0</v>
      </c>
      <c r="T9" s="37">
        <f>N9</f>
        <v>1121</v>
      </c>
      <c r="U9" s="37">
        <f>COUNTIF(L7:L31,T9)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COUNTIF(L32:L56,Y9)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COUNTIF(L57:L81,AD9)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COUNTIF(L82:L106,AI9)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COUNTIF(L107:L131,AN9)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COUNTIF(L132:L156,AS9)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411</v>
      </c>
      <c r="C10" s="62">
        <v>21</v>
      </c>
      <c r="D10" s="59">
        <v>416</v>
      </c>
      <c r="E10" s="62">
        <v>22</v>
      </c>
      <c r="F10" s="59">
        <v>430</v>
      </c>
      <c r="G10" s="65">
        <v>14</v>
      </c>
      <c r="H10" s="65">
        <v>438</v>
      </c>
      <c r="I10" s="43"/>
      <c r="J10" s="43"/>
      <c r="K10" s="44">
        <v>0</v>
      </c>
      <c r="L10">
        <v>2221</v>
      </c>
      <c r="N10" s="37">
        <v>1122</v>
      </c>
      <c r="O10" s="37">
        <f>COUNTIF($L$7:$L$500,N10)</f>
        <v>2</v>
      </c>
      <c r="P10" s="37">
        <f>O10/$Q$4</f>
        <v>1.3333333333333334E-2</v>
      </c>
      <c r="Q10" s="37">
        <f>IF(P10=0,0,(P10*((LOG(P10))/LOG(2))))</f>
        <v>-8.3050915873278425E-2</v>
      </c>
      <c r="T10" s="37">
        <f>N10</f>
        <v>1122</v>
      </c>
      <c r="U10" s="37">
        <f>COUNTIF(L7:L31,T10)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COUNTIF(L32:L56,Y10)</f>
        <v>2</v>
      </c>
      <c r="AA10" s="37">
        <f>Z10/(AB4-Z20)</f>
        <v>9.5238095238095233E-2</v>
      </c>
      <c r="AB10" s="37">
        <f>IF(AA10=0,0,(AA10*((LOG(AA10))/LOG(2))))</f>
        <v>-0.32307784978845333</v>
      </c>
      <c r="AD10" s="37">
        <f>N10</f>
        <v>1122</v>
      </c>
      <c r="AE10" s="37">
        <f>COUNTIF(L57:L81,AD10)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COUNTIF(L82:L106,AI10)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COUNTIF(L107:L131,AN10)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COUNTIF(L132:L156,AS10)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12</v>
      </c>
      <c r="B11" s="59">
        <v>561</v>
      </c>
      <c r="C11" s="62">
        <v>23</v>
      </c>
      <c r="D11" s="59">
        <v>572</v>
      </c>
      <c r="E11" s="62">
        <v>24</v>
      </c>
      <c r="F11" s="59">
        <v>584</v>
      </c>
      <c r="G11" s="65">
        <v>23</v>
      </c>
      <c r="H11" s="65">
        <v>592</v>
      </c>
      <c r="I11" s="43"/>
      <c r="J11" s="43"/>
      <c r="K11" s="44">
        <v>0</v>
      </c>
      <c r="L11">
        <v>1222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COUNTIF(L7:L31,T11)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COUNTIF(L32:L56,Y11)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COUNTIF(L57:L81,AD11)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COUNTIF(L82:L106,AI11)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COUNTIF(L107:L131,AN11)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COUNTIF(L132:L156,AS11)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693</v>
      </c>
      <c r="C12" s="62">
        <v>21</v>
      </c>
      <c r="D12" s="59">
        <v>700</v>
      </c>
      <c r="E12" s="62">
        <v>11</v>
      </c>
      <c r="F12" s="59">
        <v>717</v>
      </c>
      <c r="G12" s="65">
        <v>21</v>
      </c>
      <c r="H12" s="65">
        <v>729</v>
      </c>
      <c r="I12" s="43"/>
      <c r="J12" s="43"/>
      <c r="K12" s="44">
        <v>0</v>
      </c>
      <c r="L12">
        <v>2212</v>
      </c>
      <c r="N12" s="37">
        <v>1212</v>
      </c>
      <c r="O12" s="37">
        <f>COUNTIF($L$7:$L$500,N12)</f>
        <v>6</v>
      </c>
      <c r="P12" s="37">
        <f>O12/$Q$4</f>
        <v>0.04</v>
      </c>
      <c r="Q12" s="37">
        <f>IF(P12=0,0,(P12*((LOG(P12))/LOG(2))))</f>
        <v>-0.18575424759098899</v>
      </c>
      <c r="T12" s="37">
        <f>N12</f>
        <v>1212</v>
      </c>
      <c r="U12" s="37">
        <f>COUNTIF(L7:L31,T12)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COUNTIF(L32:L56,Y12)</f>
        <v>4</v>
      </c>
      <c r="AA12" s="37">
        <f>Z12/(AB4-Z20)</f>
        <v>0.19047619047619047</v>
      </c>
      <c r="AB12" s="37">
        <f>IF(AA12=0,0,(AA12*((LOG(AA12))/LOG(2))))</f>
        <v>-0.4556795091007162</v>
      </c>
      <c r="AD12" s="37">
        <f>N12</f>
        <v>1212</v>
      </c>
      <c r="AE12" s="37">
        <f>COUNTIF(L57:L81,AD12)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COUNTIF(L82:L106,AI12)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COUNTIF(L107:L131,AN12)</f>
        <v>2</v>
      </c>
      <c r="AP12" s="37">
        <f>AO12/(AQ4-AO20)</f>
        <v>0.11764705882352941</v>
      </c>
      <c r="AQ12" s="37">
        <f>IF(AP12=0,0,(AP12*((LOG(AP12))/LOG(2))))</f>
        <v>-0.36323092250003997</v>
      </c>
      <c r="AS12" s="37">
        <f>N12</f>
        <v>1212</v>
      </c>
      <c r="AT12" s="37">
        <f>COUNTIF(L132:L156,AS12)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21</v>
      </c>
      <c r="B13" s="59">
        <v>819</v>
      </c>
      <c r="C13" s="62">
        <v>12</v>
      </c>
      <c r="D13" s="59">
        <v>837</v>
      </c>
      <c r="E13" s="62">
        <v>24</v>
      </c>
      <c r="F13" s="59">
        <v>848</v>
      </c>
      <c r="G13" s="65">
        <v>23</v>
      </c>
      <c r="H13" s="65">
        <v>856</v>
      </c>
      <c r="I13" s="43"/>
      <c r="J13" s="43"/>
      <c r="K13" s="44">
        <v>0</v>
      </c>
      <c r="L13">
        <v>2122</v>
      </c>
      <c r="N13" s="37">
        <v>1221</v>
      </c>
      <c r="O13" s="37">
        <f>COUNTIF($L$7:$L$500,N13)</f>
        <v>9</v>
      </c>
      <c r="P13" s="37">
        <f>O13/$Q$4</f>
        <v>0.06</v>
      </c>
      <c r="Q13" s="37">
        <f>IF(P13=0,0,(P13*((LOG(P13))/LOG(2))))</f>
        <v>-0.2435336213432141</v>
      </c>
      <c r="T13" s="37">
        <f>N13</f>
        <v>1221</v>
      </c>
      <c r="U13" s="37">
        <f>COUNTIF(L7:L31,T13)</f>
        <v>2</v>
      </c>
      <c r="V13" s="37">
        <f>U13/(W4-U20)</f>
        <v>0.125</v>
      </c>
      <c r="W13" s="37">
        <f>IF(V13=0,0,(V13*((LOG(V13))/LOG(2))))</f>
        <v>-0.375</v>
      </c>
      <c r="Y13" s="37">
        <f>N13</f>
        <v>1221</v>
      </c>
      <c r="Z13" s="37">
        <f>COUNTIF(L32:L56,Y13)</f>
        <v>1</v>
      </c>
      <c r="AA13" s="37">
        <f>Z13/(AB4-Z20)</f>
        <v>4.7619047619047616E-2</v>
      </c>
      <c r="AB13" s="37">
        <f>IF(AA13=0,0,(AA13*((LOG(AA13))/LOG(2))))</f>
        <v>-0.20915797251327431</v>
      </c>
      <c r="AD13" s="37">
        <f>N13</f>
        <v>1221</v>
      </c>
      <c r="AE13" s="37">
        <f>COUNTIF(L57:L81,AD13)</f>
        <v>3</v>
      </c>
      <c r="AF13" s="37">
        <f>AE13/(AG4-AE20)</f>
        <v>0.15</v>
      </c>
      <c r="AG13" s="37">
        <f>IF(AF13=0,0,(AF13*((LOG(AF13))/LOG(2))))</f>
        <v>-0.41054483912493089</v>
      </c>
      <c r="AI13" s="37">
        <f>N13</f>
        <v>1221</v>
      </c>
      <c r="AJ13" s="37">
        <f>COUNTIF(L82:L106,AI13)</f>
        <v>3</v>
      </c>
      <c r="AK13" s="37">
        <f>AJ13/(AL4-AJ20)</f>
        <v>0.1875</v>
      </c>
      <c r="AL13" s="37">
        <f>IF(AK13=0,0,(AK13*((LOG(AK13))/LOG(2))))</f>
        <v>-0.45281953111478312</v>
      </c>
      <c r="AN13" s="37">
        <f>N13</f>
        <v>1221</v>
      </c>
      <c r="AO13" s="37">
        <f>COUNTIF(L107:L131,AN13)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COUNTIF(L132:L156,AS13)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21</v>
      </c>
      <c r="B14" s="59">
        <v>957</v>
      </c>
      <c r="C14" s="62">
        <v>21</v>
      </c>
      <c r="D14" s="59">
        <v>965</v>
      </c>
      <c r="E14" s="62">
        <v>11</v>
      </c>
      <c r="F14" s="59">
        <v>979</v>
      </c>
      <c r="G14" s="65">
        <v>21</v>
      </c>
      <c r="H14" s="65">
        <v>1003</v>
      </c>
      <c r="I14" s="43"/>
      <c r="J14" s="43"/>
      <c r="K14" s="44">
        <v>0</v>
      </c>
      <c r="L14">
        <v>2212</v>
      </c>
      <c r="N14" s="37">
        <v>1222</v>
      </c>
      <c r="O14" s="37">
        <f>COUNTIF($L$7:$L$500,N14)</f>
        <v>7</v>
      </c>
      <c r="P14" s="37">
        <f>O14/$Q$4</f>
        <v>4.6666666666666669E-2</v>
      </c>
      <c r="Q14" s="37">
        <f>IF(P14=0,0,(P14*((LOG(P14))/LOG(2))))</f>
        <v>-0.20633497586045293</v>
      </c>
      <c r="T14" s="37">
        <f>N14</f>
        <v>1222</v>
      </c>
      <c r="U14" s="37">
        <f>COUNTIF(L7:L31,T14)</f>
        <v>2</v>
      </c>
      <c r="V14" s="37">
        <f>U14/(W4-U20)</f>
        <v>0.125</v>
      </c>
      <c r="W14" s="37">
        <f>IF(V14=0,0,(V14*((LOG(V14))/LOG(2))))</f>
        <v>-0.375</v>
      </c>
      <c r="Y14" s="37">
        <f>N14</f>
        <v>1222</v>
      </c>
      <c r="Z14" s="37">
        <f>COUNTIF(L32:L56,Y14)</f>
        <v>1</v>
      </c>
      <c r="AA14" s="37">
        <f>Z14/(AB4-Z20)</f>
        <v>4.7619047619047616E-2</v>
      </c>
      <c r="AB14" s="37">
        <f>IF(AA14=0,0,(AA14*((LOG(AA14))/LOG(2))))</f>
        <v>-0.20915797251327431</v>
      </c>
      <c r="AD14" s="37">
        <f>N14</f>
        <v>1222</v>
      </c>
      <c r="AE14" s="37">
        <f>COUNTIF(L57:L81,AD14)</f>
        <v>1</v>
      </c>
      <c r="AF14" s="37">
        <f>AE14/(AG4-AE20)</f>
        <v>0.05</v>
      </c>
      <c r="AG14" s="37">
        <f>IF(AF14=0,0,(AF14*((LOG(AF14))/LOG(2))))</f>
        <v>-0.21609640474436814</v>
      </c>
      <c r="AI14" s="37">
        <f>N14</f>
        <v>1222</v>
      </c>
      <c r="AJ14" s="37">
        <f>COUNTIF(L82:L106,AI14)</f>
        <v>3</v>
      </c>
      <c r="AK14" s="37">
        <f>AJ14/(AL4-AJ20)</f>
        <v>0.1875</v>
      </c>
      <c r="AL14" s="37">
        <f>IF(AK14=0,0,(AK14*((LOG(AK14))/LOG(2))))</f>
        <v>-0.45281953111478312</v>
      </c>
      <c r="AN14" s="37">
        <f>N14</f>
        <v>1222</v>
      </c>
      <c r="AO14" s="37">
        <f>COUNTIF(L107:L131,AN14)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COUNTIF(L132:L156,AS14)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21</v>
      </c>
      <c r="B15" s="59">
        <v>1099</v>
      </c>
      <c r="C15" s="62">
        <v>21</v>
      </c>
      <c r="D15" s="59">
        <v>1107</v>
      </c>
      <c r="E15" s="62">
        <v>22</v>
      </c>
      <c r="F15" s="59">
        <v>1117</v>
      </c>
      <c r="G15" s="65">
        <v>14</v>
      </c>
      <c r="H15" s="65">
        <v>1125</v>
      </c>
      <c r="I15" s="43"/>
      <c r="J15" s="43"/>
      <c r="K15" s="44">
        <v>0</v>
      </c>
      <c r="L15">
        <v>2221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COUNTIF(L7:L31,T15)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COUNTIF(L32:L56,Y15)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COUNTIF(L57:L81,AD15)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COUNTIF(L82:L106,AI15)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COUNTIF(L107:L131,AN15)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COUNTIF(L132:L156,AS15)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1225</v>
      </c>
      <c r="C16" s="62">
        <v>21</v>
      </c>
      <c r="D16" s="59">
        <v>1231</v>
      </c>
      <c r="E16" s="62">
        <v>11</v>
      </c>
      <c r="F16" s="59">
        <v>1258</v>
      </c>
      <c r="G16" s="65">
        <v>21</v>
      </c>
      <c r="H16" s="65">
        <v>1288</v>
      </c>
      <c r="I16" s="43"/>
      <c r="J16" s="43"/>
      <c r="K16" s="44">
        <v>0</v>
      </c>
      <c r="L16">
        <v>2212</v>
      </c>
      <c r="N16" s="37">
        <v>2112</v>
      </c>
      <c r="O16" s="37">
        <f>COUNTIF($L$7:$L$500,N16)</f>
        <v>3</v>
      </c>
      <c r="P16" s="37">
        <f>O16/$Q$4</f>
        <v>0.02</v>
      </c>
      <c r="Q16" s="37">
        <f>IF(P16=0,0,(P16*((LOG(P16))/LOG(2))))</f>
        <v>-0.11287712379549449</v>
      </c>
      <c r="T16" s="37">
        <f>N16</f>
        <v>2112</v>
      </c>
      <c r="U16" s="37">
        <f>COUNTIF(L7:L31,T16)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COUNTIF(L32:L56,Y16)</f>
        <v>2</v>
      </c>
      <c r="AA16" s="37">
        <f>Z16/(AB4-Z20)</f>
        <v>9.5238095238095233E-2</v>
      </c>
      <c r="AB16" s="37">
        <f>IF(AA16=0,0,(AA16*((LOG(AA16))/LOG(2))))</f>
        <v>-0.32307784978845333</v>
      </c>
      <c r="AD16" s="37">
        <f>N16</f>
        <v>2112</v>
      </c>
      <c r="AE16" s="37">
        <f>COUNTIF(L57:L81,AD16)</f>
        <v>1</v>
      </c>
      <c r="AF16" s="37">
        <f>AE16/(AG4-AE20)</f>
        <v>0.05</v>
      </c>
      <c r="AG16" s="37">
        <f>IF(AF16=0,0,(AF16*((LOG(AF16))/LOG(2))))</f>
        <v>-0.21609640474436814</v>
      </c>
      <c r="AI16" s="37">
        <f>N16</f>
        <v>2112</v>
      </c>
      <c r="AJ16" s="37">
        <f>COUNTIF(L82:L106,AI16)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COUNTIF(L107:L131,AN16)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COUNTIF(L132:L156,AS16)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1386</v>
      </c>
      <c r="C17" s="62">
        <v>21</v>
      </c>
      <c r="D17" s="59">
        <v>1394</v>
      </c>
      <c r="E17" s="62">
        <v>11</v>
      </c>
      <c r="F17" s="59">
        <v>1407</v>
      </c>
      <c r="G17" s="65">
        <v>21</v>
      </c>
      <c r="H17" s="65">
        <v>1416</v>
      </c>
      <c r="I17" s="43"/>
      <c r="J17" s="43"/>
      <c r="K17" s="44">
        <v>0</v>
      </c>
      <c r="L17">
        <v>2212</v>
      </c>
      <c r="N17" s="37">
        <v>2121</v>
      </c>
      <c r="O17" s="37">
        <f>COUNTIF($L$7:$L$500,N17)</f>
        <v>9</v>
      </c>
      <c r="P17" s="37">
        <f>O17/$Q$4</f>
        <v>0.06</v>
      </c>
      <c r="Q17" s="37">
        <f>IF(P17=0,0,(P17*((LOG(P17))/LOG(2))))</f>
        <v>-0.2435336213432141</v>
      </c>
      <c r="T17" s="37">
        <f>N17</f>
        <v>2121</v>
      </c>
      <c r="U17" s="37">
        <f>COUNTIF(L7:L31,T17)</f>
        <v>2</v>
      </c>
      <c r="V17" s="37">
        <f>U17/(W4-U20)</f>
        <v>0.125</v>
      </c>
      <c r="W17" s="37">
        <f>IF(V17=0,0,(V17*((LOG(V17))/LOG(2))))</f>
        <v>-0.375</v>
      </c>
      <c r="Y17" s="37">
        <f>N17</f>
        <v>2121</v>
      </c>
      <c r="Z17" s="37">
        <f>COUNTIF(L32:L56,Y17)</f>
        <v>2</v>
      </c>
      <c r="AA17" s="37">
        <f>Z17/(AB4-Z20)</f>
        <v>9.5238095238095233E-2</v>
      </c>
      <c r="AB17" s="37">
        <f>IF(AA17=0,0,(AA17*((LOG(AA17))/LOG(2))))</f>
        <v>-0.32307784978845333</v>
      </c>
      <c r="AD17" s="37">
        <f>N17</f>
        <v>2121</v>
      </c>
      <c r="AE17" s="37">
        <f>COUNTIF(L57:L81,AD17)</f>
        <v>2</v>
      </c>
      <c r="AF17" s="37">
        <f>AE17/(AG4-AE20)</f>
        <v>0.1</v>
      </c>
      <c r="AG17" s="37">
        <f>IF(AF17=0,0,(AF17*((LOG(AF17))/LOG(2))))</f>
        <v>-0.33219280948873625</v>
      </c>
      <c r="AI17" s="37">
        <f>N17</f>
        <v>2121</v>
      </c>
      <c r="AJ17" s="37">
        <f>COUNTIF(L82:L106,AI17)</f>
        <v>3</v>
      </c>
      <c r="AK17" s="37">
        <f>AJ17/(AL4-AJ20)</f>
        <v>0.1875</v>
      </c>
      <c r="AL17" s="37">
        <f>IF(AK17=0,0,(AK17*((LOG(AK17))/LOG(2))))</f>
        <v>-0.45281953111478312</v>
      </c>
      <c r="AN17" s="37">
        <f>N17</f>
        <v>2121</v>
      </c>
      <c r="AO17" s="37">
        <f>COUNTIF(L107:L131,AN17)</f>
        <v>0</v>
      </c>
      <c r="AP17" s="37">
        <f>AO17/(AQ4-AO20)</f>
        <v>0</v>
      </c>
      <c r="AQ17" s="37">
        <f>IF(AP17=0,0,(AP17*((LOG(AP17))/LOG(2))))</f>
        <v>0</v>
      </c>
      <c r="AS17" s="37">
        <f>N17</f>
        <v>2121</v>
      </c>
      <c r="AT17" s="37">
        <f>COUNTIF(L132:L156,AS17)</f>
        <v>0</v>
      </c>
      <c r="AU17" s="37">
        <f>AT17/(AV4-AT20)</f>
        <v>0</v>
      </c>
      <c r="AV17" s="37">
        <f>IF(AU17=0,0,(AU17*((LOG(AU17))/LOG(2))))</f>
        <v>0</v>
      </c>
    </row>
    <row r="18" spans="1:48" x14ac:dyDescent="0.3">
      <c r="A18" s="59">
        <v>12</v>
      </c>
      <c r="B18" s="59">
        <v>1528</v>
      </c>
      <c r="C18" s="62">
        <v>23</v>
      </c>
      <c r="D18" s="59">
        <v>1538</v>
      </c>
      <c r="E18" s="62">
        <v>24</v>
      </c>
      <c r="F18" s="59">
        <v>1547</v>
      </c>
      <c r="G18" s="65">
        <v>14</v>
      </c>
      <c r="H18" s="65">
        <v>1577</v>
      </c>
      <c r="I18" s="43"/>
      <c r="J18" s="43"/>
      <c r="K18" s="44">
        <v>0</v>
      </c>
      <c r="L18">
        <v>1221</v>
      </c>
      <c r="N18" s="37">
        <v>2122</v>
      </c>
      <c r="O18" s="37">
        <f>COUNTIF($L$7:$L$500,N18)</f>
        <v>45</v>
      </c>
      <c r="P18" s="37">
        <f>O18/$Q$4</f>
        <v>0.3</v>
      </c>
      <c r="Q18" s="37">
        <f>IF(P18=0,0,(P18*((LOG(P18))/LOG(2))))</f>
        <v>-0.52108967824986185</v>
      </c>
      <c r="T18" s="37">
        <f>N18</f>
        <v>2122</v>
      </c>
      <c r="U18" s="37">
        <f>COUNTIF(L7:L31,T18)</f>
        <v>6</v>
      </c>
      <c r="V18" s="37">
        <f>U18/(W4-U20)</f>
        <v>0.375</v>
      </c>
      <c r="W18" s="37">
        <f>IF(V18=0,0,(V18*((LOG(V18))/LOG(2))))</f>
        <v>-0.53063906222956647</v>
      </c>
      <c r="Y18" s="37">
        <f>N18</f>
        <v>2122</v>
      </c>
      <c r="Z18" s="37">
        <f>COUNTIF(L32:L56,Y18)</f>
        <v>8</v>
      </c>
      <c r="AA18" s="37">
        <f>Z18/(AB4-Z20)</f>
        <v>0.38095238095238093</v>
      </c>
      <c r="AB18" s="37">
        <f>IF(AA18=0,0,(AA18*((LOG(AA18))/LOG(2))))</f>
        <v>-0.53040663724905157</v>
      </c>
      <c r="AD18" s="37">
        <f>N18</f>
        <v>2122</v>
      </c>
      <c r="AE18" s="37">
        <f>COUNTIF(L57:L81,AD18)</f>
        <v>8</v>
      </c>
      <c r="AF18" s="37">
        <f>AE18/(AG4-AE20)</f>
        <v>0.4</v>
      </c>
      <c r="AG18" s="37">
        <f>IF(AF18=0,0,(AF18*((LOG(AF18))/LOG(2))))</f>
        <v>-0.52877123795494496</v>
      </c>
      <c r="AI18" s="37">
        <f>N18</f>
        <v>2122</v>
      </c>
      <c r="AJ18" s="37">
        <f>COUNTIF(L82:L106,AI18)</f>
        <v>5</v>
      </c>
      <c r="AK18" s="37">
        <f>AJ18/(AL4-AJ20)</f>
        <v>0.3125</v>
      </c>
      <c r="AL18" s="37">
        <f>IF(AK18=0,0,(AK18*((LOG(AK18))/LOG(2))))</f>
        <v>-0.52439747034769923</v>
      </c>
      <c r="AN18" s="37">
        <f>N18</f>
        <v>2122</v>
      </c>
      <c r="AO18" s="37">
        <f>COUNTIF(L107:L131,AN18)</f>
        <v>10</v>
      </c>
      <c r="AP18" s="37">
        <f>AO18/(AQ4-AO20)</f>
        <v>0.58823529411764708</v>
      </c>
      <c r="AQ18" s="37">
        <f>IF(AP18=0,0,(AP18*((LOG(AP18))/LOG(2))))</f>
        <v>-0.45031455668410414</v>
      </c>
      <c r="AS18" s="37">
        <f>N18</f>
        <v>2122</v>
      </c>
      <c r="AT18" s="37">
        <f>COUNTIF(L132:L156,AS18)</f>
        <v>8</v>
      </c>
      <c r="AU18" s="37">
        <f>AT18/(AV4-AT20)</f>
        <v>0.4</v>
      </c>
      <c r="AV18" s="37">
        <f>IF(AU18=0,0,(AU18*((LOG(AU18))/LOG(2))))</f>
        <v>-0.52877123795494496</v>
      </c>
    </row>
    <row r="19" spans="1:48" x14ac:dyDescent="0.3">
      <c r="A19" s="59">
        <v>21</v>
      </c>
      <c r="B19" s="59">
        <v>1677</v>
      </c>
      <c r="C19" s="62">
        <v>21</v>
      </c>
      <c r="D19" s="59">
        <v>1683</v>
      </c>
      <c r="E19" s="62">
        <v>11</v>
      </c>
      <c r="F19" s="59">
        <v>1692</v>
      </c>
      <c r="G19" s="65">
        <v>21</v>
      </c>
      <c r="H19" s="65">
        <v>1701</v>
      </c>
      <c r="I19" s="43"/>
      <c r="J19" s="43"/>
      <c r="K19" s="44">
        <v>0</v>
      </c>
      <c r="L19">
        <v>2212</v>
      </c>
      <c r="N19" s="37">
        <v>2211</v>
      </c>
      <c r="O19" s="37">
        <f>COUNTIF($L$7:$L$500,N19)</f>
        <v>2</v>
      </c>
      <c r="P19" s="37">
        <f>O19/$Q$4</f>
        <v>1.3333333333333334E-2</v>
      </c>
      <c r="Q19" s="37">
        <f>IF(P19=0,0,(P19*((LOG(P19))/LOG(2))))</f>
        <v>-8.3050915873278425E-2</v>
      </c>
      <c r="T19" s="37">
        <f>N19</f>
        <v>2211</v>
      </c>
      <c r="U19" s="37">
        <f>COUNTIF(L7:L31,T19)</f>
        <v>1</v>
      </c>
      <c r="V19" s="37">
        <f>U19/(W4-U20)</f>
        <v>6.25E-2</v>
      </c>
      <c r="W19" s="37">
        <f>IF(V19=0,0,(V19*((LOG(V19))/LOG(2))))</f>
        <v>-0.25</v>
      </c>
      <c r="Y19" s="37">
        <f>N19</f>
        <v>2211</v>
      </c>
      <c r="Z19" s="37">
        <f>COUNTIF(L32:L56,Y19)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COUNTIF(L57:L81,AD19)</f>
        <v>1</v>
      </c>
      <c r="AF19" s="37">
        <f>AE19/(AG4-AE20)</f>
        <v>0.05</v>
      </c>
      <c r="AG19" s="37">
        <f>IF(AF19=0,0,(AF19*((LOG(AF19))/LOG(2))))</f>
        <v>-0.21609640474436814</v>
      </c>
      <c r="AI19" s="37">
        <f>N19</f>
        <v>2211</v>
      </c>
      <c r="AJ19" s="37">
        <f>COUNTIF(L82:L106,AI19)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COUNTIF(L107:L131,AN19)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COUNTIF(L132:L156,AS19)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1807</v>
      </c>
      <c r="C20" s="62">
        <v>12</v>
      </c>
      <c r="D20" s="59">
        <v>1815</v>
      </c>
      <c r="E20" s="62">
        <v>24</v>
      </c>
      <c r="F20" s="59">
        <v>1824</v>
      </c>
      <c r="G20" s="65">
        <v>23</v>
      </c>
      <c r="H20" s="65">
        <v>1850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40</v>
      </c>
      <c r="P20" s="37">
        <f>O20/$Q$4</f>
        <v>0.26666666666666666</v>
      </c>
      <c r="Q20" s="37">
        <f>IF(P20=0,0,(P20*((LOG(P20))/LOG(2))))</f>
        <v>-0.50850415882893829</v>
      </c>
      <c r="T20" s="37">
        <f>N20</f>
        <v>2212</v>
      </c>
      <c r="U20" s="37">
        <f>COUNTIF(L7:L31,T20)</f>
        <v>9</v>
      </c>
      <c r="V20" s="56"/>
      <c r="W20" s="57"/>
      <c r="Y20" s="37">
        <f>N20</f>
        <v>2212</v>
      </c>
      <c r="Z20" s="37">
        <f>COUNTIF(L32:L56,Y20)</f>
        <v>4</v>
      </c>
      <c r="AA20" s="56"/>
      <c r="AB20" s="57"/>
      <c r="AD20" s="37">
        <f>N20</f>
        <v>2212</v>
      </c>
      <c r="AE20" s="37">
        <f>COUNTIF(L57:L81,AD20)</f>
        <v>5</v>
      </c>
      <c r="AF20" s="56"/>
      <c r="AG20" s="57"/>
      <c r="AI20" s="37">
        <f>N20</f>
        <v>2212</v>
      </c>
      <c r="AJ20" s="37">
        <f>COUNTIF(L82:L106,AI20)</f>
        <v>9</v>
      </c>
      <c r="AK20" s="56"/>
      <c r="AL20" s="57"/>
      <c r="AN20" s="37">
        <f>N20</f>
        <v>2212</v>
      </c>
      <c r="AO20" s="37">
        <f>COUNTIF(L107:L131,AN20)</f>
        <v>8</v>
      </c>
      <c r="AP20" s="56"/>
      <c r="AQ20" s="57"/>
      <c r="AS20" s="37">
        <f>N20</f>
        <v>2212</v>
      </c>
      <c r="AT20" s="37">
        <f>COUNTIF(L132:L156,AS20)</f>
        <v>5</v>
      </c>
      <c r="AU20" s="56"/>
      <c r="AV20" s="57"/>
    </row>
    <row r="21" spans="1:48" x14ac:dyDescent="0.3">
      <c r="A21" s="59">
        <v>21</v>
      </c>
      <c r="B21" s="59">
        <v>1952</v>
      </c>
      <c r="C21" s="62">
        <v>12</v>
      </c>
      <c r="D21" s="59">
        <v>1989</v>
      </c>
      <c r="E21" s="62">
        <v>24</v>
      </c>
      <c r="F21" s="59">
        <v>1998</v>
      </c>
      <c r="G21" s="65">
        <v>23</v>
      </c>
      <c r="H21" s="65">
        <v>2006</v>
      </c>
      <c r="I21" s="43"/>
      <c r="J21" s="43"/>
      <c r="K21" s="44">
        <v>0</v>
      </c>
      <c r="L21">
        <v>2122</v>
      </c>
      <c r="N21" s="37">
        <v>2221</v>
      </c>
      <c r="O21" s="37">
        <f>COUNTIF($L$7:$L$500,N21)</f>
        <v>15</v>
      </c>
      <c r="P21" s="37">
        <f>O21/$Q$4</f>
        <v>0.1</v>
      </c>
      <c r="Q21" s="37">
        <f>IF(P21=0,0,(P21*((LOG(P21))/LOG(2))))</f>
        <v>-0.33219280948873625</v>
      </c>
      <c r="T21" s="37">
        <f>N21</f>
        <v>2221</v>
      </c>
      <c r="U21" s="37">
        <f>COUNTIF(L7:L31,T21)</f>
        <v>2</v>
      </c>
      <c r="V21" s="37">
        <f>U21/(W4-U20)</f>
        <v>0.125</v>
      </c>
      <c r="W21" s="37">
        <f>IF(V21=0,0,(V21*((LOG(V21))/LOG(2))))</f>
        <v>-0.375</v>
      </c>
      <c r="Y21" s="37">
        <f>N21</f>
        <v>2221</v>
      </c>
      <c r="Z21" s="37">
        <f>COUNTIF(L32:L56,Y21)</f>
        <v>0</v>
      </c>
      <c r="AA21" s="37">
        <f>Z21/(AB4-Z20)</f>
        <v>0</v>
      </c>
      <c r="AB21" s="37">
        <f>IF(AA21=0,0,(AA21*((LOG(AA21))/LOG(2))))</f>
        <v>0</v>
      </c>
      <c r="AD21" s="37">
        <f>N21</f>
        <v>2221</v>
      </c>
      <c r="AE21" s="37">
        <f>COUNTIF(L57:L81,AD21)</f>
        <v>4</v>
      </c>
      <c r="AF21" s="37">
        <f>AE21/(AG4-AE20)</f>
        <v>0.2</v>
      </c>
      <c r="AG21" s="37">
        <f>IF(AF21=0,0,(AF21*((LOG(AF21))/LOG(2))))</f>
        <v>-0.46438561897747244</v>
      </c>
      <c r="AI21" s="37">
        <f>N21</f>
        <v>2221</v>
      </c>
      <c r="AJ21" s="37">
        <f>COUNTIF(L82:L106,AI21)</f>
        <v>2</v>
      </c>
      <c r="AK21" s="37">
        <f>AJ21/(AL4-AJ20)</f>
        <v>0.125</v>
      </c>
      <c r="AL21" s="37">
        <f>IF(AK21=0,0,(AK21*((LOG(AK21))/LOG(2))))</f>
        <v>-0.375</v>
      </c>
      <c r="AN21" s="37">
        <f>N21</f>
        <v>2221</v>
      </c>
      <c r="AO21" s="37">
        <f>COUNTIF(L107:L131,AN21)</f>
        <v>3</v>
      </c>
      <c r="AP21" s="37">
        <f>AO21/(AQ4-AO20)</f>
        <v>0.17647058823529413</v>
      </c>
      <c r="AQ21" s="37">
        <f>IF(AP21=0,0,(AP21*((LOG(AP21))/LOG(2))))</f>
        <v>-0.44161770715220888</v>
      </c>
      <c r="AS21" s="37">
        <f>N21</f>
        <v>2221</v>
      </c>
      <c r="AT21" s="37">
        <f>COUNTIF(L132:L156,AS21)</f>
        <v>4</v>
      </c>
      <c r="AU21" s="37">
        <f>AT21/(AV4-AT20)</f>
        <v>0.2</v>
      </c>
      <c r="AV21" s="37">
        <f>IF(AU21=0,0,(AU21*((LOG(AU21))/LOG(2))))</f>
        <v>-0.46438561897747244</v>
      </c>
    </row>
    <row r="22" spans="1:48" x14ac:dyDescent="0.3">
      <c r="A22" s="59">
        <v>21</v>
      </c>
      <c r="B22" s="59">
        <v>2106</v>
      </c>
      <c r="C22" s="62">
        <v>21</v>
      </c>
      <c r="D22" s="59">
        <v>2111</v>
      </c>
      <c r="E22" s="62">
        <v>11</v>
      </c>
      <c r="F22" s="59">
        <v>2126</v>
      </c>
      <c r="G22" s="65">
        <v>21</v>
      </c>
      <c r="H22" s="65">
        <v>2135</v>
      </c>
      <c r="I22" s="43"/>
      <c r="J22" s="43"/>
      <c r="K22" s="44">
        <v>0</v>
      </c>
      <c r="L22">
        <v>2212</v>
      </c>
      <c r="N22" s="37">
        <v>2222</v>
      </c>
      <c r="O22" s="37">
        <f>COUNTIF($L$7:$L$500,N22)</f>
        <v>11</v>
      </c>
      <c r="P22" s="37">
        <f>O22/$Q$4</f>
        <v>7.3333333333333334E-2</v>
      </c>
      <c r="Q22" s="37">
        <f>IF(P22=0,0,(P22*((LOG(P22))/LOG(2))))</f>
        <v>-0.27642171860296277</v>
      </c>
      <c r="T22" s="37">
        <f>N22</f>
        <v>2222</v>
      </c>
      <c r="U22" s="37">
        <f>COUNTIF(L7:L31,T22)</f>
        <v>1</v>
      </c>
      <c r="V22" s="37">
        <f>U22/(W4-U20)</f>
        <v>6.25E-2</v>
      </c>
      <c r="W22" s="37">
        <f>IF(V22=0,0,(V22*((LOG(V22))/LOG(2))))</f>
        <v>-0.25</v>
      </c>
      <c r="Y22" s="37">
        <f>N22</f>
        <v>2222</v>
      </c>
      <c r="Z22" s="37">
        <f>COUNTIF(L32:L56,Y22)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COUNTIF(L57:L81,AD22)</f>
        <v>0</v>
      </c>
      <c r="AF22" s="37">
        <f>AE22/(AG4-AE20)</f>
        <v>0</v>
      </c>
      <c r="AG22" s="37">
        <f>IF(AF22=0,0,(AF22*((LOG(AF22))/LOG(2))))</f>
        <v>0</v>
      </c>
      <c r="AI22" s="37">
        <f>N22</f>
        <v>2222</v>
      </c>
      <c r="AJ22" s="37">
        <f>COUNTIF(L82:L106,AI22)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COUNTIF(L107:L131,AN22)</f>
        <v>2</v>
      </c>
      <c r="AP22" s="37">
        <f>AO22/(AQ4-AO20)</f>
        <v>0.11764705882352941</v>
      </c>
      <c r="AQ22" s="37">
        <f>IF(AP22=0,0,(AP22*((LOG(AP22))/LOG(2))))</f>
        <v>-0.36323092250003997</v>
      </c>
      <c r="AS22" s="37">
        <f>N22</f>
        <v>2222</v>
      </c>
      <c r="AT22" s="37">
        <f>COUNTIF(L132:L156,AS22)</f>
        <v>8</v>
      </c>
      <c r="AU22" s="37">
        <f>AT22/(AV4-AT20)</f>
        <v>0.4</v>
      </c>
      <c r="AV22" s="37">
        <f>IF(AU22=0,0,(AU22*((LOG(AU22))/LOG(2))))</f>
        <v>-0.52877123795494496</v>
      </c>
    </row>
    <row r="23" spans="1:48" x14ac:dyDescent="0.3">
      <c r="A23" s="59">
        <v>21</v>
      </c>
      <c r="B23" s="59">
        <v>2239</v>
      </c>
      <c r="C23" s="62">
        <v>12</v>
      </c>
      <c r="D23" s="59">
        <v>2249</v>
      </c>
      <c r="E23" s="62">
        <v>24</v>
      </c>
      <c r="F23" s="59">
        <v>2266</v>
      </c>
      <c r="G23" s="65">
        <v>23</v>
      </c>
      <c r="H23" s="65">
        <v>2276</v>
      </c>
      <c r="I23" s="43"/>
      <c r="J23" s="43"/>
      <c r="K23" s="44">
        <v>0</v>
      </c>
      <c r="L23">
        <v>2122</v>
      </c>
      <c r="P23" s="28">
        <f>SUM(P7:P22)</f>
        <v>1</v>
      </c>
      <c r="Q23" s="28">
        <f>-SUM(Q7:Q22)</f>
        <v>2.8445359114537268</v>
      </c>
      <c r="V23" s="28">
        <f>SUM(V7:V22)</f>
        <v>1</v>
      </c>
      <c r="W23" s="28">
        <f>-SUM(W7:W22)</f>
        <v>2.5306390622295662</v>
      </c>
      <c r="AA23" s="28">
        <f>SUM(AA7:AA22)</f>
        <v>0.99999999999999989</v>
      </c>
      <c r="AB23" s="28">
        <f>-SUM(AB7:AB22)</f>
        <v>2.5827936132549509</v>
      </c>
      <c r="AF23" s="28">
        <f>SUM(AF7:AF22)</f>
        <v>1</v>
      </c>
      <c r="AG23" s="28">
        <f>-SUM(AG7:AG22)</f>
        <v>2.3841837197791889</v>
      </c>
      <c r="AK23" s="28">
        <f>SUM(AK7:AK22)</f>
        <v>1</v>
      </c>
      <c r="AL23" s="28">
        <f>-SUM(AL7:AL22)</f>
        <v>2.2578560636920484</v>
      </c>
      <c r="AP23" s="28">
        <f>SUM(AP7:AP22)</f>
        <v>1</v>
      </c>
      <c r="AQ23" s="28">
        <f>-SUM(AQ7:AQ22)</f>
        <v>1.6183941088363931</v>
      </c>
      <c r="AU23" s="28">
        <f>SUM(AU7:AU22)</f>
        <v>1</v>
      </c>
      <c r="AV23" s="28">
        <f>-SUM(AV7:AV22)</f>
        <v>1.5219280948873624</v>
      </c>
    </row>
    <row r="24" spans="1:48" x14ac:dyDescent="0.3">
      <c r="A24" s="59">
        <v>21</v>
      </c>
      <c r="B24" s="59">
        <v>2382</v>
      </c>
      <c r="C24" s="62">
        <v>12</v>
      </c>
      <c r="D24" s="59">
        <v>2391</v>
      </c>
      <c r="E24" s="62">
        <v>24</v>
      </c>
      <c r="F24" s="59">
        <v>2401</v>
      </c>
      <c r="G24" s="65">
        <v>23</v>
      </c>
      <c r="H24" s="65">
        <v>2418</v>
      </c>
      <c r="I24" s="43"/>
      <c r="J24" s="43"/>
      <c r="K24" s="44">
        <v>0</v>
      </c>
      <c r="L24">
        <v>2122</v>
      </c>
      <c r="P24" s="29" t="s">
        <v>87</v>
      </c>
      <c r="Q24" s="29">
        <f>Q23/(LOG(Q4)/LOG(2))</f>
        <v>0.39349941300832347</v>
      </c>
      <c r="V24" s="29" t="s">
        <v>114</v>
      </c>
      <c r="W24" s="29">
        <f>W23/(LOG(W4)/LOG(2))</f>
        <v>0.54494346052355425</v>
      </c>
      <c r="AA24" s="29" t="s">
        <v>117</v>
      </c>
      <c r="AB24" s="29">
        <f>AB23/(LOG(AB4)/LOG(2))</f>
        <v>0.55617433178529219</v>
      </c>
      <c r="AF24" s="29" t="s">
        <v>118</v>
      </c>
      <c r="AG24" s="29">
        <f>AG23/(LOG(AG4)/LOG(2))</f>
        <v>0.51340601912455996</v>
      </c>
      <c r="AK24" s="29" t="s">
        <v>119</v>
      </c>
      <c r="AL24" s="29">
        <f>AL23/(LOG(AL4)/LOG(2))</f>
        <v>0.48620283906801548</v>
      </c>
      <c r="AP24" s="29" t="s">
        <v>120</v>
      </c>
      <c r="AQ24" s="29">
        <f>AQ23/(LOG(AQ4)/LOG(2))</f>
        <v>0.34850220219995698</v>
      </c>
      <c r="AU24" s="29" t="s">
        <v>121</v>
      </c>
      <c r="AV24" s="29">
        <f>AV23/(LOG(AV4)/LOG(2))</f>
        <v>0.32772937677064273</v>
      </c>
    </row>
    <row r="25" spans="1:48" x14ac:dyDescent="0.3">
      <c r="A25" s="59">
        <v>21</v>
      </c>
      <c r="B25" s="59">
        <v>2517</v>
      </c>
      <c r="C25" s="62">
        <v>21</v>
      </c>
      <c r="D25" s="59">
        <v>2523</v>
      </c>
      <c r="E25" s="62">
        <v>11</v>
      </c>
      <c r="F25" s="59">
        <v>2543</v>
      </c>
      <c r="G25" s="65">
        <v>21</v>
      </c>
      <c r="H25" s="65">
        <v>2552</v>
      </c>
      <c r="I25" s="43"/>
      <c r="J25" s="43"/>
      <c r="K25" s="44">
        <v>0</v>
      </c>
      <c r="L25">
        <v>2212</v>
      </c>
    </row>
    <row r="26" spans="1:48" x14ac:dyDescent="0.3">
      <c r="A26" s="59">
        <v>21</v>
      </c>
      <c r="B26" s="59">
        <v>2653</v>
      </c>
      <c r="C26" s="62">
        <v>21</v>
      </c>
      <c r="D26" s="59">
        <v>2685</v>
      </c>
      <c r="E26" s="62">
        <v>11</v>
      </c>
      <c r="F26" s="59">
        <v>2706</v>
      </c>
      <c r="G26" s="65">
        <v>21</v>
      </c>
      <c r="H26" s="65">
        <v>2714</v>
      </c>
      <c r="I26" s="43"/>
      <c r="J26" s="43"/>
      <c r="K26" s="44">
        <v>0</v>
      </c>
      <c r="L26">
        <v>2212</v>
      </c>
    </row>
    <row r="27" spans="1:48" x14ac:dyDescent="0.3">
      <c r="A27" s="59">
        <v>21</v>
      </c>
      <c r="B27" s="59">
        <v>2812</v>
      </c>
      <c r="C27" s="62">
        <v>12</v>
      </c>
      <c r="D27" s="59">
        <v>2827</v>
      </c>
      <c r="E27" s="62">
        <v>24</v>
      </c>
      <c r="F27" s="59">
        <v>2836</v>
      </c>
      <c r="G27" s="65">
        <v>14</v>
      </c>
      <c r="H27" s="65">
        <v>2857</v>
      </c>
      <c r="I27" s="43"/>
      <c r="J27" s="43"/>
      <c r="K27" s="44">
        <v>0</v>
      </c>
      <c r="L27">
        <v>2121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59">
        <v>12</v>
      </c>
      <c r="B28" s="59">
        <v>2971</v>
      </c>
      <c r="C28" s="62">
        <v>23</v>
      </c>
      <c r="D28" s="59">
        <v>2979</v>
      </c>
      <c r="E28" s="62">
        <v>24</v>
      </c>
      <c r="F28" s="59">
        <v>2997</v>
      </c>
      <c r="G28" s="65">
        <v>14</v>
      </c>
      <c r="H28" s="65">
        <v>3010</v>
      </c>
      <c r="I28" s="43"/>
      <c r="J28" s="43"/>
      <c r="K28" s="44">
        <v>0</v>
      </c>
      <c r="L28">
        <v>1221</v>
      </c>
      <c r="N28" s="41">
        <f>COUNTIF(L7:L156,G3)</f>
        <v>40</v>
      </c>
      <c r="O28" s="41"/>
      <c r="P28" s="48">
        <v>25</v>
      </c>
      <c r="Q28" s="48">
        <v>25</v>
      </c>
      <c r="R28" s="48">
        <v>25</v>
      </c>
      <c r="S28" s="48">
        <v>25</v>
      </c>
      <c r="T28" s="48">
        <v>25</v>
      </c>
      <c r="U28" s="48">
        <v>25</v>
      </c>
      <c r="V28" s="47"/>
    </row>
    <row r="29" spans="1:48" x14ac:dyDescent="0.3">
      <c r="A29" s="59">
        <v>21</v>
      </c>
      <c r="B29" s="59">
        <v>3112</v>
      </c>
      <c r="C29" s="62">
        <v>12</v>
      </c>
      <c r="D29" s="59">
        <v>3134</v>
      </c>
      <c r="E29" s="62">
        <v>24</v>
      </c>
      <c r="F29" s="59">
        <v>3143</v>
      </c>
      <c r="G29" s="65">
        <v>23</v>
      </c>
      <c r="H29" s="65">
        <v>3155</v>
      </c>
      <c r="I29" s="43"/>
      <c r="J29" s="43"/>
      <c r="K29" s="44">
        <v>0</v>
      </c>
      <c r="L29">
        <v>2122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59">
        <v>21</v>
      </c>
      <c r="B30" s="59">
        <v>3255</v>
      </c>
      <c r="C30" s="62">
        <v>12</v>
      </c>
      <c r="D30" s="59">
        <v>3272</v>
      </c>
      <c r="E30" s="62">
        <v>24</v>
      </c>
      <c r="F30" s="59">
        <v>3291</v>
      </c>
      <c r="G30" s="65">
        <v>14</v>
      </c>
      <c r="H30" s="65">
        <v>3317</v>
      </c>
      <c r="I30" s="43"/>
      <c r="J30" s="43"/>
      <c r="K30" s="44">
        <v>0</v>
      </c>
      <c r="L30">
        <v>2121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59">
        <v>21</v>
      </c>
      <c r="B31" s="59">
        <v>3416</v>
      </c>
      <c r="C31" s="62">
        <v>21</v>
      </c>
      <c r="D31" s="59">
        <v>3429</v>
      </c>
      <c r="E31" s="62">
        <v>11</v>
      </c>
      <c r="F31" s="59">
        <v>3443</v>
      </c>
      <c r="G31" s="65">
        <v>21</v>
      </c>
      <c r="H31" s="65">
        <v>3453</v>
      </c>
      <c r="I31" s="43"/>
      <c r="J31" s="43"/>
      <c r="K31" s="44">
        <v>0</v>
      </c>
      <c r="L31">
        <v>2212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3550</v>
      </c>
      <c r="C32" s="63">
        <v>12</v>
      </c>
      <c r="D32" s="60">
        <v>3570</v>
      </c>
      <c r="E32" s="63">
        <v>24</v>
      </c>
      <c r="F32" s="60">
        <v>3580</v>
      </c>
      <c r="G32" s="66">
        <v>23</v>
      </c>
      <c r="H32" s="66">
        <v>3597</v>
      </c>
      <c r="I32" s="42"/>
      <c r="J32" s="42"/>
      <c r="K32" s="52">
        <v>0</v>
      </c>
      <c r="L32">
        <v>2122</v>
      </c>
      <c r="O32" s="46" t="s">
        <v>103</v>
      </c>
      <c r="P32" s="48">
        <f>U20</f>
        <v>9</v>
      </c>
      <c r="Q32" s="48">
        <f>Z20</f>
        <v>4</v>
      </c>
      <c r="R32" s="48">
        <f>AE20</f>
        <v>5</v>
      </c>
      <c r="S32" s="48">
        <f>AJ20</f>
        <v>9</v>
      </c>
      <c r="T32" s="48">
        <f>AO20</f>
        <v>8</v>
      </c>
      <c r="U32" s="48">
        <f>AT20</f>
        <v>5</v>
      </c>
      <c r="V32" s="46"/>
    </row>
    <row r="33" spans="1:22" x14ac:dyDescent="0.3">
      <c r="A33" s="60">
        <v>21</v>
      </c>
      <c r="B33" s="60">
        <v>3704</v>
      </c>
      <c r="C33" s="63">
        <v>12</v>
      </c>
      <c r="D33" s="60">
        <v>3719</v>
      </c>
      <c r="E33" s="63">
        <v>24</v>
      </c>
      <c r="F33" s="60">
        <v>3728</v>
      </c>
      <c r="G33" s="66">
        <v>23</v>
      </c>
      <c r="H33" s="66">
        <v>3747</v>
      </c>
      <c r="I33" s="42"/>
      <c r="J33" s="42"/>
      <c r="K33" s="52">
        <v>0</v>
      </c>
      <c r="L33">
        <v>2122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3859</v>
      </c>
      <c r="C34" s="63">
        <v>21</v>
      </c>
      <c r="D34" s="60">
        <v>3884</v>
      </c>
      <c r="E34" s="63">
        <v>11</v>
      </c>
      <c r="F34" s="60">
        <v>3901</v>
      </c>
      <c r="G34" s="66">
        <v>21</v>
      </c>
      <c r="H34" s="66">
        <v>3913</v>
      </c>
      <c r="I34" s="42"/>
      <c r="J34" s="42"/>
      <c r="K34" s="52">
        <v>0</v>
      </c>
      <c r="L34">
        <v>2212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4015</v>
      </c>
      <c r="C35" s="63">
        <v>14</v>
      </c>
      <c r="D35" s="60">
        <v>4028</v>
      </c>
      <c r="E35" s="63">
        <v>24</v>
      </c>
      <c r="F35" s="60">
        <v>4080</v>
      </c>
      <c r="G35" s="66">
        <v>23</v>
      </c>
      <c r="H35" s="66">
        <v>4090</v>
      </c>
      <c r="I35" s="42"/>
      <c r="J35" s="42"/>
      <c r="K35" s="52">
        <v>0</v>
      </c>
      <c r="L35">
        <v>1122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4189</v>
      </c>
      <c r="C36" s="63">
        <v>21</v>
      </c>
      <c r="D36" s="60">
        <v>4197</v>
      </c>
      <c r="E36" s="63">
        <v>11</v>
      </c>
      <c r="F36" s="60">
        <v>4206</v>
      </c>
      <c r="G36" s="66">
        <v>21</v>
      </c>
      <c r="H36" s="66">
        <v>4216</v>
      </c>
      <c r="I36" s="42"/>
      <c r="J36" s="42"/>
      <c r="K36" s="52">
        <v>0</v>
      </c>
      <c r="L36">
        <v>2212</v>
      </c>
      <c r="N36" s="42"/>
      <c r="O36" s="51" t="s">
        <v>107</v>
      </c>
      <c r="P36">
        <f>H31/P28</f>
        <v>138.12</v>
      </c>
      <c r="Q36">
        <f>(H56-H31)/Q28</f>
        <v>151.16</v>
      </c>
      <c r="R36">
        <f>(H81-H56)/R28</f>
        <v>152.12</v>
      </c>
      <c r="S36">
        <f>(H106-H81)/S28</f>
        <v>144.28</v>
      </c>
      <c r="T36">
        <f>(H131-H106)/T28</f>
        <v>142.19999999999999</v>
      </c>
      <c r="U36">
        <f>(H156-H131)/U28</f>
        <v>143.19999999999999</v>
      </c>
    </row>
    <row r="37" spans="1:22" x14ac:dyDescent="0.3">
      <c r="A37" s="60">
        <v>12</v>
      </c>
      <c r="B37" s="60">
        <v>4324</v>
      </c>
      <c r="C37" s="63">
        <v>23</v>
      </c>
      <c r="D37" s="60">
        <v>4334</v>
      </c>
      <c r="E37" s="63">
        <v>24</v>
      </c>
      <c r="F37" s="60">
        <v>4350</v>
      </c>
      <c r="G37" s="66">
        <v>14</v>
      </c>
      <c r="H37" s="66">
        <v>4359</v>
      </c>
      <c r="I37" s="42"/>
      <c r="J37" s="42"/>
      <c r="K37" s="52">
        <v>0</v>
      </c>
      <c r="L37">
        <v>1221</v>
      </c>
    </row>
    <row r="38" spans="1:22" x14ac:dyDescent="0.3">
      <c r="A38" s="60">
        <v>21</v>
      </c>
      <c r="B38" s="60">
        <v>4460</v>
      </c>
      <c r="C38" s="63">
        <v>21</v>
      </c>
      <c r="D38" s="60">
        <v>4468</v>
      </c>
      <c r="E38" s="63">
        <v>11</v>
      </c>
      <c r="F38" s="60">
        <v>4477</v>
      </c>
      <c r="G38" s="66">
        <v>21</v>
      </c>
      <c r="H38" s="66">
        <v>4485</v>
      </c>
      <c r="I38" s="42"/>
      <c r="J38" s="42"/>
      <c r="K38" s="52">
        <v>0</v>
      </c>
      <c r="L38">
        <v>2212</v>
      </c>
    </row>
    <row r="39" spans="1:22" x14ac:dyDescent="0.3">
      <c r="A39" s="60">
        <v>12</v>
      </c>
      <c r="B39" s="60">
        <v>4585</v>
      </c>
      <c r="C39" s="63">
        <v>23</v>
      </c>
      <c r="D39" s="60">
        <v>4594</v>
      </c>
      <c r="E39" s="63">
        <v>13</v>
      </c>
      <c r="F39" s="60">
        <v>4624</v>
      </c>
      <c r="G39" s="66">
        <v>23</v>
      </c>
      <c r="H39" s="66">
        <v>4632</v>
      </c>
      <c r="I39" s="42"/>
      <c r="J39" s="42"/>
      <c r="K39" s="52">
        <v>0</v>
      </c>
      <c r="L39">
        <v>1212</v>
      </c>
    </row>
    <row r="40" spans="1:22" x14ac:dyDescent="0.3">
      <c r="A40" s="60">
        <v>12</v>
      </c>
      <c r="B40" s="60">
        <v>4750</v>
      </c>
      <c r="C40" s="63">
        <v>23</v>
      </c>
      <c r="D40" s="60">
        <v>4760</v>
      </c>
      <c r="E40" s="63">
        <v>13</v>
      </c>
      <c r="F40" s="60">
        <v>4795</v>
      </c>
      <c r="G40" s="66">
        <v>23</v>
      </c>
      <c r="H40" s="66">
        <v>4833</v>
      </c>
      <c r="I40" s="42"/>
      <c r="J40" s="42"/>
      <c r="K40" s="52">
        <v>0</v>
      </c>
      <c r="L40">
        <v>1212</v>
      </c>
    </row>
    <row r="41" spans="1:22" x14ac:dyDescent="0.3">
      <c r="A41" s="60">
        <v>21</v>
      </c>
      <c r="B41" s="60">
        <v>4938</v>
      </c>
      <c r="C41" s="63">
        <v>12</v>
      </c>
      <c r="D41" s="60">
        <v>4955</v>
      </c>
      <c r="E41" s="63">
        <v>24</v>
      </c>
      <c r="F41" s="60">
        <v>4965</v>
      </c>
      <c r="G41" s="66">
        <v>23</v>
      </c>
      <c r="H41" s="66">
        <v>4979</v>
      </c>
      <c r="I41" s="42"/>
      <c r="J41" s="42"/>
      <c r="K41" s="52">
        <v>0</v>
      </c>
      <c r="L41">
        <v>2122</v>
      </c>
    </row>
    <row r="42" spans="1:22" x14ac:dyDescent="0.3">
      <c r="A42" s="60">
        <v>21</v>
      </c>
      <c r="B42" s="60">
        <v>5082</v>
      </c>
      <c r="C42" s="63">
        <v>12</v>
      </c>
      <c r="D42" s="60">
        <v>5097</v>
      </c>
      <c r="E42" s="63">
        <v>24</v>
      </c>
      <c r="F42" s="60">
        <v>5107</v>
      </c>
      <c r="G42" s="66">
        <v>23</v>
      </c>
      <c r="H42" s="66">
        <v>5117</v>
      </c>
      <c r="I42" s="42"/>
      <c r="J42" s="42"/>
      <c r="K42" s="52">
        <v>0</v>
      </c>
      <c r="L42">
        <v>2122</v>
      </c>
    </row>
    <row r="43" spans="1:22" x14ac:dyDescent="0.3">
      <c r="A43" s="60">
        <v>21</v>
      </c>
      <c r="B43" s="60">
        <v>5220</v>
      </c>
      <c r="C43" s="63">
        <v>12</v>
      </c>
      <c r="D43" s="60">
        <v>5234</v>
      </c>
      <c r="E43" s="63">
        <v>24</v>
      </c>
      <c r="F43" s="60">
        <v>5243</v>
      </c>
      <c r="G43" s="66">
        <v>23</v>
      </c>
      <c r="H43" s="66">
        <v>5254</v>
      </c>
      <c r="I43" s="42"/>
      <c r="J43" s="42"/>
      <c r="K43" s="52">
        <v>0</v>
      </c>
      <c r="L43">
        <v>2122</v>
      </c>
    </row>
    <row r="44" spans="1:22" x14ac:dyDescent="0.3">
      <c r="A44" s="60">
        <v>12</v>
      </c>
      <c r="B44" s="60">
        <v>5374</v>
      </c>
      <c r="C44" s="63">
        <v>23</v>
      </c>
      <c r="D44" s="60">
        <v>5384</v>
      </c>
      <c r="E44" s="63">
        <v>24</v>
      </c>
      <c r="F44" s="60">
        <v>5402</v>
      </c>
      <c r="G44" s="66">
        <v>23</v>
      </c>
      <c r="H44" s="66">
        <v>5419</v>
      </c>
      <c r="I44" s="42"/>
      <c r="J44" s="42"/>
      <c r="K44" s="52">
        <v>0</v>
      </c>
      <c r="L44">
        <v>1222</v>
      </c>
    </row>
    <row r="45" spans="1:22" x14ac:dyDescent="0.3">
      <c r="A45" s="60">
        <v>21</v>
      </c>
      <c r="B45" s="60">
        <v>5529</v>
      </c>
      <c r="C45" s="63">
        <v>12</v>
      </c>
      <c r="D45" s="60">
        <v>5539</v>
      </c>
      <c r="E45" s="63">
        <v>24</v>
      </c>
      <c r="F45" s="60">
        <v>5549</v>
      </c>
      <c r="G45" s="66">
        <v>23</v>
      </c>
      <c r="H45" s="66">
        <v>5557</v>
      </c>
      <c r="I45" s="42"/>
      <c r="J45" s="42"/>
      <c r="K45" s="52">
        <v>0</v>
      </c>
      <c r="L45">
        <v>2122</v>
      </c>
    </row>
    <row r="46" spans="1:22" x14ac:dyDescent="0.3">
      <c r="A46" s="60">
        <v>12</v>
      </c>
      <c r="B46" s="60">
        <v>5684</v>
      </c>
      <c r="C46" s="63">
        <v>23</v>
      </c>
      <c r="D46" s="60">
        <v>5694</v>
      </c>
      <c r="E46" s="63">
        <v>13</v>
      </c>
      <c r="F46" s="60">
        <v>5712</v>
      </c>
      <c r="G46" s="66">
        <v>23</v>
      </c>
      <c r="H46" s="66">
        <v>5728</v>
      </c>
      <c r="I46" s="42"/>
      <c r="J46" s="42"/>
      <c r="K46" s="52">
        <v>0</v>
      </c>
      <c r="L46">
        <v>1212</v>
      </c>
    </row>
    <row r="47" spans="1:22" x14ac:dyDescent="0.3">
      <c r="A47" s="60">
        <v>21</v>
      </c>
      <c r="B47" s="60">
        <v>5832</v>
      </c>
      <c r="C47" s="63">
        <v>21</v>
      </c>
      <c r="D47" s="60">
        <v>5839</v>
      </c>
      <c r="E47" s="63">
        <v>11</v>
      </c>
      <c r="F47" s="60">
        <v>5850</v>
      </c>
      <c r="G47" s="66">
        <v>21</v>
      </c>
      <c r="H47" s="66">
        <v>5866</v>
      </c>
      <c r="I47" s="42"/>
      <c r="J47" s="42"/>
      <c r="K47" s="52">
        <v>0</v>
      </c>
      <c r="L47">
        <v>2212</v>
      </c>
    </row>
    <row r="48" spans="1:22" x14ac:dyDescent="0.3">
      <c r="A48" s="60">
        <v>12</v>
      </c>
      <c r="B48" s="60">
        <v>5975</v>
      </c>
      <c r="C48" s="63">
        <v>14</v>
      </c>
      <c r="D48" s="60">
        <v>6010</v>
      </c>
      <c r="E48" s="63">
        <v>24</v>
      </c>
      <c r="F48" s="60">
        <v>6020</v>
      </c>
      <c r="G48" s="66">
        <v>23</v>
      </c>
      <c r="H48" s="66">
        <v>6029</v>
      </c>
      <c r="I48" s="42"/>
      <c r="J48" s="42"/>
      <c r="K48" s="52">
        <v>0</v>
      </c>
      <c r="L48">
        <v>1122</v>
      </c>
    </row>
    <row r="49" spans="1:12" x14ac:dyDescent="0.3">
      <c r="A49" s="60">
        <v>12</v>
      </c>
      <c r="B49" s="60">
        <v>6141</v>
      </c>
      <c r="C49" s="63">
        <v>14</v>
      </c>
      <c r="D49" s="60">
        <v>6155</v>
      </c>
      <c r="E49" s="63">
        <v>13</v>
      </c>
      <c r="F49" s="60">
        <v>6175</v>
      </c>
      <c r="G49" s="66">
        <v>23</v>
      </c>
      <c r="H49" s="66">
        <v>6211</v>
      </c>
      <c r="I49" s="42"/>
      <c r="J49" s="42"/>
      <c r="K49" s="52">
        <v>0</v>
      </c>
      <c r="L49">
        <v>1112</v>
      </c>
    </row>
    <row r="50" spans="1:12" x14ac:dyDescent="0.3">
      <c r="A50" s="60">
        <v>21</v>
      </c>
      <c r="B50" s="60">
        <v>6317</v>
      </c>
      <c r="C50" s="63">
        <v>12</v>
      </c>
      <c r="D50" s="60">
        <v>6327</v>
      </c>
      <c r="E50" s="63">
        <v>13</v>
      </c>
      <c r="F50" s="60">
        <v>6337</v>
      </c>
      <c r="G50" s="66">
        <v>23</v>
      </c>
      <c r="H50" s="66">
        <v>6347</v>
      </c>
      <c r="I50" s="42"/>
      <c r="J50" s="42"/>
      <c r="K50" s="52">
        <v>0</v>
      </c>
      <c r="L50">
        <v>2112</v>
      </c>
    </row>
    <row r="51" spans="1:12" x14ac:dyDescent="0.3">
      <c r="A51" s="60">
        <v>21</v>
      </c>
      <c r="B51" s="60">
        <v>6463</v>
      </c>
      <c r="C51" s="63">
        <v>12</v>
      </c>
      <c r="D51" s="60">
        <v>6472</v>
      </c>
      <c r="E51" s="63">
        <v>24</v>
      </c>
      <c r="F51" s="60">
        <v>6481</v>
      </c>
      <c r="G51" s="66">
        <v>14</v>
      </c>
      <c r="H51" s="66">
        <v>6501</v>
      </c>
      <c r="I51" s="42"/>
      <c r="J51" s="42"/>
      <c r="K51" s="52">
        <v>0</v>
      </c>
      <c r="L51">
        <v>2121</v>
      </c>
    </row>
    <row r="52" spans="1:12" x14ac:dyDescent="0.3">
      <c r="A52" s="60">
        <v>21</v>
      </c>
      <c r="B52" s="60">
        <v>6605</v>
      </c>
      <c r="C52" s="63">
        <v>12</v>
      </c>
      <c r="D52" s="60">
        <v>6630</v>
      </c>
      <c r="E52" s="63">
        <v>24</v>
      </c>
      <c r="F52" s="60">
        <v>6638</v>
      </c>
      <c r="G52" s="66">
        <v>23</v>
      </c>
      <c r="H52" s="66">
        <v>6671</v>
      </c>
      <c r="I52" s="42"/>
      <c r="J52" s="42"/>
      <c r="K52" s="52">
        <v>0</v>
      </c>
      <c r="L52">
        <v>2122</v>
      </c>
    </row>
    <row r="53" spans="1:12" x14ac:dyDescent="0.3">
      <c r="A53" s="60">
        <v>12</v>
      </c>
      <c r="B53" s="60">
        <v>6785</v>
      </c>
      <c r="C53" s="63">
        <v>23</v>
      </c>
      <c r="D53" s="60">
        <v>6793</v>
      </c>
      <c r="E53" s="63">
        <v>13</v>
      </c>
      <c r="F53" s="60">
        <v>6805</v>
      </c>
      <c r="G53" s="66">
        <v>23</v>
      </c>
      <c r="H53" s="66">
        <v>6816</v>
      </c>
      <c r="I53" s="42"/>
      <c r="J53" s="42"/>
      <c r="K53" s="52">
        <v>0</v>
      </c>
      <c r="L53">
        <v>1212</v>
      </c>
    </row>
    <row r="54" spans="1:12" x14ac:dyDescent="0.3">
      <c r="A54" s="60">
        <v>21</v>
      </c>
      <c r="B54" s="60">
        <v>6917</v>
      </c>
      <c r="C54" s="63">
        <v>12</v>
      </c>
      <c r="D54" s="60">
        <v>6930</v>
      </c>
      <c r="E54" s="63">
        <v>13</v>
      </c>
      <c r="F54" s="60">
        <v>6940</v>
      </c>
      <c r="G54" s="66">
        <v>23</v>
      </c>
      <c r="H54" s="66">
        <v>6948</v>
      </c>
      <c r="I54" s="42"/>
      <c r="J54" s="42"/>
      <c r="K54" s="52">
        <v>0</v>
      </c>
      <c r="L54">
        <v>2112</v>
      </c>
    </row>
    <row r="55" spans="1:12" x14ac:dyDescent="0.3">
      <c r="A55" s="60">
        <v>21</v>
      </c>
      <c r="B55" s="60">
        <v>7055</v>
      </c>
      <c r="C55" s="63">
        <v>12</v>
      </c>
      <c r="D55" s="60">
        <v>7066</v>
      </c>
      <c r="E55" s="63">
        <v>24</v>
      </c>
      <c r="F55" s="60">
        <v>7081</v>
      </c>
      <c r="G55" s="66">
        <v>14</v>
      </c>
      <c r="H55" s="66">
        <v>7094</v>
      </c>
      <c r="I55" s="42"/>
      <c r="J55" s="42"/>
      <c r="K55" s="52">
        <v>0</v>
      </c>
      <c r="L55">
        <v>2121</v>
      </c>
    </row>
    <row r="56" spans="1:12" x14ac:dyDescent="0.3">
      <c r="A56" s="60">
        <v>21</v>
      </c>
      <c r="B56" s="60">
        <v>7207</v>
      </c>
      <c r="C56" s="63">
        <v>12</v>
      </c>
      <c r="D56" s="60">
        <v>7216</v>
      </c>
      <c r="E56" s="63">
        <v>24</v>
      </c>
      <c r="F56" s="60">
        <v>7224</v>
      </c>
      <c r="G56" s="66">
        <v>23</v>
      </c>
      <c r="H56" s="66">
        <v>7232</v>
      </c>
      <c r="I56" s="42"/>
      <c r="J56" s="42"/>
      <c r="K56" s="52">
        <v>0</v>
      </c>
      <c r="L56">
        <v>2122</v>
      </c>
    </row>
    <row r="57" spans="1:12" x14ac:dyDescent="0.3">
      <c r="A57" s="59">
        <v>21</v>
      </c>
      <c r="B57" s="59">
        <v>7353</v>
      </c>
      <c r="C57" s="62">
        <v>21</v>
      </c>
      <c r="D57" s="59">
        <v>7377</v>
      </c>
      <c r="E57" s="62">
        <v>11</v>
      </c>
      <c r="F57" s="59">
        <v>7390</v>
      </c>
      <c r="G57" s="65">
        <v>12</v>
      </c>
      <c r="H57" s="65">
        <v>7454</v>
      </c>
      <c r="I57" s="43"/>
      <c r="J57" s="43"/>
      <c r="K57" s="44">
        <v>0</v>
      </c>
      <c r="L57">
        <v>2211</v>
      </c>
    </row>
    <row r="58" spans="1:12" x14ac:dyDescent="0.3">
      <c r="A58" s="59">
        <v>21</v>
      </c>
      <c r="B58" s="59">
        <v>7586</v>
      </c>
      <c r="C58" s="62">
        <v>12</v>
      </c>
      <c r="D58" s="59">
        <v>7598</v>
      </c>
      <c r="E58" s="62">
        <v>24</v>
      </c>
      <c r="F58" s="59">
        <v>7626</v>
      </c>
      <c r="G58" s="65">
        <v>23</v>
      </c>
      <c r="H58" s="65">
        <v>7651</v>
      </c>
      <c r="I58" s="43"/>
      <c r="J58" s="43"/>
      <c r="K58" s="44">
        <v>0</v>
      </c>
      <c r="L58">
        <v>2122</v>
      </c>
    </row>
    <row r="59" spans="1:12" x14ac:dyDescent="0.3">
      <c r="A59" s="59">
        <v>21</v>
      </c>
      <c r="B59" s="59">
        <v>7752</v>
      </c>
      <c r="C59" s="62">
        <v>12</v>
      </c>
      <c r="D59" s="59">
        <v>7773</v>
      </c>
      <c r="E59" s="62">
        <v>24</v>
      </c>
      <c r="F59" s="59">
        <v>7790</v>
      </c>
      <c r="G59" s="65">
        <v>23</v>
      </c>
      <c r="H59" s="65">
        <v>7798</v>
      </c>
      <c r="I59" s="43"/>
      <c r="J59" s="43"/>
      <c r="K59" s="44">
        <v>0</v>
      </c>
      <c r="L59">
        <v>2122</v>
      </c>
    </row>
    <row r="60" spans="1:12" x14ac:dyDescent="0.3">
      <c r="A60" s="59">
        <v>21</v>
      </c>
      <c r="B60" s="59">
        <v>7898</v>
      </c>
      <c r="C60" s="62">
        <v>21</v>
      </c>
      <c r="D60" s="59">
        <v>7924</v>
      </c>
      <c r="E60" s="62">
        <v>11</v>
      </c>
      <c r="F60" s="59">
        <v>7935</v>
      </c>
      <c r="G60" s="65">
        <v>21</v>
      </c>
      <c r="H60" s="65">
        <v>7945</v>
      </c>
      <c r="I60" s="43"/>
      <c r="J60" s="43"/>
      <c r="K60" s="44">
        <v>0</v>
      </c>
      <c r="L60">
        <v>2212</v>
      </c>
    </row>
    <row r="61" spans="1:12" x14ac:dyDescent="0.3">
      <c r="A61" s="59">
        <v>21</v>
      </c>
      <c r="B61" s="59">
        <v>8056</v>
      </c>
      <c r="C61" s="62">
        <v>12</v>
      </c>
      <c r="D61" s="59">
        <v>8064</v>
      </c>
      <c r="E61" s="62">
        <v>13</v>
      </c>
      <c r="F61" s="59">
        <v>8073</v>
      </c>
      <c r="G61" s="65">
        <v>23</v>
      </c>
      <c r="H61" s="65">
        <v>8082</v>
      </c>
      <c r="I61" s="43"/>
      <c r="J61" s="43"/>
      <c r="K61" s="44">
        <v>0</v>
      </c>
      <c r="L61">
        <v>2112</v>
      </c>
    </row>
    <row r="62" spans="1:12" x14ac:dyDescent="0.3">
      <c r="A62" s="59">
        <v>21</v>
      </c>
      <c r="B62" s="59">
        <v>8192</v>
      </c>
      <c r="C62" s="62">
        <v>21</v>
      </c>
      <c r="D62" s="59">
        <v>8205</v>
      </c>
      <c r="E62" s="62">
        <v>11</v>
      </c>
      <c r="F62" s="59">
        <v>8213</v>
      </c>
      <c r="G62" s="65">
        <v>21</v>
      </c>
      <c r="H62" s="65">
        <v>8237</v>
      </c>
      <c r="I62" s="43"/>
      <c r="J62" s="43"/>
      <c r="K62" s="44">
        <v>0</v>
      </c>
      <c r="L62">
        <v>2212</v>
      </c>
    </row>
    <row r="63" spans="1:12" x14ac:dyDescent="0.3">
      <c r="A63" s="59">
        <v>21</v>
      </c>
      <c r="B63" s="59">
        <v>8334</v>
      </c>
      <c r="C63" s="62">
        <v>12</v>
      </c>
      <c r="D63" s="59">
        <v>8346</v>
      </c>
      <c r="E63" s="62">
        <v>24</v>
      </c>
      <c r="F63" s="59">
        <v>8354</v>
      </c>
      <c r="G63" s="65">
        <v>14</v>
      </c>
      <c r="H63" s="65">
        <v>8383</v>
      </c>
      <c r="I63" s="43"/>
      <c r="J63" s="43"/>
      <c r="K63" s="44">
        <v>0</v>
      </c>
      <c r="L63">
        <v>2121</v>
      </c>
    </row>
    <row r="64" spans="1:12" x14ac:dyDescent="0.3">
      <c r="A64" s="59">
        <v>12</v>
      </c>
      <c r="B64" s="59">
        <v>8499</v>
      </c>
      <c r="C64" s="62">
        <v>23</v>
      </c>
      <c r="D64" s="59">
        <v>8509</v>
      </c>
      <c r="E64" s="62">
        <v>24</v>
      </c>
      <c r="F64" s="59">
        <v>8518</v>
      </c>
      <c r="G64" s="65">
        <v>23</v>
      </c>
      <c r="H64" s="65">
        <v>8537</v>
      </c>
      <c r="I64" s="43"/>
      <c r="J64" s="43"/>
      <c r="K64" s="44">
        <v>0</v>
      </c>
      <c r="L64">
        <v>1222</v>
      </c>
    </row>
    <row r="65" spans="1:12" x14ac:dyDescent="0.3">
      <c r="A65" s="59">
        <v>21</v>
      </c>
      <c r="B65" s="59">
        <v>8638</v>
      </c>
      <c r="C65" s="62">
        <v>21</v>
      </c>
      <c r="D65" s="59">
        <v>8643</v>
      </c>
      <c r="E65" s="62">
        <v>22</v>
      </c>
      <c r="F65" s="59">
        <v>8654</v>
      </c>
      <c r="G65" s="65">
        <v>14</v>
      </c>
      <c r="H65" s="65">
        <v>8663</v>
      </c>
      <c r="I65" s="43"/>
      <c r="J65" s="43"/>
      <c r="K65" s="44">
        <v>0</v>
      </c>
      <c r="L65">
        <v>2221</v>
      </c>
    </row>
    <row r="66" spans="1:12" x14ac:dyDescent="0.3">
      <c r="A66" s="59">
        <v>21</v>
      </c>
      <c r="B66" s="59">
        <v>8771</v>
      </c>
      <c r="C66" s="62">
        <v>12</v>
      </c>
      <c r="D66" s="59">
        <v>8782</v>
      </c>
      <c r="E66" s="62">
        <v>24</v>
      </c>
      <c r="F66" s="59">
        <v>8790</v>
      </c>
      <c r="G66" s="65">
        <v>23</v>
      </c>
      <c r="H66" s="65">
        <v>8811</v>
      </c>
      <c r="I66" s="43"/>
      <c r="J66" s="43"/>
      <c r="K66" s="44">
        <v>0</v>
      </c>
      <c r="L66">
        <v>2122</v>
      </c>
    </row>
    <row r="67" spans="1:12" x14ac:dyDescent="0.3">
      <c r="A67" s="59">
        <v>12</v>
      </c>
      <c r="B67" s="59">
        <v>8936</v>
      </c>
      <c r="C67" s="62">
        <v>23</v>
      </c>
      <c r="D67" s="59">
        <v>8944</v>
      </c>
      <c r="E67" s="62">
        <v>24</v>
      </c>
      <c r="F67" s="59">
        <v>8955</v>
      </c>
      <c r="G67" s="65">
        <v>14</v>
      </c>
      <c r="H67" s="65">
        <v>8995</v>
      </c>
      <c r="I67" s="43"/>
      <c r="J67" s="43"/>
      <c r="K67" s="44">
        <v>0</v>
      </c>
      <c r="L67">
        <v>1221</v>
      </c>
    </row>
    <row r="68" spans="1:12" x14ac:dyDescent="0.3">
      <c r="A68" s="59">
        <v>21</v>
      </c>
      <c r="B68" s="59">
        <v>9100</v>
      </c>
      <c r="C68" s="62">
        <v>12</v>
      </c>
      <c r="D68" s="59">
        <v>9111</v>
      </c>
      <c r="E68" s="62">
        <v>24</v>
      </c>
      <c r="F68" s="59">
        <v>9143</v>
      </c>
      <c r="G68" s="65">
        <v>14</v>
      </c>
      <c r="H68" s="65">
        <v>9158</v>
      </c>
      <c r="I68" s="43"/>
      <c r="J68" s="43"/>
      <c r="K68" s="44">
        <v>0</v>
      </c>
      <c r="L68">
        <v>2121</v>
      </c>
    </row>
    <row r="69" spans="1:12" x14ac:dyDescent="0.3">
      <c r="A69" s="59">
        <v>21</v>
      </c>
      <c r="B69" s="59">
        <v>9257</v>
      </c>
      <c r="C69" s="62">
        <v>12</v>
      </c>
      <c r="D69" s="59">
        <v>9270</v>
      </c>
      <c r="E69" s="62">
        <v>24</v>
      </c>
      <c r="F69" s="59">
        <v>9286</v>
      </c>
      <c r="G69" s="65">
        <v>23</v>
      </c>
      <c r="H69" s="65">
        <v>9297</v>
      </c>
      <c r="I69" s="43"/>
      <c r="J69" s="43"/>
      <c r="K69" s="44">
        <v>0</v>
      </c>
      <c r="L69">
        <v>2122</v>
      </c>
    </row>
    <row r="70" spans="1:12" x14ac:dyDescent="0.3">
      <c r="A70" s="59">
        <v>21</v>
      </c>
      <c r="B70" s="59">
        <v>9405</v>
      </c>
      <c r="C70" s="62">
        <v>21</v>
      </c>
      <c r="D70" s="59">
        <v>9417</v>
      </c>
      <c r="E70" s="62">
        <v>11</v>
      </c>
      <c r="F70" s="59">
        <v>9431</v>
      </c>
      <c r="G70" s="65">
        <v>21</v>
      </c>
      <c r="H70" s="65">
        <v>9441</v>
      </c>
      <c r="I70" s="43"/>
      <c r="J70" s="43"/>
      <c r="K70" s="44">
        <v>0</v>
      </c>
      <c r="L70">
        <v>2212</v>
      </c>
    </row>
    <row r="71" spans="1:12" x14ac:dyDescent="0.3">
      <c r="A71" s="59">
        <v>12</v>
      </c>
      <c r="B71" s="59">
        <v>9553</v>
      </c>
      <c r="C71" s="62">
        <v>23</v>
      </c>
      <c r="D71" s="59">
        <v>9562</v>
      </c>
      <c r="E71" s="62">
        <v>24</v>
      </c>
      <c r="F71" s="59">
        <v>9579</v>
      </c>
      <c r="G71" s="65">
        <v>14</v>
      </c>
      <c r="H71" s="65">
        <v>9588</v>
      </c>
      <c r="I71" s="43"/>
      <c r="J71" s="43"/>
      <c r="K71" s="44">
        <v>0</v>
      </c>
      <c r="L71">
        <v>1221</v>
      </c>
    </row>
    <row r="72" spans="1:12" x14ac:dyDescent="0.3">
      <c r="A72" s="59">
        <v>21</v>
      </c>
      <c r="B72" s="59">
        <v>9686</v>
      </c>
      <c r="C72" s="62">
        <v>21</v>
      </c>
      <c r="D72" s="59">
        <v>9694</v>
      </c>
      <c r="E72" s="62">
        <v>22</v>
      </c>
      <c r="F72" s="59">
        <v>9706</v>
      </c>
      <c r="G72" s="65">
        <v>14</v>
      </c>
      <c r="H72" s="65">
        <v>9721</v>
      </c>
      <c r="I72" s="43"/>
      <c r="J72" s="43"/>
      <c r="K72" s="44">
        <v>0</v>
      </c>
      <c r="L72">
        <v>2221</v>
      </c>
    </row>
    <row r="73" spans="1:12" x14ac:dyDescent="0.3">
      <c r="A73" s="59">
        <v>21</v>
      </c>
      <c r="B73" s="59">
        <v>9821</v>
      </c>
      <c r="C73" s="62">
        <v>21</v>
      </c>
      <c r="D73" s="59">
        <v>9826</v>
      </c>
      <c r="E73" s="62">
        <v>11</v>
      </c>
      <c r="F73" s="59">
        <v>9847</v>
      </c>
      <c r="G73" s="65">
        <v>21</v>
      </c>
      <c r="H73" s="65">
        <v>9856</v>
      </c>
      <c r="I73" s="43"/>
      <c r="J73" s="43"/>
      <c r="K73" s="44">
        <v>0</v>
      </c>
      <c r="L73">
        <v>2212</v>
      </c>
    </row>
    <row r="74" spans="1:12" x14ac:dyDescent="0.3">
      <c r="A74" s="59">
        <v>21</v>
      </c>
      <c r="B74" s="59">
        <v>9952</v>
      </c>
      <c r="C74" s="62">
        <v>21</v>
      </c>
      <c r="D74" s="59">
        <v>9961</v>
      </c>
      <c r="E74" s="62">
        <v>11</v>
      </c>
      <c r="F74" s="59">
        <v>9973</v>
      </c>
      <c r="G74" s="65">
        <v>21</v>
      </c>
      <c r="H74" s="65">
        <v>9981</v>
      </c>
      <c r="I74" s="43"/>
      <c r="J74" s="43"/>
      <c r="K74" s="44">
        <v>0</v>
      </c>
      <c r="L74">
        <v>2212</v>
      </c>
    </row>
    <row r="75" spans="1:12" x14ac:dyDescent="0.3">
      <c r="A75" s="59">
        <v>21</v>
      </c>
      <c r="B75" s="59">
        <v>10069</v>
      </c>
      <c r="C75" s="62">
        <v>21</v>
      </c>
      <c r="D75" s="59">
        <v>10075</v>
      </c>
      <c r="E75" s="62">
        <v>22</v>
      </c>
      <c r="F75" s="59">
        <v>10094</v>
      </c>
      <c r="G75" s="65">
        <v>14</v>
      </c>
      <c r="H75" s="65">
        <v>10120</v>
      </c>
      <c r="I75" s="43"/>
      <c r="J75" s="43"/>
      <c r="K75" s="44">
        <v>0</v>
      </c>
      <c r="L75">
        <v>2221</v>
      </c>
    </row>
    <row r="76" spans="1:12" x14ac:dyDescent="0.3">
      <c r="A76" s="59">
        <v>21</v>
      </c>
      <c r="B76" s="59">
        <v>10220</v>
      </c>
      <c r="C76" s="62">
        <v>12</v>
      </c>
      <c r="D76" s="59">
        <v>10239</v>
      </c>
      <c r="E76" s="62">
        <v>24</v>
      </c>
      <c r="F76" s="59">
        <v>10255</v>
      </c>
      <c r="G76" s="65">
        <v>23</v>
      </c>
      <c r="H76" s="65">
        <v>10266</v>
      </c>
      <c r="I76" s="43"/>
      <c r="J76" s="43"/>
      <c r="K76" s="44">
        <v>0</v>
      </c>
      <c r="L76">
        <v>2122</v>
      </c>
    </row>
    <row r="77" spans="1:12" x14ac:dyDescent="0.3">
      <c r="A77" s="59">
        <v>21</v>
      </c>
      <c r="B77" s="59">
        <v>10366</v>
      </c>
      <c r="C77" s="62">
        <v>12</v>
      </c>
      <c r="D77" s="59">
        <v>10381</v>
      </c>
      <c r="E77" s="62">
        <v>24</v>
      </c>
      <c r="F77" s="59">
        <v>10391</v>
      </c>
      <c r="G77" s="65">
        <v>23</v>
      </c>
      <c r="H77" s="65">
        <v>10403</v>
      </c>
      <c r="I77" s="43"/>
      <c r="J77" s="43"/>
      <c r="K77" s="44">
        <v>0</v>
      </c>
      <c r="L77">
        <v>2122</v>
      </c>
    </row>
    <row r="78" spans="1:12" x14ac:dyDescent="0.3">
      <c r="A78" s="59">
        <v>21</v>
      </c>
      <c r="B78" s="59">
        <v>10504</v>
      </c>
      <c r="C78" s="62">
        <v>21</v>
      </c>
      <c r="D78" s="59">
        <v>10512</v>
      </c>
      <c r="E78" s="62">
        <v>22</v>
      </c>
      <c r="F78" s="59">
        <v>10524</v>
      </c>
      <c r="G78" s="65">
        <v>14</v>
      </c>
      <c r="H78" s="65">
        <v>10533</v>
      </c>
      <c r="I78" s="43"/>
      <c r="J78" s="43"/>
      <c r="K78" s="44">
        <v>0</v>
      </c>
      <c r="L78">
        <v>2221</v>
      </c>
    </row>
    <row r="79" spans="1:12" x14ac:dyDescent="0.3">
      <c r="A79" s="59">
        <v>21</v>
      </c>
      <c r="B79" s="59">
        <v>10637</v>
      </c>
      <c r="C79" s="62">
        <v>12</v>
      </c>
      <c r="D79" s="59">
        <v>10661</v>
      </c>
      <c r="E79" s="62">
        <v>24</v>
      </c>
      <c r="F79" s="59">
        <v>10670</v>
      </c>
      <c r="G79" s="65">
        <v>23</v>
      </c>
      <c r="H79" s="65">
        <v>10680</v>
      </c>
      <c r="I79" s="43"/>
      <c r="J79" s="43"/>
      <c r="K79" s="44">
        <v>0</v>
      </c>
      <c r="L79">
        <v>2122</v>
      </c>
    </row>
    <row r="80" spans="1:12" x14ac:dyDescent="0.3">
      <c r="A80" s="59">
        <v>12</v>
      </c>
      <c r="B80" s="59">
        <v>10800</v>
      </c>
      <c r="C80" s="62">
        <v>23</v>
      </c>
      <c r="D80" s="59">
        <v>10824</v>
      </c>
      <c r="E80" s="62">
        <v>24</v>
      </c>
      <c r="F80" s="59">
        <v>10880</v>
      </c>
      <c r="G80" s="65">
        <v>14</v>
      </c>
      <c r="H80" s="65">
        <v>10894</v>
      </c>
      <c r="I80" s="43"/>
      <c r="J80" s="43"/>
      <c r="K80" s="44">
        <v>0</v>
      </c>
      <c r="L80">
        <v>1221</v>
      </c>
    </row>
    <row r="81" spans="1:12" x14ac:dyDescent="0.3">
      <c r="A81" s="59">
        <v>21</v>
      </c>
      <c r="B81" s="59">
        <v>11000</v>
      </c>
      <c r="C81" s="62">
        <v>12</v>
      </c>
      <c r="D81" s="59">
        <v>11017</v>
      </c>
      <c r="E81" s="62">
        <v>24</v>
      </c>
      <c r="F81" s="59">
        <v>11027</v>
      </c>
      <c r="G81" s="65">
        <v>23</v>
      </c>
      <c r="H81" s="65">
        <v>11035</v>
      </c>
      <c r="I81" s="43"/>
      <c r="J81" s="43"/>
      <c r="K81" s="44">
        <v>0</v>
      </c>
      <c r="L81">
        <v>2122</v>
      </c>
    </row>
    <row r="82" spans="1:12" x14ac:dyDescent="0.3">
      <c r="A82" s="60">
        <v>21</v>
      </c>
      <c r="B82" s="60">
        <v>11135</v>
      </c>
      <c r="C82" s="63">
        <v>21</v>
      </c>
      <c r="D82" s="60">
        <v>11149</v>
      </c>
      <c r="E82" s="63">
        <v>11</v>
      </c>
      <c r="F82" s="60">
        <v>11158</v>
      </c>
      <c r="G82" s="66">
        <v>21</v>
      </c>
      <c r="H82" s="66">
        <v>11166</v>
      </c>
      <c r="I82" s="42"/>
      <c r="J82" s="42"/>
      <c r="K82" s="52">
        <v>0</v>
      </c>
      <c r="L82">
        <v>2212</v>
      </c>
    </row>
    <row r="83" spans="1:12" x14ac:dyDescent="0.3">
      <c r="A83" s="60">
        <v>21</v>
      </c>
      <c r="B83" s="60">
        <v>11265</v>
      </c>
      <c r="C83" s="63">
        <v>12</v>
      </c>
      <c r="D83" s="60">
        <v>11274</v>
      </c>
      <c r="E83" s="63">
        <v>24</v>
      </c>
      <c r="F83" s="60">
        <v>11283</v>
      </c>
      <c r="G83" s="66">
        <v>14</v>
      </c>
      <c r="H83" s="66">
        <v>11304</v>
      </c>
      <c r="I83" s="42"/>
      <c r="J83" s="42"/>
      <c r="K83" s="52">
        <v>0</v>
      </c>
      <c r="L83">
        <v>2121</v>
      </c>
    </row>
    <row r="84" spans="1:12" x14ac:dyDescent="0.3">
      <c r="A84" s="60">
        <v>21</v>
      </c>
      <c r="B84" s="60">
        <v>11404</v>
      </c>
      <c r="C84" s="63">
        <v>21</v>
      </c>
      <c r="D84" s="60">
        <v>11414</v>
      </c>
      <c r="E84" s="63">
        <v>11</v>
      </c>
      <c r="F84" s="60">
        <v>11423</v>
      </c>
      <c r="G84" s="66">
        <v>21</v>
      </c>
      <c r="H84" s="66">
        <v>11433</v>
      </c>
      <c r="I84" s="42"/>
      <c r="J84" s="42"/>
      <c r="K84" s="52">
        <v>0</v>
      </c>
      <c r="L84">
        <v>2212</v>
      </c>
    </row>
    <row r="85" spans="1:12" x14ac:dyDescent="0.3">
      <c r="A85" s="60">
        <v>21</v>
      </c>
      <c r="B85" s="60">
        <v>11526</v>
      </c>
      <c r="C85" s="63">
        <v>12</v>
      </c>
      <c r="D85" s="60">
        <v>11540</v>
      </c>
      <c r="E85" s="63">
        <v>24</v>
      </c>
      <c r="F85" s="60">
        <v>11548</v>
      </c>
      <c r="G85" s="66">
        <v>23</v>
      </c>
      <c r="H85" s="66">
        <v>11556</v>
      </c>
      <c r="I85" s="42"/>
      <c r="J85" s="42"/>
      <c r="K85" s="52">
        <v>0</v>
      </c>
      <c r="L85">
        <v>2122</v>
      </c>
    </row>
    <row r="86" spans="1:12" x14ac:dyDescent="0.3">
      <c r="A86" s="60">
        <v>12</v>
      </c>
      <c r="B86" s="60">
        <v>11683</v>
      </c>
      <c r="C86" s="63">
        <v>23</v>
      </c>
      <c r="D86" s="60">
        <v>11696</v>
      </c>
      <c r="E86" s="63">
        <v>24</v>
      </c>
      <c r="F86" s="60">
        <v>11707</v>
      </c>
      <c r="G86" s="66">
        <v>23</v>
      </c>
      <c r="H86" s="66">
        <v>11737</v>
      </c>
      <c r="I86" s="42"/>
      <c r="J86" s="42"/>
      <c r="K86" s="52">
        <v>0</v>
      </c>
      <c r="L86">
        <v>1222</v>
      </c>
    </row>
    <row r="87" spans="1:12" x14ac:dyDescent="0.3">
      <c r="A87" s="60">
        <v>21</v>
      </c>
      <c r="B87" s="60">
        <v>11838</v>
      </c>
      <c r="C87" s="63">
        <v>12</v>
      </c>
      <c r="D87" s="60">
        <v>11854</v>
      </c>
      <c r="E87" s="63">
        <v>24</v>
      </c>
      <c r="F87" s="60">
        <v>11864</v>
      </c>
      <c r="G87" s="66">
        <v>14</v>
      </c>
      <c r="H87" s="66">
        <v>11891</v>
      </c>
      <c r="I87" s="42"/>
      <c r="J87" s="42"/>
      <c r="K87" s="52">
        <v>0</v>
      </c>
      <c r="L87">
        <v>2121</v>
      </c>
    </row>
    <row r="88" spans="1:12" x14ac:dyDescent="0.3">
      <c r="A88" s="60">
        <v>21</v>
      </c>
      <c r="B88" s="60">
        <v>12011</v>
      </c>
      <c r="C88" s="63">
        <v>12</v>
      </c>
      <c r="D88" s="60">
        <v>12021</v>
      </c>
      <c r="E88" s="63">
        <v>24</v>
      </c>
      <c r="F88" s="60">
        <v>12053</v>
      </c>
      <c r="G88" s="66">
        <v>23</v>
      </c>
      <c r="H88" s="66">
        <v>12083</v>
      </c>
      <c r="I88" s="42"/>
      <c r="J88" s="42"/>
      <c r="K88" s="52">
        <v>0</v>
      </c>
      <c r="L88">
        <v>2122</v>
      </c>
    </row>
    <row r="89" spans="1:12" x14ac:dyDescent="0.3">
      <c r="A89" s="60">
        <v>21</v>
      </c>
      <c r="B89" s="60">
        <v>12183</v>
      </c>
      <c r="C89" s="63">
        <v>12</v>
      </c>
      <c r="D89" s="60">
        <v>12201</v>
      </c>
      <c r="E89" s="63">
        <v>24</v>
      </c>
      <c r="F89" s="60">
        <v>12210</v>
      </c>
      <c r="G89" s="66">
        <v>23</v>
      </c>
      <c r="H89" s="66">
        <v>12227</v>
      </c>
      <c r="I89" s="42"/>
      <c r="J89" s="42"/>
      <c r="K89" s="52">
        <v>0</v>
      </c>
      <c r="L89">
        <v>2122</v>
      </c>
    </row>
    <row r="90" spans="1:12" x14ac:dyDescent="0.3">
      <c r="A90" s="60">
        <v>12</v>
      </c>
      <c r="B90" s="60">
        <v>12349</v>
      </c>
      <c r="C90" s="63">
        <v>23</v>
      </c>
      <c r="D90" s="60">
        <v>12358</v>
      </c>
      <c r="E90" s="63">
        <v>24</v>
      </c>
      <c r="F90" s="60">
        <v>12366</v>
      </c>
      <c r="G90" s="66">
        <v>23</v>
      </c>
      <c r="H90" s="66">
        <v>12383</v>
      </c>
      <c r="I90" s="42"/>
      <c r="J90" s="42"/>
      <c r="K90" s="52">
        <v>0</v>
      </c>
      <c r="L90">
        <v>1222</v>
      </c>
    </row>
    <row r="91" spans="1:12" x14ac:dyDescent="0.3">
      <c r="A91" s="60">
        <v>12</v>
      </c>
      <c r="B91" s="60">
        <v>12496</v>
      </c>
      <c r="C91" s="63">
        <v>23</v>
      </c>
      <c r="D91" s="60">
        <v>12505</v>
      </c>
      <c r="E91" s="63">
        <v>24</v>
      </c>
      <c r="F91" s="60">
        <v>12522</v>
      </c>
      <c r="G91" s="66">
        <v>14</v>
      </c>
      <c r="H91" s="66">
        <v>12533</v>
      </c>
      <c r="I91" s="42"/>
      <c r="J91" s="42"/>
      <c r="K91" s="52">
        <v>0</v>
      </c>
      <c r="L91">
        <v>1221</v>
      </c>
    </row>
    <row r="92" spans="1:12" x14ac:dyDescent="0.3">
      <c r="A92" s="60">
        <v>21</v>
      </c>
      <c r="B92" s="60">
        <v>12640</v>
      </c>
      <c r="C92" s="63">
        <v>21</v>
      </c>
      <c r="D92" s="60">
        <v>12652</v>
      </c>
      <c r="E92" s="63">
        <v>11</v>
      </c>
      <c r="F92" s="60">
        <v>12661</v>
      </c>
      <c r="G92" s="66">
        <v>21</v>
      </c>
      <c r="H92" s="66">
        <v>12678</v>
      </c>
      <c r="I92" s="42"/>
      <c r="J92" s="42"/>
      <c r="K92" s="52">
        <v>0</v>
      </c>
      <c r="L92">
        <v>2212</v>
      </c>
    </row>
    <row r="93" spans="1:12" x14ac:dyDescent="0.3">
      <c r="A93" s="60">
        <v>12</v>
      </c>
      <c r="B93" s="60">
        <v>12797</v>
      </c>
      <c r="C93" s="63">
        <v>23</v>
      </c>
      <c r="D93" s="60">
        <v>12807</v>
      </c>
      <c r="E93" s="63">
        <v>24</v>
      </c>
      <c r="F93" s="60">
        <v>12829</v>
      </c>
      <c r="G93" s="66">
        <v>14</v>
      </c>
      <c r="H93" s="66">
        <v>12838</v>
      </c>
      <c r="I93" s="42"/>
      <c r="J93" s="42"/>
      <c r="K93" s="52">
        <v>0</v>
      </c>
      <c r="L93">
        <v>1221</v>
      </c>
    </row>
    <row r="94" spans="1:12" x14ac:dyDescent="0.3">
      <c r="A94" s="60">
        <v>21</v>
      </c>
      <c r="B94" s="60">
        <v>12937</v>
      </c>
      <c r="C94" s="63">
        <v>12</v>
      </c>
      <c r="D94" s="60">
        <v>12958</v>
      </c>
      <c r="E94" s="63">
        <v>24</v>
      </c>
      <c r="F94" s="60">
        <v>12966</v>
      </c>
      <c r="G94" s="66">
        <v>23</v>
      </c>
      <c r="H94" s="66">
        <v>12982</v>
      </c>
      <c r="I94" s="42"/>
      <c r="J94" s="42"/>
      <c r="K94" s="52">
        <v>0</v>
      </c>
      <c r="L94">
        <v>2122</v>
      </c>
    </row>
    <row r="95" spans="1:12" x14ac:dyDescent="0.3">
      <c r="A95" s="60">
        <v>21</v>
      </c>
      <c r="B95" s="60">
        <v>13082</v>
      </c>
      <c r="C95" s="63">
        <v>21</v>
      </c>
      <c r="D95" s="60">
        <v>13088</v>
      </c>
      <c r="E95" s="63">
        <v>22</v>
      </c>
      <c r="F95" s="60">
        <v>13097</v>
      </c>
      <c r="G95" s="66">
        <v>14</v>
      </c>
      <c r="H95" s="66">
        <v>13109</v>
      </c>
      <c r="I95" s="42"/>
      <c r="J95" s="42"/>
      <c r="K95" s="52">
        <v>0</v>
      </c>
      <c r="L95">
        <v>2221</v>
      </c>
    </row>
    <row r="96" spans="1:12" x14ac:dyDescent="0.3">
      <c r="A96" s="60">
        <v>21</v>
      </c>
      <c r="B96" s="60">
        <v>13211</v>
      </c>
      <c r="C96" s="63">
        <v>21</v>
      </c>
      <c r="D96" s="60">
        <v>13232</v>
      </c>
      <c r="E96" s="63">
        <v>11</v>
      </c>
      <c r="F96" s="60">
        <v>13241</v>
      </c>
      <c r="G96" s="66">
        <v>21</v>
      </c>
      <c r="H96" s="66">
        <v>13251</v>
      </c>
      <c r="I96" s="42"/>
      <c r="J96" s="42"/>
      <c r="K96" s="52">
        <v>0</v>
      </c>
      <c r="L96">
        <v>2212</v>
      </c>
    </row>
    <row r="97" spans="1:12" x14ac:dyDescent="0.3">
      <c r="A97" s="60">
        <v>21</v>
      </c>
      <c r="B97" s="60">
        <v>13345</v>
      </c>
      <c r="C97" s="63">
        <v>21</v>
      </c>
      <c r="D97" s="60">
        <v>13353</v>
      </c>
      <c r="E97" s="63">
        <v>11</v>
      </c>
      <c r="F97" s="60">
        <v>13366</v>
      </c>
      <c r="G97" s="66">
        <v>21</v>
      </c>
      <c r="H97" s="66">
        <v>13375</v>
      </c>
      <c r="I97" s="42"/>
      <c r="J97" s="42"/>
      <c r="K97" s="52">
        <v>0</v>
      </c>
      <c r="L97">
        <v>2212</v>
      </c>
    </row>
    <row r="98" spans="1:12" x14ac:dyDescent="0.3">
      <c r="A98" s="60">
        <v>21</v>
      </c>
      <c r="B98" s="60">
        <v>13469</v>
      </c>
      <c r="C98" s="63">
        <v>21</v>
      </c>
      <c r="D98" s="60">
        <v>13478</v>
      </c>
      <c r="E98" s="63">
        <v>11</v>
      </c>
      <c r="F98" s="60">
        <v>13490</v>
      </c>
      <c r="G98" s="66">
        <v>21</v>
      </c>
      <c r="H98" s="66">
        <v>13499</v>
      </c>
      <c r="I98" s="42"/>
      <c r="J98" s="42"/>
      <c r="K98" s="52">
        <v>0</v>
      </c>
      <c r="L98">
        <v>2212</v>
      </c>
    </row>
    <row r="99" spans="1:12" x14ac:dyDescent="0.3">
      <c r="A99" s="60">
        <v>21</v>
      </c>
      <c r="B99" s="60">
        <v>13629</v>
      </c>
      <c r="C99" s="63">
        <v>21</v>
      </c>
      <c r="D99" s="60">
        <v>13661</v>
      </c>
      <c r="E99" s="63">
        <v>11</v>
      </c>
      <c r="F99" s="60">
        <v>13669</v>
      </c>
      <c r="G99" s="66">
        <v>21</v>
      </c>
      <c r="H99" s="66">
        <v>13677</v>
      </c>
      <c r="I99" s="42"/>
      <c r="J99" s="42"/>
      <c r="K99" s="52">
        <v>0</v>
      </c>
      <c r="L99">
        <v>2212</v>
      </c>
    </row>
    <row r="100" spans="1:12" x14ac:dyDescent="0.3">
      <c r="A100" s="60">
        <v>21</v>
      </c>
      <c r="B100" s="60">
        <v>13767</v>
      </c>
      <c r="C100" s="63">
        <v>12</v>
      </c>
      <c r="D100" s="60">
        <v>13783</v>
      </c>
      <c r="E100" s="63">
        <v>24</v>
      </c>
      <c r="F100" s="60">
        <v>13796</v>
      </c>
      <c r="G100" s="66">
        <v>14</v>
      </c>
      <c r="H100" s="66">
        <v>13811</v>
      </c>
      <c r="I100" s="42"/>
      <c r="J100" s="42"/>
      <c r="K100" s="52">
        <v>0</v>
      </c>
      <c r="L100">
        <v>2121</v>
      </c>
    </row>
    <row r="101" spans="1:12" x14ac:dyDescent="0.3">
      <c r="A101" s="60">
        <v>21</v>
      </c>
      <c r="B101" s="60">
        <v>13909</v>
      </c>
      <c r="C101" s="63">
        <v>21</v>
      </c>
      <c r="D101" s="60">
        <v>13916</v>
      </c>
      <c r="E101" s="63">
        <v>11</v>
      </c>
      <c r="F101" s="60">
        <v>13932</v>
      </c>
      <c r="G101" s="66">
        <v>21</v>
      </c>
      <c r="H101" s="66">
        <v>13941</v>
      </c>
      <c r="I101" s="42"/>
      <c r="J101" s="42"/>
      <c r="K101" s="52">
        <v>0</v>
      </c>
      <c r="L101">
        <v>2212</v>
      </c>
    </row>
    <row r="102" spans="1:12" x14ac:dyDescent="0.3">
      <c r="A102" s="60">
        <v>21</v>
      </c>
      <c r="B102" s="60">
        <v>14033</v>
      </c>
      <c r="C102" s="63">
        <v>21</v>
      </c>
      <c r="D102" s="60">
        <v>14042</v>
      </c>
      <c r="E102" s="63">
        <v>11</v>
      </c>
      <c r="F102" s="60">
        <v>14051</v>
      </c>
      <c r="G102" s="66">
        <v>21</v>
      </c>
      <c r="H102" s="66">
        <v>14060</v>
      </c>
      <c r="I102" s="42"/>
      <c r="J102" s="42"/>
      <c r="K102" s="52">
        <v>0</v>
      </c>
      <c r="L102">
        <v>2212</v>
      </c>
    </row>
    <row r="103" spans="1:12" x14ac:dyDescent="0.3">
      <c r="A103" s="60">
        <v>21</v>
      </c>
      <c r="B103" s="60">
        <v>14156</v>
      </c>
      <c r="C103" s="63">
        <v>12</v>
      </c>
      <c r="D103" s="60">
        <v>14165</v>
      </c>
      <c r="E103" s="63">
        <v>24</v>
      </c>
      <c r="F103" s="60">
        <v>14175</v>
      </c>
      <c r="G103" s="66">
        <v>23</v>
      </c>
      <c r="H103" s="66">
        <v>14186</v>
      </c>
      <c r="I103" s="42"/>
      <c r="J103" s="42"/>
      <c r="K103" s="52">
        <v>0</v>
      </c>
      <c r="L103">
        <v>2122</v>
      </c>
    </row>
    <row r="104" spans="1:12" x14ac:dyDescent="0.3">
      <c r="A104" s="60">
        <v>12</v>
      </c>
      <c r="B104" s="60">
        <v>14307</v>
      </c>
      <c r="C104" s="63">
        <v>23</v>
      </c>
      <c r="D104" s="60">
        <v>14315</v>
      </c>
      <c r="E104" s="63">
        <v>24</v>
      </c>
      <c r="F104" s="60">
        <v>14323</v>
      </c>
      <c r="G104" s="66">
        <v>23</v>
      </c>
      <c r="H104" s="66">
        <v>14352</v>
      </c>
      <c r="I104" s="42"/>
      <c r="J104" s="42"/>
      <c r="K104" s="52">
        <v>0</v>
      </c>
      <c r="L104">
        <v>1222</v>
      </c>
    </row>
    <row r="105" spans="1:12" x14ac:dyDescent="0.3">
      <c r="A105" s="60">
        <v>12</v>
      </c>
      <c r="B105" s="60">
        <v>14469</v>
      </c>
      <c r="C105" s="63">
        <v>23</v>
      </c>
      <c r="D105" s="60">
        <v>14480</v>
      </c>
      <c r="E105" s="63">
        <v>24</v>
      </c>
      <c r="F105" s="60">
        <v>14487</v>
      </c>
      <c r="G105" s="66">
        <v>14</v>
      </c>
      <c r="H105" s="66">
        <v>14514</v>
      </c>
      <c r="I105" s="42"/>
      <c r="J105" s="42"/>
      <c r="K105" s="52">
        <v>0</v>
      </c>
      <c r="L105">
        <v>1221</v>
      </c>
    </row>
    <row r="106" spans="1:12" x14ac:dyDescent="0.3">
      <c r="A106" s="60">
        <v>21</v>
      </c>
      <c r="B106" s="60">
        <v>14613</v>
      </c>
      <c r="C106" s="63">
        <v>21</v>
      </c>
      <c r="D106" s="60">
        <v>14620</v>
      </c>
      <c r="E106" s="63">
        <v>22</v>
      </c>
      <c r="F106" s="60">
        <v>14631</v>
      </c>
      <c r="G106" s="66">
        <v>14</v>
      </c>
      <c r="H106" s="66">
        <v>14642</v>
      </c>
      <c r="I106" s="42"/>
      <c r="J106" s="42"/>
      <c r="K106" s="52">
        <v>0</v>
      </c>
      <c r="L106">
        <v>2221</v>
      </c>
    </row>
    <row r="107" spans="1:12" x14ac:dyDescent="0.3">
      <c r="A107" s="59">
        <v>21</v>
      </c>
      <c r="B107" s="59">
        <v>14740</v>
      </c>
      <c r="C107" s="62">
        <v>21</v>
      </c>
      <c r="D107" s="59">
        <v>14746</v>
      </c>
      <c r="E107" s="62">
        <v>22</v>
      </c>
      <c r="F107" s="59">
        <v>14758</v>
      </c>
      <c r="G107" s="65">
        <v>14</v>
      </c>
      <c r="H107" s="65">
        <v>14769</v>
      </c>
      <c r="I107" s="43"/>
      <c r="J107" s="43"/>
      <c r="K107" s="44">
        <v>0</v>
      </c>
      <c r="L107">
        <v>2221</v>
      </c>
    </row>
    <row r="108" spans="1:12" x14ac:dyDescent="0.3">
      <c r="A108" s="59">
        <v>21</v>
      </c>
      <c r="B108" s="59">
        <v>14871</v>
      </c>
      <c r="C108" s="62">
        <v>12</v>
      </c>
      <c r="D108" s="59">
        <v>14887</v>
      </c>
      <c r="E108" s="62">
        <v>24</v>
      </c>
      <c r="F108" s="59">
        <v>14898</v>
      </c>
      <c r="G108" s="65">
        <v>23</v>
      </c>
      <c r="H108" s="65">
        <v>14918</v>
      </c>
      <c r="I108" s="43"/>
      <c r="J108" s="43"/>
      <c r="K108" s="44">
        <v>0</v>
      </c>
      <c r="L108">
        <v>2122</v>
      </c>
    </row>
    <row r="109" spans="1:12" x14ac:dyDescent="0.3">
      <c r="A109" s="59">
        <v>21</v>
      </c>
      <c r="B109" s="59">
        <v>15020</v>
      </c>
      <c r="C109" s="62">
        <v>21</v>
      </c>
      <c r="D109" s="59">
        <v>15026</v>
      </c>
      <c r="E109" s="62">
        <v>11</v>
      </c>
      <c r="F109" s="59">
        <v>15039</v>
      </c>
      <c r="G109" s="65">
        <v>21</v>
      </c>
      <c r="H109" s="65">
        <v>15048</v>
      </c>
      <c r="I109" s="43"/>
      <c r="J109" s="43"/>
      <c r="K109" s="44">
        <v>0</v>
      </c>
      <c r="L109">
        <v>2212</v>
      </c>
    </row>
    <row r="110" spans="1:12" x14ac:dyDescent="0.3">
      <c r="A110" s="59">
        <v>21</v>
      </c>
      <c r="B110" s="59">
        <v>15144</v>
      </c>
      <c r="C110" s="62">
        <v>12</v>
      </c>
      <c r="D110" s="59">
        <v>15157</v>
      </c>
      <c r="E110" s="62">
        <v>24</v>
      </c>
      <c r="F110" s="59">
        <v>15167</v>
      </c>
      <c r="G110" s="65">
        <v>23</v>
      </c>
      <c r="H110" s="65">
        <v>15184</v>
      </c>
      <c r="I110" s="43"/>
      <c r="J110" s="43"/>
      <c r="K110" s="44">
        <v>0</v>
      </c>
      <c r="L110">
        <v>2122</v>
      </c>
    </row>
    <row r="111" spans="1:12" x14ac:dyDescent="0.3">
      <c r="A111" s="59">
        <v>21</v>
      </c>
      <c r="B111" s="59">
        <v>15281</v>
      </c>
      <c r="C111" s="62">
        <v>21</v>
      </c>
      <c r="D111" s="59">
        <v>15304</v>
      </c>
      <c r="E111" s="62">
        <v>11</v>
      </c>
      <c r="F111" s="59">
        <v>15313</v>
      </c>
      <c r="G111" s="65">
        <v>21</v>
      </c>
      <c r="H111" s="65">
        <v>15324</v>
      </c>
      <c r="I111" s="43"/>
      <c r="J111" s="43"/>
      <c r="K111" s="44">
        <v>0</v>
      </c>
      <c r="L111">
        <v>2212</v>
      </c>
    </row>
    <row r="112" spans="1:12" x14ac:dyDescent="0.3">
      <c r="A112" s="59">
        <v>21</v>
      </c>
      <c r="B112" s="59">
        <v>15420</v>
      </c>
      <c r="C112" s="62">
        <v>12</v>
      </c>
      <c r="D112" s="59">
        <v>15438</v>
      </c>
      <c r="E112" s="62">
        <v>24</v>
      </c>
      <c r="F112" s="59">
        <v>15447</v>
      </c>
      <c r="G112" s="65">
        <v>23</v>
      </c>
      <c r="H112" s="65">
        <v>15468</v>
      </c>
      <c r="I112" s="43"/>
      <c r="J112" s="43"/>
      <c r="K112" s="44">
        <v>0</v>
      </c>
      <c r="L112">
        <v>2122</v>
      </c>
    </row>
    <row r="113" spans="1:12" x14ac:dyDescent="0.3">
      <c r="A113" s="59">
        <v>21</v>
      </c>
      <c r="B113" s="59">
        <v>15570</v>
      </c>
      <c r="C113" s="62">
        <v>21</v>
      </c>
      <c r="D113" s="59">
        <v>15578</v>
      </c>
      <c r="E113" s="62">
        <v>11</v>
      </c>
      <c r="F113" s="59">
        <v>15591</v>
      </c>
      <c r="G113" s="65">
        <v>21</v>
      </c>
      <c r="H113" s="65">
        <v>15601</v>
      </c>
      <c r="I113" s="43"/>
      <c r="J113" s="43"/>
      <c r="K113" s="44">
        <v>0</v>
      </c>
      <c r="L113">
        <v>2212</v>
      </c>
    </row>
    <row r="114" spans="1:12" x14ac:dyDescent="0.3">
      <c r="A114" s="59">
        <v>21</v>
      </c>
      <c r="B114" s="59">
        <v>15706</v>
      </c>
      <c r="C114" s="62">
        <v>12</v>
      </c>
      <c r="D114" s="59">
        <v>15715</v>
      </c>
      <c r="E114" s="62">
        <v>24</v>
      </c>
      <c r="F114" s="59">
        <v>15739</v>
      </c>
      <c r="G114" s="65">
        <v>23</v>
      </c>
      <c r="H114" s="65">
        <v>15748</v>
      </c>
      <c r="I114" s="43"/>
      <c r="J114" s="43"/>
      <c r="K114" s="44">
        <v>0</v>
      </c>
      <c r="L114">
        <v>2122</v>
      </c>
    </row>
    <row r="115" spans="1:12" x14ac:dyDescent="0.3">
      <c r="A115" s="59">
        <v>21</v>
      </c>
      <c r="B115" s="59">
        <v>15846</v>
      </c>
      <c r="C115" s="62">
        <v>21</v>
      </c>
      <c r="D115" s="59">
        <v>15871</v>
      </c>
      <c r="E115" s="62">
        <v>11</v>
      </c>
      <c r="F115" s="59">
        <v>15881</v>
      </c>
      <c r="G115" s="65">
        <v>21</v>
      </c>
      <c r="H115" s="65">
        <v>15890</v>
      </c>
      <c r="I115" s="43"/>
      <c r="J115" s="43"/>
      <c r="K115" s="44">
        <v>0</v>
      </c>
      <c r="L115">
        <v>2212</v>
      </c>
    </row>
    <row r="116" spans="1:12" x14ac:dyDescent="0.3">
      <c r="A116" s="59">
        <v>21</v>
      </c>
      <c r="B116" s="59">
        <v>15981</v>
      </c>
      <c r="C116" s="62">
        <v>21</v>
      </c>
      <c r="D116" s="59">
        <v>15986</v>
      </c>
      <c r="E116" s="62">
        <v>22</v>
      </c>
      <c r="F116" s="59">
        <v>15997</v>
      </c>
      <c r="G116" s="65">
        <v>14</v>
      </c>
      <c r="H116" s="65">
        <v>16005</v>
      </c>
      <c r="I116" s="43"/>
      <c r="J116" s="43"/>
      <c r="K116" s="44">
        <v>0</v>
      </c>
      <c r="L116">
        <v>2221</v>
      </c>
    </row>
    <row r="117" spans="1:12" x14ac:dyDescent="0.3">
      <c r="A117" s="59">
        <v>21</v>
      </c>
      <c r="B117" s="59">
        <v>16103</v>
      </c>
      <c r="C117" s="62">
        <v>21</v>
      </c>
      <c r="D117" s="59">
        <v>16110</v>
      </c>
      <c r="E117" s="62">
        <v>22</v>
      </c>
      <c r="F117" s="59">
        <v>16124</v>
      </c>
      <c r="G117" s="65">
        <v>23</v>
      </c>
      <c r="H117" s="65">
        <v>16149</v>
      </c>
      <c r="I117" s="43"/>
      <c r="J117" s="43"/>
      <c r="K117" s="44">
        <v>0</v>
      </c>
      <c r="L117">
        <v>2222</v>
      </c>
    </row>
    <row r="118" spans="1:12" x14ac:dyDescent="0.3">
      <c r="A118" s="59">
        <v>21</v>
      </c>
      <c r="B118" s="59">
        <v>16250</v>
      </c>
      <c r="C118" s="62">
        <v>12</v>
      </c>
      <c r="D118" s="59">
        <v>16263</v>
      </c>
      <c r="E118" s="62">
        <v>24</v>
      </c>
      <c r="F118" s="59">
        <v>16272</v>
      </c>
      <c r="G118" s="65">
        <v>23</v>
      </c>
      <c r="H118" s="65">
        <v>16287</v>
      </c>
      <c r="I118" s="43"/>
      <c r="J118" s="43"/>
      <c r="K118" s="44">
        <v>0</v>
      </c>
      <c r="L118">
        <v>2122</v>
      </c>
    </row>
    <row r="119" spans="1:12" x14ac:dyDescent="0.3">
      <c r="A119" s="59">
        <v>12</v>
      </c>
      <c r="B119" s="59">
        <v>16406</v>
      </c>
      <c r="C119" s="62">
        <v>23</v>
      </c>
      <c r="D119" s="59">
        <v>16415</v>
      </c>
      <c r="E119" s="62">
        <v>13</v>
      </c>
      <c r="F119" s="59">
        <v>16440</v>
      </c>
      <c r="G119" s="65">
        <v>23</v>
      </c>
      <c r="H119" s="65">
        <v>16450</v>
      </c>
      <c r="I119" s="43"/>
      <c r="J119" s="43"/>
      <c r="K119" s="44">
        <v>0</v>
      </c>
      <c r="L119">
        <v>1212</v>
      </c>
    </row>
    <row r="120" spans="1:12" x14ac:dyDescent="0.3">
      <c r="A120" s="59">
        <v>21</v>
      </c>
      <c r="B120" s="59">
        <v>16550</v>
      </c>
      <c r="C120" s="62">
        <v>21</v>
      </c>
      <c r="D120" s="59">
        <v>16557</v>
      </c>
      <c r="E120" s="62">
        <v>22</v>
      </c>
      <c r="F120" s="59">
        <v>16576</v>
      </c>
      <c r="G120" s="65">
        <v>23</v>
      </c>
      <c r="H120" s="65">
        <v>16594</v>
      </c>
      <c r="I120" s="43"/>
      <c r="J120" s="43"/>
      <c r="K120" s="44">
        <v>0</v>
      </c>
      <c r="L120">
        <v>2222</v>
      </c>
    </row>
    <row r="121" spans="1:12" x14ac:dyDescent="0.3">
      <c r="A121" s="59">
        <v>21</v>
      </c>
      <c r="B121" s="59">
        <v>16701</v>
      </c>
      <c r="C121" s="62">
        <v>21</v>
      </c>
      <c r="D121" s="59">
        <v>16717</v>
      </c>
      <c r="E121" s="62">
        <v>11</v>
      </c>
      <c r="F121" s="59">
        <v>16733</v>
      </c>
      <c r="G121" s="65">
        <v>21</v>
      </c>
      <c r="H121" s="65">
        <v>16744</v>
      </c>
      <c r="I121" s="43"/>
      <c r="J121" s="43"/>
      <c r="K121" s="44">
        <v>0</v>
      </c>
      <c r="L121">
        <v>2212</v>
      </c>
    </row>
    <row r="122" spans="1:12" x14ac:dyDescent="0.3">
      <c r="A122" s="59">
        <v>21</v>
      </c>
      <c r="B122" s="59">
        <v>16838</v>
      </c>
      <c r="C122" s="62">
        <v>12</v>
      </c>
      <c r="D122" s="59">
        <v>16858</v>
      </c>
      <c r="E122" s="62">
        <v>24</v>
      </c>
      <c r="F122" s="59">
        <v>16867</v>
      </c>
      <c r="G122" s="65">
        <v>23</v>
      </c>
      <c r="H122" s="65">
        <v>16878</v>
      </c>
      <c r="I122" s="43"/>
      <c r="J122" s="43"/>
      <c r="K122" s="44">
        <v>0</v>
      </c>
      <c r="L122">
        <v>2122</v>
      </c>
    </row>
    <row r="123" spans="1:12" x14ac:dyDescent="0.3">
      <c r="A123" s="59">
        <v>21</v>
      </c>
      <c r="B123" s="59">
        <v>16988</v>
      </c>
      <c r="C123" s="62">
        <v>21</v>
      </c>
      <c r="D123" s="59">
        <v>16997</v>
      </c>
      <c r="E123" s="62">
        <v>11</v>
      </c>
      <c r="F123" s="59">
        <v>17006</v>
      </c>
      <c r="G123" s="65">
        <v>21</v>
      </c>
      <c r="H123" s="65">
        <v>17014</v>
      </c>
      <c r="I123" s="43"/>
      <c r="J123" s="43"/>
      <c r="K123" s="44">
        <v>0</v>
      </c>
      <c r="L123">
        <v>2212</v>
      </c>
    </row>
    <row r="124" spans="1:12" x14ac:dyDescent="0.3">
      <c r="A124" s="59">
        <v>12</v>
      </c>
      <c r="B124" s="59">
        <v>17124</v>
      </c>
      <c r="C124" s="62">
        <v>23</v>
      </c>
      <c r="D124" s="59">
        <v>17132</v>
      </c>
      <c r="E124" s="62">
        <v>13</v>
      </c>
      <c r="F124" s="59">
        <v>17153</v>
      </c>
      <c r="G124" s="65">
        <v>23</v>
      </c>
      <c r="H124" s="65">
        <v>17162</v>
      </c>
      <c r="I124" s="43"/>
      <c r="J124" s="43"/>
      <c r="K124" s="44">
        <v>0</v>
      </c>
      <c r="L124">
        <v>1212</v>
      </c>
    </row>
    <row r="125" spans="1:12" x14ac:dyDescent="0.3">
      <c r="A125" s="59">
        <v>21</v>
      </c>
      <c r="B125" s="59">
        <v>17267</v>
      </c>
      <c r="C125" s="62">
        <v>12</v>
      </c>
      <c r="D125" s="59">
        <v>17282</v>
      </c>
      <c r="E125" s="62">
        <v>24</v>
      </c>
      <c r="F125" s="59">
        <v>17292</v>
      </c>
      <c r="G125" s="65">
        <v>23</v>
      </c>
      <c r="H125" s="65">
        <v>17317</v>
      </c>
      <c r="I125" s="43"/>
      <c r="J125" s="43"/>
      <c r="K125" s="44">
        <v>0</v>
      </c>
      <c r="L125">
        <v>2122</v>
      </c>
    </row>
    <row r="126" spans="1:12" x14ac:dyDescent="0.3">
      <c r="A126" s="59">
        <v>21</v>
      </c>
      <c r="B126" s="59">
        <v>17423</v>
      </c>
      <c r="C126" s="62">
        <v>21</v>
      </c>
      <c r="D126" s="59">
        <v>17429</v>
      </c>
      <c r="E126" s="62">
        <v>11</v>
      </c>
      <c r="F126" s="59">
        <v>17438</v>
      </c>
      <c r="G126" s="65">
        <v>21</v>
      </c>
      <c r="H126" s="65">
        <v>17489</v>
      </c>
      <c r="I126" s="43"/>
      <c r="J126" s="43"/>
      <c r="K126" s="44">
        <v>0</v>
      </c>
      <c r="L126">
        <v>2212</v>
      </c>
    </row>
    <row r="127" spans="1:12" x14ac:dyDescent="0.3">
      <c r="A127" s="59">
        <v>21</v>
      </c>
      <c r="B127" s="59">
        <v>17593</v>
      </c>
      <c r="C127" s="62">
        <v>12</v>
      </c>
      <c r="D127" s="59">
        <v>17611</v>
      </c>
      <c r="E127" s="62">
        <v>24</v>
      </c>
      <c r="F127" s="59">
        <v>17620</v>
      </c>
      <c r="G127" s="65">
        <v>23</v>
      </c>
      <c r="H127" s="65">
        <v>17627</v>
      </c>
      <c r="I127" s="43"/>
      <c r="J127" s="43"/>
      <c r="K127" s="44">
        <v>0</v>
      </c>
      <c r="L127">
        <v>2122</v>
      </c>
    </row>
    <row r="128" spans="1:12" x14ac:dyDescent="0.3">
      <c r="A128" s="59">
        <v>21</v>
      </c>
      <c r="B128" s="59">
        <v>17726</v>
      </c>
      <c r="C128" s="62">
        <v>21</v>
      </c>
      <c r="D128" s="59">
        <v>17731</v>
      </c>
      <c r="E128" s="62">
        <v>22</v>
      </c>
      <c r="F128" s="59">
        <v>17751</v>
      </c>
      <c r="G128" s="65">
        <v>14</v>
      </c>
      <c r="H128" s="65">
        <v>17764</v>
      </c>
      <c r="I128" s="43"/>
      <c r="J128" s="43"/>
      <c r="K128" s="44">
        <v>0</v>
      </c>
      <c r="L128">
        <v>2221</v>
      </c>
    </row>
    <row r="129" spans="1:12" x14ac:dyDescent="0.3">
      <c r="A129" s="59">
        <v>21</v>
      </c>
      <c r="B129" s="59">
        <v>17865</v>
      </c>
      <c r="C129" s="62">
        <v>12</v>
      </c>
      <c r="D129" s="59">
        <v>17879</v>
      </c>
      <c r="E129" s="62">
        <v>24</v>
      </c>
      <c r="F129" s="59">
        <v>17889</v>
      </c>
      <c r="G129" s="65">
        <v>23</v>
      </c>
      <c r="H129" s="65">
        <v>17896</v>
      </c>
      <c r="I129" s="43"/>
      <c r="J129" s="43"/>
      <c r="K129" s="44">
        <v>0</v>
      </c>
      <c r="L129">
        <v>2122</v>
      </c>
    </row>
    <row r="130" spans="1:12" x14ac:dyDescent="0.3">
      <c r="A130" s="59">
        <v>21</v>
      </c>
      <c r="B130" s="59">
        <v>17995</v>
      </c>
      <c r="C130" s="62">
        <v>12</v>
      </c>
      <c r="D130" s="59">
        <v>18021</v>
      </c>
      <c r="E130" s="62">
        <v>24</v>
      </c>
      <c r="F130" s="59">
        <v>18036</v>
      </c>
      <c r="G130" s="65">
        <v>23</v>
      </c>
      <c r="H130" s="65">
        <v>18047</v>
      </c>
      <c r="I130" s="43"/>
      <c r="J130" s="43"/>
      <c r="K130" s="44">
        <v>0</v>
      </c>
      <c r="L130">
        <v>2122</v>
      </c>
    </row>
    <row r="131" spans="1:12" x14ac:dyDescent="0.3">
      <c r="A131" s="59">
        <v>21</v>
      </c>
      <c r="B131" s="59">
        <v>18148</v>
      </c>
      <c r="C131" s="62">
        <v>21</v>
      </c>
      <c r="D131" s="59">
        <v>18166</v>
      </c>
      <c r="E131" s="62">
        <v>11</v>
      </c>
      <c r="F131" s="59">
        <v>18180</v>
      </c>
      <c r="G131" s="65">
        <v>21</v>
      </c>
      <c r="H131" s="65">
        <v>18197</v>
      </c>
      <c r="I131" s="43"/>
      <c r="J131" s="43"/>
      <c r="K131" s="44">
        <v>0</v>
      </c>
      <c r="L131">
        <v>2212</v>
      </c>
    </row>
    <row r="132" spans="1:12" x14ac:dyDescent="0.3">
      <c r="A132" s="60">
        <v>21</v>
      </c>
      <c r="B132" s="60">
        <v>18290</v>
      </c>
      <c r="C132" s="63">
        <v>21</v>
      </c>
      <c r="D132" s="60">
        <v>18297</v>
      </c>
      <c r="E132" s="63">
        <v>11</v>
      </c>
      <c r="F132" s="60">
        <v>18308</v>
      </c>
      <c r="G132" s="66">
        <v>21</v>
      </c>
      <c r="H132" s="66">
        <v>18319</v>
      </c>
      <c r="I132" s="42"/>
      <c r="J132" s="42"/>
      <c r="K132" s="52">
        <v>0</v>
      </c>
      <c r="L132">
        <v>2212</v>
      </c>
    </row>
    <row r="133" spans="1:12" x14ac:dyDescent="0.3">
      <c r="A133" s="60">
        <v>21</v>
      </c>
      <c r="B133" s="60">
        <v>18410</v>
      </c>
      <c r="C133" s="63">
        <v>21</v>
      </c>
      <c r="D133" s="60">
        <v>18415</v>
      </c>
      <c r="E133" s="63">
        <v>22</v>
      </c>
      <c r="F133" s="60">
        <v>18425</v>
      </c>
      <c r="G133" s="66">
        <v>14</v>
      </c>
      <c r="H133" s="66">
        <v>18434</v>
      </c>
      <c r="I133" s="42"/>
      <c r="J133" s="42"/>
      <c r="K133" s="52">
        <v>0</v>
      </c>
      <c r="L133">
        <v>2221</v>
      </c>
    </row>
    <row r="134" spans="1:12" x14ac:dyDescent="0.3">
      <c r="A134" s="60">
        <v>21</v>
      </c>
      <c r="B134" s="60">
        <v>18536</v>
      </c>
      <c r="C134" s="63">
        <v>12</v>
      </c>
      <c r="D134" s="60">
        <v>18546</v>
      </c>
      <c r="E134" s="63">
        <v>24</v>
      </c>
      <c r="F134" s="60">
        <v>18554</v>
      </c>
      <c r="G134" s="66">
        <v>23</v>
      </c>
      <c r="H134" s="66">
        <v>18565</v>
      </c>
      <c r="I134" s="42"/>
      <c r="J134" s="42"/>
      <c r="K134" s="52">
        <v>0</v>
      </c>
      <c r="L134">
        <v>2122</v>
      </c>
    </row>
    <row r="135" spans="1:12" x14ac:dyDescent="0.3">
      <c r="A135" s="60">
        <v>21</v>
      </c>
      <c r="B135" s="60">
        <v>18665</v>
      </c>
      <c r="C135" s="63">
        <v>21</v>
      </c>
      <c r="D135" s="60">
        <v>18670</v>
      </c>
      <c r="E135" s="63">
        <v>22</v>
      </c>
      <c r="F135" s="60">
        <v>18708</v>
      </c>
      <c r="G135" s="66">
        <v>23</v>
      </c>
      <c r="H135" s="66">
        <v>18769</v>
      </c>
      <c r="I135" s="42"/>
      <c r="J135" s="42"/>
      <c r="K135" s="52">
        <v>0</v>
      </c>
      <c r="L135">
        <v>2222</v>
      </c>
    </row>
    <row r="136" spans="1:12" x14ac:dyDescent="0.3">
      <c r="A136" s="60">
        <v>21</v>
      </c>
      <c r="B136" s="60">
        <v>18869</v>
      </c>
      <c r="C136" s="63">
        <v>21</v>
      </c>
      <c r="D136" s="60">
        <v>18875</v>
      </c>
      <c r="E136" s="63">
        <v>11</v>
      </c>
      <c r="F136" s="60">
        <v>18887</v>
      </c>
      <c r="G136" s="66">
        <v>21</v>
      </c>
      <c r="H136" s="66">
        <v>18896</v>
      </c>
      <c r="I136" s="42"/>
      <c r="J136" s="42"/>
      <c r="K136" s="52">
        <v>0</v>
      </c>
      <c r="L136">
        <v>2212</v>
      </c>
    </row>
    <row r="137" spans="1:12" x14ac:dyDescent="0.3">
      <c r="A137" s="60">
        <v>21</v>
      </c>
      <c r="B137" s="60">
        <v>18986</v>
      </c>
      <c r="C137" s="63">
        <v>21</v>
      </c>
      <c r="D137" s="60">
        <v>18992</v>
      </c>
      <c r="E137" s="63">
        <v>11</v>
      </c>
      <c r="F137" s="60">
        <v>19015</v>
      </c>
      <c r="G137" s="66">
        <v>21</v>
      </c>
      <c r="H137" s="66">
        <v>19033</v>
      </c>
      <c r="I137" s="42"/>
      <c r="J137" s="42"/>
      <c r="K137" s="52">
        <v>0</v>
      </c>
      <c r="L137">
        <v>2212</v>
      </c>
    </row>
    <row r="138" spans="1:12" x14ac:dyDescent="0.3">
      <c r="A138" s="60">
        <v>21</v>
      </c>
      <c r="B138" s="60">
        <v>19127</v>
      </c>
      <c r="C138" s="63">
        <v>12</v>
      </c>
      <c r="D138" s="60">
        <v>19144</v>
      </c>
      <c r="E138" s="63">
        <v>24</v>
      </c>
      <c r="F138" s="60">
        <v>19153</v>
      </c>
      <c r="G138" s="66">
        <v>23</v>
      </c>
      <c r="H138" s="66">
        <v>19178</v>
      </c>
      <c r="I138" s="42"/>
      <c r="J138" s="42"/>
      <c r="K138" s="52">
        <v>0</v>
      </c>
      <c r="L138">
        <v>2122</v>
      </c>
    </row>
    <row r="139" spans="1:12" x14ac:dyDescent="0.3">
      <c r="A139" s="60">
        <v>21</v>
      </c>
      <c r="B139" s="60">
        <v>19276</v>
      </c>
      <c r="C139" s="63">
        <v>21</v>
      </c>
      <c r="D139" s="60">
        <v>19283</v>
      </c>
      <c r="E139" s="63">
        <v>22</v>
      </c>
      <c r="F139" s="60">
        <v>19292</v>
      </c>
      <c r="G139" s="66">
        <v>14</v>
      </c>
      <c r="H139" s="66">
        <v>19303</v>
      </c>
      <c r="I139" s="42"/>
      <c r="J139" s="42"/>
      <c r="K139" s="52">
        <v>0</v>
      </c>
      <c r="L139">
        <v>2221</v>
      </c>
    </row>
    <row r="140" spans="1:12" x14ac:dyDescent="0.3">
      <c r="A140" s="60">
        <v>21</v>
      </c>
      <c r="B140" s="60">
        <v>19402</v>
      </c>
      <c r="C140" s="63">
        <v>21</v>
      </c>
      <c r="D140" s="60">
        <v>19407</v>
      </c>
      <c r="E140" s="63">
        <v>22</v>
      </c>
      <c r="F140" s="60">
        <v>19430</v>
      </c>
      <c r="G140" s="66">
        <v>23</v>
      </c>
      <c r="H140" s="66">
        <v>19440</v>
      </c>
      <c r="I140" s="42"/>
      <c r="J140" s="42"/>
      <c r="K140" s="52">
        <v>0</v>
      </c>
      <c r="L140">
        <v>2222</v>
      </c>
    </row>
    <row r="141" spans="1:12" x14ac:dyDescent="0.3">
      <c r="A141" s="60">
        <v>21</v>
      </c>
      <c r="B141" s="60">
        <v>19540</v>
      </c>
      <c r="C141" s="63">
        <v>21</v>
      </c>
      <c r="D141" s="60">
        <v>19546</v>
      </c>
      <c r="E141" s="63">
        <v>22</v>
      </c>
      <c r="F141" s="60">
        <v>19567</v>
      </c>
      <c r="G141" s="66">
        <v>23</v>
      </c>
      <c r="H141" s="66">
        <v>19589</v>
      </c>
      <c r="I141" s="42"/>
      <c r="J141" s="42"/>
      <c r="K141" s="52">
        <v>0</v>
      </c>
      <c r="L141">
        <v>2222</v>
      </c>
    </row>
    <row r="142" spans="1:12" x14ac:dyDescent="0.3">
      <c r="A142" s="60">
        <v>21</v>
      </c>
      <c r="B142" s="60">
        <v>19693</v>
      </c>
      <c r="C142" s="63">
        <v>12</v>
      </c>
      <c r="D142" s="60">
        <v>19710</v>
      </c>
      <c r="E142" s="63">
        <v>24</v>
      </c>
      <c r="F142" s="60">
        <v>19721</v>
      </c>
      <c r="G142" s="66">
        <v>23</v>
      </c>
      <c r="H142" s="66">
        <v>19728</v>
      </c>
      <c r="I142" s="42"/>
      <c r="J142" s="42"/>
      <c r="K142" s="52">
        <v>0</v>
      </c>
      <c r="L142">
        <v>2122</v>
      </c>
    </row>
    <row r="143" spans="1:12" x14ac:dyDescent="0.3">
      <c r="A143" s="60">
        <v>21</v>
      </c>
      <c r="B143" s="60">
        <v>19837</v>
      </c>
      <c r="C143" s="63">
        <v>21</v>
      </c>
      <c r="D143" s="60">
        <v>19860</v>
      </c>
      <c r="E143" s="63">
        <v>22</v>
      </c>
      <c r="F143" s="60">
        <v>19870</v>
      </c>
      <c r="G143" s="66">
        <v>23</v>
      </c>
      <c r="H143" s="66">
        <v>19893</v>
      </c>
      <c r="I143" s="42"/>
      <c r="J143" s="42"/>
      <c r="K143" s="52">
        <v>0</v>
      </c>
      <c r="L143">
        <v>2222</v>
      </c>
    </row>
    <row r="144" spans="1:12" x14ac:dyDescent="0.3">
      <c r="A144" s="60">
        <v>21</v>
      </c>
      <c r="B144" s="60">
        <v>19996</v>
      </c>
      <c r="C144" s="63">
        <v>21</v>
      </c>
      <c r="D144" s="60">
        <v>20003</v>
      </c>
      <c r="E144" s="63">
        <v>22</v>
      </c>
      <c r="F144" s="60">
        <v>20024</v>
      </c>
      <c r="G144" s="66">
        <v>23</v>
      </c>
      <c r="H144" s="66">
        <v>20032</v>
      </c>
      <c r="I144" s="42"/>
      <c r="J144" s="42"/>
      <c r="K144" s="52">
        <v>0</v>
      </c>
      <c r="L144">
        <v>2222</v>
      </c>
    </row>
    <row r="145" spans="1:12" x14ac:dyDescent="0.3">
      <c r="A145" s="60">
        <v>21</v>
      </c>
      <c r="B145" s="60">
        <v>20136</v>
      </c>
      <c r="C145" s="63">
        <v>21</v>
      </c>
      <c r="D145" s="60">
        <v>20143</v>
      </c>
      <c r="E145" s="63">
        <v>22</v>
      </c>
      <c r="F145" s="60">
        <v>20167</v>
      </c>
      <c r="G145" s="66">
        <v>23</v>
      </c>
      <c r="H145" s="66">
        <v>20176</v>
      </c>
      <c r="I145" s="42"/>
      <c r="J145" s="42"/>
      <c r="K145" s="52">
        <v>0</v>
      </c>
      <c r="L145">
        <v>2222</v>
      </c>
    </row>
    <row r="146" spans="1:12" x14ac:dyDescent="0.3">
      <c r="A146" s="60">
        <v>21</v>
      </c>
      <c r="B146" s="60">
        <v>20294</v>
      </c>
      <c r="C146" s="63">
        <v>12</v>
      </c>
      <c r="D146" s="60">
        <v>20303</v>
      </c>
      <c r="E146" s="63">
        <v>24</v>
      </c>
      <c r="F146" s="60">
        <v>20314</v>
      </c>
      <c r="G146" s="66">
        <v>23</v>
      </c>
      <c r="H146" s="66">
        <v>20326</v>
      </c>
      <c r="I146" s="42"/>
      <c r="J146" s="42"/>
      <c r="K146" s="52">
        <v>0</v>
      </c>
      <c r="L146">
        <v>2122</v>
      </c>
    </row>
    <row r="147" spans="1:12" x14ac:dyDescent="0.3">
      <c r="A147" s="60">
        <v>21</v>
      </c>
      <c r="B147" s="60">
        <v>20426</v>
      </c>
      <c r="C147" s="63">
        <v>21</v>
      </c>
      <c r="D147" s="60">
        <v>20462</v>
      </c>
      <c r="E147" s="63">
        <v>22</v>
      </c>
      <c r="F147" s="60">
        <v>20474</v>
      </c>
      <c r="G147" s="66">
        <v>23</v>
      </c>
      <c r="H147" s="66">
        <v>20488</v>
      </c>
      <c r="I147" s="42"/>
      <c r="J147" s="42"/>
      <c r="K147" s="52">
        <v>0</v>
      </c>
      <c r="L147">
        <v>2222</v>
      </c>
    </row>
    <row r="148" spans="1:12" x14ac:dyDescent="0.3">
      <c r="A148" s="60">
        <v>21</v>
      </c>
      <c r="B148" s="60">
        <v>20591</v>
      </c>
      <c r="C148" s="63">
        <v>21</v>
      </c>
      <c r="D148" s="60">
        <v>20598</v>
      </c>
      <c r="E148" s="63">
        <v>22</v>
      </c>
      <c r="F148" s="60">
        <v>20605</v>
      </c>
      <c r="G148" s="66">
        <v>14</v>
      </c>
      <c r="H148" s="66">
        <v>20617</v>
      </c>
      <c r="I148" s="42"/>
      <c r="J148" s="42"/>
      <c r="K148" s="52">
        <v>0</v>
      </c>
      <c r="L148">
        <v>2221</v>
      </c>
    </row>
    <row r="149" spans="1:12" x14ac:dyDescent="0.3">
      <c r="A149" s="60">
        <v>21</v>
      </c>
      <c r="B149" s="60">
        <v>20716</v>
      </c>
      <c r="C149" s="63">
        <v>12</v>
      </c>
      <c r="D149" s="60">
        <v>20730</v>
      </c>
      <c r="E149" s="63">
        <v>24</v>
      </c>
      <c r="F149" s="60">
        <v>20741</v>
      </c>
      <c r="G149" s="66">
        <v>23</v>
      </c>
      <c r="H149" s="66">
        <v>20749</v>
      </c>
      <c r="I149" s="42"/>
      <c r="J149" s="42"/>
      <c r="K149" s="52">
        <v>0</v>
      </c>
      <c r="L149">
        <v>2122</v>
      </c>
    </row>
    <row r="150" spans="1:12" x14ac:dyDescent="0.3">
      <c r="A150" s="60">
        <v>21</v>
      </c>
      <c r="B150" s="60">
        <v>20849</v>
      </c>
      <c r="C150" s="63">
        <v>21</v>
      </c>
      <c r="D150" s="60">
        <v>20855</v>
      </c>
      <c r="E150" s="63">
        <v>11</v>
      </c>
      <c r="F150" s="60">
        <v>20871</v>
      </c>
      <c r="G150" s="66">
        <v>21</v>
      </c>
      <c r="H150" s="66">
        <v>20896</v>
      </c>
      <c r="I150" s="42"/>
      <c r="J150" s="42"/>
      <c r="K150" s="52">
        <v>0</v>
      </c>
      <c r="L150">
        <v>2212</v>
      </c>
    </row>
    <row r="151" spans="1:12" x14ac:dyDescent="0.3">
      <c r="A151" s="60">
        <v>21</v>
      </c>
      <c r="B151" s="60">
        <v>20987</v>
      </c>
      <c r="C151" s="63">
        <v>12</v>
      </c>
      <c r="D151" s="60">
        <v>21005</v>
      </c>
      <c r="E151" s="63">
        <v>24</v>
      </c>
      <c r="F151" s="60">
        <v>21020</v>
      </c>
      <c r="G151" s="66">
        <v>23</v>
      </c>
      <c r="H151" s="66">
        <v>21031</v>
      </c>
      <c r="I151" s="42"/>
      <c r="J151" s="42"/>
      <c r="K151" s="52">
        <v>0</v>
      </c>
      <c r="L151">
        <v>2122</v>
      </c>
    </row>
    <row r="152" spans="1:12" x14ac:dyDescent="0.3">
      <c r="A152" s="60">
        <v>21</v>
      </c>
      <c r="B152" s="60">
        <v>21135</v>
      </c>
      <c r="C152" s="63">
        <v>21</v>
      </c>
      <c r="D152" s="60">
        <v>21140</v>
      </c>
      <c r="E152" s="63">
        <v>22</v>
      </c>
      <c r="F152" s="60">
        <v>21151</v>
      </c>
      <c r="G152" s="66">
        <v>14</v>
      </c>
      <c r="H152" s="66">
        <v>21159</v>
      </c>
      <c r="I152" s="42"/>
      <c r="J152" s="42"/>
      <c r="K152" s="52">
        <v>0</v>
      </c>
      <c r="L152">
        <v>2221</v>
      </c>
    </row>
    <row r="153" spans="1:12" x14ac:dyDescent="0.3">
      <c r="A153" s="60">
        <v>21</v>
      </c>
      <c r="B153" s="60">
        <v>21257</v>
      </c>
      <c r="C153" s="63">
        <v>21</v>
      </c>
      <c r="D153" s="60">
        <v>21290</v>
      </c>
      <c r="E153" s="63">
        <v>22</v>
      </c>
      <c r="F153" s="60">
        <v>21309</v>
      </c>
      <c r="G153" s="66">
        <v>23</v>
      </c>
      <c r="H153" s="66">
        <v>21325</v>
      </c>
      <c r="I153" s="42"/>
      <c r="J153" s="42"/>
      <c r="K153" s="52">
        <v>0</v>
      </c>
      <c r="L153">
        <v>2222</v>
      </c>
    </row>
    <row r="154" spans="1:12" x14ac:dyDescent="0.3">
      <c r="A154" s="60">
        <v>21</v>
      </c>
      <c r="B154" s="60">
        <v>21433</v>
      </c>
      <c r="C154" s="63">
        <v>12</v>
      </c>
      <c r="D154" s="60">
        <v>21443</v>
      </c>
      <c r="E154" s="63">
        <v>24</v>
      </c>
      <c r="F154" s="60">
        <v>21452</v>
      </c>
      <c r="G154" s="66">
        <v>23</v>
      </c>
      <c r="H154" s="66">
        <v>21459</v>
      </c>
      <c r="I154" s="42"/>
      <c r="J154" s="42"/>
      <c r="K154" s="52">
        <v>0</v>
      </c>
      <c r="L154">
        <v>2122</v>
      </c>
    </row>
    <row r="155" spans="1:12" x14ac:dyDescent="0.3">
      <c r="A155" s="60">
        <v>21</v>
      </c>
      <c r="B155" s="60">
        <v>21580</v>
      </c>
      <c r="C155" s="63">
        <v>12</v>
      </c>
      <c r="D155" s="60">
        <v>21589</v>
      </c>
      <c r="E155" s="63">
        <v>24</v>
      </c>
      <c r="F155" s="60">
        <v>21630</v>
      </c>
      <c r="G155" s="66">
        <v>23</v>
      </c>
      <c r="H155" s="66">
        <v>21648</v>
      </c>
      <c r="I155" s="42"/>
      <c r="J155" s="42"/>
      <c r="K155" s="52">
        <v>0</v>
      </c>
      <c r="L155">
        <v>2122</v>
      </c>
    </row>
    <row r="156" spans="1:12" x14ac:dyDescent="0.3">
      <c r="A156" s="60">
        <v>21</v>
      </c>
      <c r="B156" s="60">
        <v>21748</v>
      </c>
      <c r="C156" s="63">
        <v>21</v>
      </c>
      <c r="D156" s="60">
        <v>21754</v>
      </c>
      <c r="E156" s="63">
        <v>11</v>
      </c>
      <c r="F156" s="60">
        <v>21768</v>
      </c>
      <c r="G156" s="66">
        <v>21</v>
      </c>
      <c r="H156" s="66">
        <v>21777</v>
      </c>
      <c r="I156" s="42"/>
      <c r="J156" s="42"/>
      <c r="K156" s="52">
        <v>1</v>
      </c>
      <c r="L156">
        <v>2212</v>
      </c>
    </row>
    <row r="157" spans="1:12" x14ac:dyDescent="0.3">
      <c r="A157" s="17"/>
      <c r="B157" s="17"/>
      <c r="C157" s="17"/>
      <c r="D157" s="17"/>
      <c r="E157" s="17"/>
      <c r="F157" s="17"/>
      <c r="G157" s="17"/>
      <c r="H1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0</v>
      </c>
      <c r="B2" s="35">
        <v>40756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121</v>
      </c>
      <c r="V3" s="26" t="s">
        <v>115</v>
      </c>
      <c r="W3">
        <f>COUNTA(L7:L26)</f>
        <v>20</v>
      </c>
      <c r="AA3" s="26" t="s">
        <v>115</v>
      </c>
      <c r="AB3">
        <f>COUNTA(L27:L46)</f>
        <v>20</v>
      </c>
      <c r="AF3" s="26" t="s">
        <v>115</v>
      </c>
      <c r="AG3">
        <f>COUNTA(L47:L67)</f>
        <v>21</v>
      </c>
      <c r="AK3" s="26" t="s">
        <v>115</v>
      </c>
      <c r="AL3">
        <f>COUNTA(L68:L87)</f>
        <v>20</v>
      </c>
      <c r="AP3" s="26" t="s">
        <v>115</v>
      </c>
      <c r="AQ3">
        <f>COUNTA(L88:L107)</f>
        <v>20</v>
      </c>
      <c r="AU3" s="26" t="s">
        <v>115</v>
      </c>
      <c r="AV3">
        <f>COUNTA(L108:L127)</f>
        <v>20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121</v>
      </c>
      <c r="V4" s="26" t="s">
        <v>116</v>
      </c>
      <c r="W4">
        <f>SUM(U7:U22)</f>
        <v>20</v>
      </c>
      <c r="AA4" s="26" t="s">
        <v>116</v>
      </c>
      <c r="AB4">
        <f>SUM(Z7:Z22)</f>
        <v>20</v>
      </c>
      <c r="AF4" s="26" t="s">
        <v>116</v>
      </c>
      <c r="AG4">
        <f>SUM(AE7:AE22)</f>
        <v>21</v>
      </c>
      <c r="AK4" s="26" t="s">
        <v>116</v>
      </c>
      <c r="AL4">
        <f>SUM(AJ7:AJ22)</f>
        <v>20</v>
      </c>
      <c r="AP4" s="26" t="s">
        <v>116</v>
      </c>
      <c r="AQ4">
        <f>SUM(AO7:AO22)</f>
        <v>20</v>
      </c>
      <c r="AU4" s="26" t="s">
        <v>116</v>
      </c>
      <c r="AV4">
        <f>SUM(AT7:AT22)</f>
        <v>20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23</v>
      </c>
      <c r="C7" s="61">
        <v>21</v>
      </c>
      <c r="D7" s="58">
        <v>32</v>
      </c>
      <c r="E7" s="61">
        <v>11</v>
      </c>
      <c r="F7" s="58">
        <v>40</v>
      </c>
      <c r="G7" s="64">
        <v>21</v>
      </c>
      <c r="H7" s="64">
        <v>48</v>
      </c>
      <c r="I7" s="43"/>
      <c r="J7" s="43"/>
      <c r="K7" s="44">
        <v>0</v>
      </c>
      <c r="L7">
        <v>2212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COUNTIF(L7:L26,T7)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COUNTIF(L27:L46,Y7)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COUNTIF(L47:L67,AD7)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COUNTIF(L68:L87,AI7)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COUNTIF(L88:L107,AN7)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COUNTIF(L108:L127,AS7)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144</v>
      </c>
      <c r="C8" s="62">
        <v>12</v>
      </c>
      <c r="D8" s="59">
        <v>157</v>
      </c>
      <c r="E8" s="62">
        <v>24</v>
      </c>
      <c r="F8" s="59">
        <v>165</v>
      </c>
      <c r="G8" s="65">
        <v>23</v>
      </c>
      <c r="H8" s="65">
        <v>176</v>
      </c>
      <c r="I8" s="43"/>
      <c r="J8" s="43"/>
      <c r="K8" s="44">
        <v>0</v>
      </c>
      <c r="L8">
        <v>2122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COUNTIF(L7:L26,T8)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COUNTIF(L27:L46,Y8)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COUNTIF(L47:L67,AD8)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COUNTIF(L68:L87,AI8)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COUNTIF(L88:L107,AN8)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COUNTIF(L108:L127,AS8)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275</v>
      </c>
      <c r="C9" s="62">
        <v>21</v>
      </c>
      <c r="D9" s="59">
        <v>282</v>
      </c>
      <c r="E9" s="62">
        <v>11</v>
      </c>
      <c r="F9" s="59">
        <v>299</v>
      </c>
      <c r="G9" s="65">
        <v>21</v>
      </c>
      <c r="H9" s="65">
        <v>308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0</v>
      </c>
      <c r="P9" s="37">
        <f>O9/$Q$4</f>
        <v>0</v>
      </c>
      <c r="Q9" s="37">
        <f>IF(P9=0,0,(P9*((LOG(P9))/LOG(2))))</f>
        <v>0</v>
      </c>
      <c r="T9" s="37">
        <f>N9</f>
        <v>1121</v>
      </c>
      <c r="U9" s="37">
        <f>COUNTIF(L7:L26,T9)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COUNTIF(L27:L46,Y9)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COUNTIF(L47:L67,AD9)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COUNTIF(L68:L87,AI9)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COUNTIF(L88:L107,AN9)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COUNTIF(L108:L127,AS9)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402</v>
      </c>
      <c r="C10" s="62">
        <v>12</v>
      </c>
      <c r="D10" s="59">
        <v>414</v>
      </c>
      <c r="E10" s="62">
        <v>24</v>
      </c>
      <c r="F10" s="59">
        <v>423</v>
      </c>
      <c r="G10" s="65">
        <v>23</v>
      </c>
      <c r="H10" s="65">
        <v>433</v>
      </c>
      <c r="I10" s="43"/>
      <c r="J10" s="43"/>
      <c r="K10" s="44">
        <v>0</v>
      </c>
      <c r="L10">
        <v>2122</v>
      </c>
      <c r="N10" s="37">
        <v>1122</v>
      </c>
      <c r="O10" s="37">
        <f>COUNTIF($L$7:$L$500,N10)</f>
        <v>0</v>
      </c>
      <c r="P10" s="37">
        <f>O10/$Q$4</f>
        <v>0</v>
      </c>
      <c r="Q10" s="37">
        <f>IF(P10=0,0,(P10*((LOG(P10))/LOG(2))))</f>
        <v>0</v>
      </c>
      <c r="T10" s="37">
        <f>N10</f>
        <v>1122</v>
      </c>
      <c r="U10" s="37">
        <f>COUNTIF(L7:L26,T10)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COUNTIF(L27:L46,Y10)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COUNTIF(L47:L67,AD10)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COUNTIF(L68:L87,AI10)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COUNTIF(L88:L107,AN10)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COUNTIF(L108:L127,AS10)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21</v>
      </c>
      <c r="B11" s="59">
        <v>532</v>
      </c>
      <c r="C11" s="62">
        <v>21</v>
      </c>
      <c r="D11" s="59">
        <v>539</v>
      </c>
      <c r="E11" s="62">
        <v>11</v>
      </c>
      <c r="F11" s="59">
        <v>553</v>
      </c>
      <c r="G11" s="65">
        <v>21</v>
      </c>
      <c r="H11" s="65">
        <v>562</v>
      </c>
      <c r="I11" s="43"/>
      <c r="J11" s="43"/>
      <c r="K11" s="44">
        <v>0</v>
      </c>
      <c r="L11">
        <v>2212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COUNTIF(L7:L26,T11)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COUNTIF(L27:L46,Y11)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COUNTIF(L47:L67,AD11)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COUNTIF(L68:L87,AI11)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COUNTIF(L88:L107,AN11)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COUNTIF(L108:L127,AS11)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654</v>
      </c>
      <c r="C12" s="62">
        <v>21</v>
      </c>
      <c r="D12" s="59">
        <v>661</v>
      </c>
      <c r="E12" s="62">
        <v>11</v>
      </c>
      <c r="F12" s="59">
        <v>672</v>
      </c>
      <c r="G12" s="65">
        <v>21</v>
      </c>
      <c r="H12" s="65">
        <v>680</v>
      </c>
      <c r="I12" s="43"/>
      <c r="J12" s="43"/>
      <c r="K12" s="44">
        <v>0</v>
      </c>
      <c r="L12">
        <v>2212</v>
      </c>
      <c r="N12" s="37">
        <v>1212</v>
      </c>
      <c r="O12" s="37">
        <f>COUNTIF($L$7:$L$500,N12)</f>
        <v>1</v>
      </c>
      <c r="P12" s="37">
        <f>O12/$Q$4</f>
        <v>8.2644628099173556E-3</v>
      </c>
      <c r="Q12" s="37">
        <f>IF(P12=0,0,(P12*((LOG(P12))/LOG(2))))</f>
        <v>-5.7180687911360294E-2</v>
      </c>
      <c r="T12" s="37">
        <f>N12</f>
        <v>1212</v>
      </c>
      <c r="U12" s="37">
        <f>COUNTIF(L7:L26,T12)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COUNTIF(L27:L46,Y12)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COUNTIF(L47:L67,AD12)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COUNTIF(L68:L87,AI12)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COUNTIF(L88:L107,AN12)</f>
        <v>1</v>
      </c>
      <c r="AP12" s="37">
        <f>AO12/(AQ4-AO20)</f>
        <v>7.6923076923076927E-2</v>
      </c>
      <c r="AQ12" s="37">
        <f>IF(AP12=0,0,(AP12*((LOG(AP12))/LOG(2))))</f>
        <v>-0.28464920908777636</v>
      </c>
      <c r="AS12" s="37">
        <f>N12</f>
        <v>1212</v>
      </c>
      <c r="AT12" s="37">
        <f>COUNTIF(L108:L127,AS12)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21</v>
      </c>
      <c r="B13" s="59">
        <v>776</v>
      </c>
      <c r="C13" s="62">
        <v>21</v>
      </c>
      <c r="D13" s="59">
        <v>785</v>
      </c>
      <c r="E13" s="62">
        <v>11</v>
      </c>
      <c r="F13" s="59">
        <v>793</v>
      </c>
      <c r="G13" s="65">
        <v>21</v>
      </c>
      <c r="H13" s="65">
        <v>801</v>
      </c>
      <c r="I13" s="43"/>
      <c r="J13" s="43"/>
      <c r="K13" s="44">
        <v>0</v>
      </c>
      <c r="L13">
        <v>2212</v>
      </c>
      <c r="N13" s="37">
        <v>1221</v>
      </c>
      <c r="O13" s="37">
        <f>COUNTIF($L$7:$L$500,N13)</f>
        <v>6</v>
      </c>
      <c r="P13" s="37">
        <f>O13/$Q$4</f>
        <v>4.9586776859504134E-2</v>
      </c>
      <c r="Q13" s="37">
        <f>IF(P13=0,0,(P13*((LOG(P13))/LOG(2))))</f>
        <v>-0.21490416875471596</v>
      </c>
      <c r="T13" s="37">
        <f>N13</f>
        <v>1221</v>
      </c>
      <c r="U13" s="37">
        <f>COUNTIF(L7:L26,T13)</f>
        <v>2</v>
      </c>
      <c r="V13" s="37">
        <f>U13/(W4-U20)</f>
        <v>0.16666666666666666</v>
      </c>
      <c r="W13" s="37">
        <f>IF(V13=0,0,(V13*((LOG(V13))/LOG(2))))</f>
        <v>-0.43082708345352599</v>
      </c>
      <c r="Y13" s="37">
        <f>N13</f>
        <v>1221</v>
      </c>
      <c r="Z13" s="37">
        <f>COUNTIF(L27:L46,Y13)</f>
        <v>1</v>
      </c>
      <c r="AA13" s="37">
        <f>Z13/(AB4-Z20)</f>
        <v>6.25E-2</v>
      </c>
      <c r="AB13" s="37">
        <f>IF(AA13=0,0,(AA13*((LOG(AA13))/LOG(2))))</f>
        <v>-0.25</v>
      </c>
      <c r="AD13" s="37">
        <f>N13</f>
        <v>1221</v>
      </c>
      <c r="AE13" s="37">
        <f>COUNTIF(L47:L67,AD13)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COUNTIF(L68:L87,AI13)</f>
        <v>2</v>
      </c>
      <c r="AK13" s="37">
        <f>AJ13/(AL4-AJ20)</f>
        <v>0.13333333333333333</v>
      </c>
      <c r="AL13" s="37">
        <f>IF(AK13=0,0,(AK13*((LOG(AK13))/LOG(2))))</f>
        <v>-0.3875854127478025</v>
      </c>
      <c r="AN13" s="37">
        <f>N13</f>
        <v>1221</v>
      </c>
      <c r="AO13" s="37">
        <f>COUNTIF(L88:L107,AN13)</f>
        <v>1</v>
      </c>
      <c r="AP13" s="37">
        <f>AO13/(AQ4-AO20)</f>
        <v>7.6923076923076927E-2</v>
      </c>
      <c r="AQ13" s="37">
        <f>IF(AP13=0,0,(AP13*((LOG(AP13))/LOG(2))))</f>
        <v>-0.28464920908777636</v>
      </c>
      <c r="AS13" s="37">
        <f>N13</f>
        <v>1221</v>
      </c>
      <c r="AT13" s="37">
        <f>COUNTIF(L108:L127,AS13)</f>
        <v>0</v>
      </c>
      <c r="AU13" s="37">
        <f>AT13/(AV4-AT20)</f>
        <v>0</v>
      </c>
      <c r="AV13" s="37">
        <f>IF(AU13=0,0,(AU13*((LOG(AU13))/LOG(2))))</f>
        <v>0</v>
      </c>
    </row>
    <row r="14" spans="1:48" x14ac:dyDescent="0.3">
      <c r="A14" s="59">
        <v>21</v>
      </c>
      <c r="B14" s="59">
        <v>895</v>
      </c>
      <c r="C14" s="62">
        <v>21</v>
      </c>
      <c r="D14" s="59">
        <v>930</v>
      </c>
      <c r="E14" s="62">
        <v>22</v>
      </c>
      <c r="F14" s="59">
        <v>937</v>
      </c>
      <c r="G14" s="65">
        <v>14</v>
      </c>
      <c r="H14" s="65">
        <v>959</v>
      </c>
      <c r="I14" s="43"/>
      <c r="J14" s="43"/>
      <c r="K14" s="44">
        <v>0</v>
      </c>
      <c r="L14">
        <v>2221</v>
      </c>
      <c r="N14" s="37">
        <v>1222</v>
      </c>
      <c r="O14" s="37">
        <f>COUNTIF($L$7:$L$500,N14)</f>
        <v>5</v>
      </c>
      <c r="P14" s="37">
        <f>O14/$Q$4</f>
        <v>4.1322314049586778E-2</v>
      </c>
      <c r="Q14" s="37">
        <f>IF(P14=0,0,(P14*((LOG(P14))/LOG(2))))</f>
        <v>-0.18995599761930712</v>
      </c>
      <c r="T14" s="37">
        <f>N14</f>
        <v>1222</v>
      </c>
      <c r="U14" s="37">
        <f>COUNTIF(L7:L26,T14)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COUNTIF(L27:L46,Y14)</f>
        <v>1</v>
      </c>
      <c r="AA14" s="37">
        <f>Z14/(AB4-Z20)</f>
        <v>6.25E-2</v>
      </c>
      <c r="AB14" s="37">
        <f>IF(AA14=0,0,(AA14*((LOG(AA14))/LOG(2))))</f>
        <v>-0.25</v>
      </c>
      <c r="AD14" s="37">
        <f>N14</f>
        <v>1222</v>
      </c>
      <c r="AE14" s="37">
        <f>COUNTIF(L47:L67,AD14)</f>
        <v>1</v>
      </c>
      <c r="AF14" s="37">
        <f>AE14/(AG4-AE20)</f>
        <v>7.6923076923076927E-2</v>
      </c>
      <c r="AG14" s="37">
        <f>IF(AF14=0,0,(AF14*((LOG(AF14))/LOG(2))))</f>
        <v>-0.28464920908777636</v>
      </c>
      <c r="AI14" s="37">
        <f>N14</f>
        <v>1222</v>
      </c>
      <c r="AJ14" s="37">
        <f>COUNTIF(L68:L87,AI14)</f>
        <v>1</v>
      </c>
      <c r="AK14" s="37">
        <f>AJ14/(AL4-AJ20)</f>
        <v>6.6666666666666666E-2</v>
      </c>
      <c r="AL14" s="37">
        <f>IF(AK14=0,0,(AK14*((LOG(AK14))/LOG(2))))</f>
        <v>-0.26045937304056793</v>
      </c>
      <c r="AN14" s="37">
        <f>N14</f>
        <v>1222</v>
      </c>
      <c r="AO14" s="37">
        <f>COUNTIF(L88:L107,AN14)</f>
        <v>1</v>
      </c>
      <c r="AP14" s="37">
        <f>AO14/(AQ4-AO20)</f>
        <v>7.6923076923076927E-2</v>
      </c>
      <c r="AQ14" s="37">
        <f>IF(AP14=0,0,(AP14*((LOG(AP14))/LOG(2))))</f>
        <v>-0.28464920908777636</v>
      </c>
      <c r="AS14" s="37">
        <f>N14</f>
        <v>1222</v>
      </c>
      <c r="AT14" s="37">
        <f>COUNTIF(L108:L127,AS14)</f>
        <v>1</v>
      </c>
      <c r="AU14" s="37">
        <f>AT14/(AV4-AT20)</f>
        <v>8.3333333333333329E-2</v>
      </c>
      <c r="AV14" s="37">
        <f>IF(AU14=0,0,(AU14*((LOG(AU14))/LOG(2))))</f>
        <v>-0.29874687506009634</v>
      </c>
    </row>
    <row r="15" spans="1:48" x14ac:dyDescent="0.3">
      <c r="A15" s="59">
        <v>12</v>
      </c>
      <c r="B15" s="59">
        <v>1090</v>
      </c>
      <c r="C15" s="62">
        <v>23</v>
      </c>
      <c r="D15" s="59">
        <v>1099</v>
      </c>
      <c r="E15" s="62">
        <v>24</v>
      </c>
      <c r="F15" s="59">
        <v>1118</v>
      </c>
      <c r="G15" s="65">
        <v>14</v>
      </c>
      <c r="H15" s="65">
        <v>1132</v>
      </c>
      <c r="I15" s="43"/>
      <c r="J15" s="43"/>
      <c r="K15" s="44">
        <v>0</v>
      </c>
      <c r="L15">
        <v>1221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COUNTIF(L7:L26,T15)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COUNTIF(L27:L46,Y15)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COUNTIF(L47:L67,AD15)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COUNTIF(L68:L87,AI15)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COUNTIF(L88:L107,AN15)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COUNTIF(L108:L127,AS15)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1267</v>
      </c>
      <c r="C16" s="62">
        <v>12</v>
      </c>
      <c r="D16" s="59">
        <v>1280</v>
      </c>
      <c r="E16" s="62">
        <v>24</v>
      </c>
      <c r="F16" s="59">
        <v>1288</v>
      </c>
      <c r="G16" s="65">
        <v>23</v>
      </c>
      <c r="H16" s="65">
        <v>1296</v>
      </c>
      <c r="I16" s="43"/>
      <c r="J16" s="43"/>
      <c r="K16" s="44">
        <v>0</v>
      </c>
      <c r="L16">
        <v>2122</v>
      </c>
      <c r="N16" s="37">
        <v>2112</v>
      </c>
      <c r="O16" s="37">
        <f>COUNTIF($L$7:$L$500,N16)</f>
        <v>0</v>
      </c>
      <c r="P16" s="37">
        <f>O16/$Q$4</f>
        <v>0</v>
      </c>
      <c r="Q16" s="37">
        <f>IF(P16=0,0,(P16*((LOG(P16))/LOG(2))))</f>
        <v>0</v>
      </c>
      <c r="T16" s="37">
        <f>N16</f>
        <v>2112</v>
      </c>
      <c r="U16" s="37">
        <f>COUNTIF(L7:L26,T16)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COUNTIF(L27:L46,Y16)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COUNTIF(L47:L67,AD16)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COUNTIF(L68:L87,AI16)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COUNTIF(L88:L107,AN16)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COUNTIF(L108:L127,AS16)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1393</v>
      </c>
      <c r="C17" s="62">
        <v>21</v>
      </c>
      <c r="D17" s="59">
        <v>1398</v>
      </c>
      <c r="E17" s="62">
        <v>11</v>
      </c>
      <c r="F17" s="59">
        <v>1412</v>
      </c>
      <c r="G17" s="65">
        <v>21</v>
      </c>
      <c r="H17" s="65">
        <v>1420</v>
      </c>
      <c r="I17" s="43"/>
      <c r="J17" s="43"/>
      <c r="K17" s="44">
        <v>0</v>
      </c>
      <c r="L17">
        <v>2212</v>
      </c>
      <c r="N17" s="37">
        <v>2121</v>
      </c>
      <c r="O17" s="37">
        <f>COUNTIF($L$7:$L$500,N17)</f>
        <v>7</v>
      </c>
      <c r="P17" s="37">
        <f>O17/$Q$4</f>
        <v>5.7851239669421489E-2</v>
      </c>
      <c r="Q17" s="37">
        <f>IF(P17=0,0,(P17*((LOG(P17))/LOG(2))))</f>
        <v>-0.23785585294643743</v>
      </c>
      <c r="T17" s="37">
        <f>N17</f>
        <v>2121</v>
      </c>
      <c r="U17" s="37">
        <f>COUNTIF(L7:L26,T17)</f>
        <v>1</v>
      </c>
      <c r="V17" s="37">
        <f>U17/(W4-U20)</f>
        <v>8.3333333333333329E-2</v>
      </c>
      <c r="W17" s="37">
        <f>IF(V17=0,0,(V17*((LOG(V17))/LOG(2))))</f>
        <v>-0.29874687506009634</v>
      </c>
      <c r="Y17" s="37">
        <f>N17</f>
        <v>2121</v>
      </c>
      <c r="Z17" s="37">
        <f>COUNTIF(L27:L46,Y17)</f>
        <v>2</v>
      </c>
      <c r="AA17" s="37">
        <f>Z17/(AB4-Z20)</f>
        <v>0.125</v>
      </c>
      <c r="AB17" s="37">
        <f>IF(AA17=0,0,(AA17*((LOG(AA17))/LOG(2))))</f>
        <v>-0.375</v>
      </c>
      <c r="AD17" s="37">
        <f>N17</f>
        <v>2121</v>
      </c>
      <c r="AE17" s="37">
        <f>COUNTIF(L47:L67,AD17)</f>
        <v>1</v>
      </c>
      <c r="AF17" s="37">
        <f>AE17/(AG4-AE20)</f>
        <v>7.6923076923076927E-2</v>
      </c>
      <c r="AG17" s="37">
        <f>IF(AF17=0,0,(AF17*((LOG(AF17))/LOG(2))))</f>
        <v>-0.28464920908777636</v>
      </c>
      <c r="AI17" s="37">
        <f>N17</f>
        <v>2121</v>
      </c>
      <c r="AJ17" s="37">
        <f>COUNTIF(L68:L87,AI17)</f>
        <v>1</v>
      </c>
      <c r="AK17" s="37">
        <f>AJ17/(AL4-AJ20)</f>
        <v>6.6666666666666666E-2</v>
      </c>
      <c r="AL17" s="37">
        <f>IF(AK17=0,0,(AK17*((LOG(AK17))/LOG(2))))</f>
        <v>-0.26045937304056793</v>
      </c>
      <c r="AN17" s="37">
        <f>N17</f>
        <v>2121</v>
      </c>
      <c r="AO17" s="37">
        <f>COUNTIF(L88:L107,AN17)</f>
        <v>1</v>
      </c>
      <c r="AP17" s="37">
        <f>AO17/(AQ4-AO20)</f>
        <v>7.6923076923076927E-2</v>
      </c>
      <c r="AQ17" s="37">
        <f>IF(AP17=0,0,(AP17*((LOG(AP17))/LOG(2))))</f>
        <v>-0.28464920908777636</v>
      </c>
      <c r="AS17" s="37">
        <f>N17</f>
        <v>2121</v>
      </c>
      <c r="AT17" s="37">
        <f>COUNTIF(L108:L127,AS17)</f>
        <v>1</v>
      </c>
      <c r="AU17" s="37">
        <f>AT17/(AV4-AT20)</f>
        <v>8.3333333333333329E-2</v>
      </c>
      <c r="AV17" s="37">
        <f>IF(AU17=0,0,(AU17*((LOG(AU17))/LOG(2))))</f>
        <v>-0.29874687506009634</v>
      </c>
    </row>
    <row r="18" spans="1:48" x14ac:dyDescent="0.3">
      <c r="A18" s="59">
        <v>21</v>
      </c>
      <c r="B18" s="59">
        <v>1525</v>
      </c>
      <c r="C18" s="62">
        <v>12</v>
      </c>
      <c r="D18" s="59">
        <v>1546</v>
      </c>
      <c r="E18" s="62">
        <v>24</v>
      </c>
      <c r="F18" s="59">
        <v>1554</v>
      </c>
      <c r="G18" s="65">
        <v>23</v>
      </c>
      <c r="H18" s="65">
        <v>1568</v>
      </c>
      <c r="I18" s="43"/>
      <c r="J18" s="43"/>
      <c r="K18" s="44">
        <v>0</v>
      </c>
      <c r="L18">
        <v>2122</v>
      </c>
      <c r="N18" s="37">
        <v>2122</v>
      </c>
      <c r="O18" s="37">
        <f>COUNTIF($L$7:$L$500,N18)</f>
        <v>45</v>
      </c>
      <c r="P18" s="37">
        <f>O18/$Q$4</f>
        <v>0.37190082644628097</v>
      </c>
      <c r="Q18" s="37">
        <f>IF(P18=0,0,(P18*((LOG(P18))/LOG(2))))</f>
        <v>-0.53070625076463962</v>
      </c>
      <c r="T18" s="37">
        <f>N18</f>
        <v>2122</v>
      </c>
      <c r="U18" s="37">
        <f>COUNTIF(L7:L26,T18)</f>
        <v>8</v>
      </c>
      <c r="V18" s="37">
        <f>U18/(W4-U20)</f>
        <v>0.66666666666666663</v>
      </c>
      <c r="W18" s="37">
        <f>IF(V18=0,0,(V18*((LOG(V18))/LOG(2))))</f>
        <v>-0.38997500048077083</v>
      </c>
      <c r="Y18" s="37">
        <f>N18</f>
        <v>2122</v>
      </c>
      <c r="Z18" s="37">
        <f>COUNTIF(L27:L46,Y18)</f>
        <v>7</v>
      </c>
      <c r="AA18" s="37">
        <f>Z18/(AB4-Z20)</f>
        <v>0.4375</v>
      </c>
      <c r="AB18" s="37">
        <f>IF(AA18=0,0,(AA18*((LOG(AA18))/LOG(2))))</f>
        <v>-0.52178222159979815</v>
      </c>
      <c r="AD18" s="37">
        <f>N18</f>
        <v>2122</v>
      </c>
      <c r="AE18" s="37">
        <f>COUNTIF(L47:L67,AD18)</f>
        <v>8</v>
      </c>
      <c r="AF18" s="37">
        <f>AE18/(AG4-AE20)</f>
        <v>0.61538461538461542</v>
      </c>
      <c r="AG18" s="37">
        <f>IF(AF18=0,0,(AF18*((LOG(AF18))/LOG(2))))</f>
        <v>-0.43103982654836437</v>
      </c>
      <c r="AI18" s="37">
        <f>N18</f>
        <v>2122</v>
      </c>
      <c r="AJ18" s="37">
        <f>COUNTIF(L68:L87,AI18)</f>
        <v>7</v>
      </c>
      <c r="AK18" s="37">
        <f>AJ18/(AL4-AJ20)</f>
        <v>0.46666666666666667</v>
      </c>
      <c r="AL18" s="37">
        <f>IF(AK18=0,0,(AK18*((LOG(AK18))/LOG(2))))</f>
        <v>-0.51311664765709342</v>
      </c>
      <c r="AN18" s="37">
        <f>N18</f>
        <v>2122</v>
      </c>
      <c r="AO18" s="37">
        <f>COUNTIF(L88:L107,AN18)</f>
        <v>7</v>
      </c>
      <c r="AP18" s="37">
        <f>AO18/(AQ4-AO20)</f>
        <v>0.53846153846153844</v>
      </c>
      <c r="AQ18" s="37">
        <f>IF(AP18=0,0,(AP18*((LOG(AP18))/LOG(2))))</f>
        <v>-0.48089181327572433</v>
      </c>
      <c r="AS18" s="37">
        <f>N18</f>
        <v>2122</v>
      </c>
      <c r="AT18" s="37">
        <f>COUNTIF(L108:L127,AS18)</f>
        <v>8</v>
      </c>
      <c r="AU18" s="37">
        <f>AT18/(AV4-AT20)</f>
        <v>0.66666666666666663</v>
      </c>
      <c r="AV18" s="37">
        <f>IF(AU18=0,0,(AU18*((LOG(AU18))/LOG(2))))</f>
        <v>-0.38997500048077083</v>
      </c>
    </row>
    <row r="19" spans="1:48" x14ac:dyDescent="0.3">
      <c r="A19" s="59">
        <v>21</v>
      </c>
      <c r="B19" s="59">
        <v>1667</v>
      </c>
      <c r="C19" s="62">
        <v>21</v>
      </c>
      <c r="D19" s="59">
        <v>1678</v>
      </c>
      <c r="E19" s="62">
        <v>11</v>
      </c>
      <c r="F19" s="59">
        <v>1686</v>
      </c>
      <c r="G19" s="65">
        <v>21</v>
      </c>
      <c r="H19" s="65">
        <v>1695</v>
      </c>
      <c r="I19" s="43"/>
      <c r="J19" s="43"/>
      <c r="K19" s="44">
        <v>0</v>
      </c>
      <c r="L19">
        <v>2212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COUNTIF(L7:L26,T19)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COUNTIF(L27:L46,Y19)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COUNTIF(L47:L67,AD19)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COUNTIF(L68:L87,AI19)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COUNTIF(L88:L107,AN19)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COUNTIF(L108:L127,AS19)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1798</v>
      </c>
      <c r="C20" s="62">
        <v>12</v>
      </c>
      <c r="D20" s="59">
        <v>1809</v>
      </c>
      <c r="E20" s="62">
        <v>24</v>
      </c>
      <c r="F20" s="59">
        <v>1817</v>
      </c>
      <c r="G20" s="65">
        <v>23</v>
      </c>
      <c r="H20" s="65">
        <v>1837</v>
      </c>
      <c r="I20" s="43"/>
      <c r="J20" s="43"/>
      <c r="K20" s="44">
        <v>0</v>
      </c>
      <c r="L20">
        <v>2122</v>
      </c>
      <c r="N20" s="37">
        <v>2212</v>
      </c>
      <c r="O20" s="37">
        <f>COUNTIF($L$7:$L$500,N20)</f>
        <v>40</v>
      </c>
      <c r="P20" s="37">
        <f>O20/$Q$4</f>
        <v>0.33057851239669422</v>
      </c>
      <c r="Q20" s="37">
        <f>IF(P20=0,0,(P20*((LOG(P20))/LOG(2))))</f>
        <v>-0.52791244376437418</v>
      </c>
      <c r="T20" s="37">
        <f>N20</f>
        <v>2212</v>
      </c>
      <c r="U20" s="37">
        <f>COUNTIF(L7:L26,T20)</f>
        <v>8</v>
      </c>
      <c r="V20" s="56"/>
      <c r="W20" s="57"/>
      <c r="Y20" s="37">
        <f>N20</f>
        <v>2212</v>
      </c>
      <c r="Z20" s="37">
        <f>COUNTIF(L27:L46,Y20)</f>
        <v>4</v>
      </c>
      <c r="AA20" s="56"/>
      <c r="AB20" s="57"/>
      <c r="AD20" s="37">
        <f>N20</f>
        <v>2212</v>
      </c>
      <c r="AE20" s="37">
        <f>COUNTIF(L47:L67,AD20)</f>
        <v>8</v>
      </c>
      <c r="AF20" s="56"/>
      <c r="AG20" s="57"/>
      <c r="AI20" s="37">
        <f>N20</f>
        <v>2212</v>
      </c>
      <c r="AJ20" s="37">
        <f>COUNTIF(L68:L87,AI20)</f>
        <v>5</v>
      </c>
      <c r="AK20" s="56"/>
      <c r="AL20" s="57"/>
      <c r="AN20" s="37">
        <f>N20</f>
        <v>2212</v>
      </c>
      <c r="AO20" s="37">
        <f>COUNTIF(L88:L107,AN20)</f>
        <v>7</v>
      </c>
      <c r="AP20" s="56"/>
      <c r="AQ20" s="57"/>
      <c r="AS20" s="37">
        <f>N20</f>
        <v>2212</v>
      </c>
      <c r="AT20" s="37">
        <f>COUNTIF(L108:L127,AS20)</f>
        <v>8</v>
      </c>
      <c r="AU20" s="56"/>
      <c r="AV20" s="57"/>
    </row>
    <row r="21" spans="1:48" x14ac:dyDescent="0.3">
      <c r="A21" s="59">
        <v>21</v>
      </c>
      <c r="B21" s="59">
        <v>1939</v>
      </c>
      <c r="C21" s="62">
        <v>12</v>
      </c>
      <c r="D21" s="59">
        <v>1955</v>
      </c>
      <c r="E21" s="62">
        <v>24</v>
      </c>
      <c r="F21" s="59">
        <v>1964</v>
      </c>
      <c r="G21" s="65">
        <v>23</v>
      </c>
      <c r="H21" s="65">
        <v>1986</v>
      </c>
      <c r="I21" s="43"/>
      <c r="J21" s="43"/>
      <c r="K21" s="44">
        <v>0</v>
      </c>
      <c r="L21">
        <v>2122</v>
      </c>
      <c r="N21" s="37">
        <v>2221</v>
      </c>
      <c r="O21" s="37">
        <f>COUNTIF($L$7:$L$500,N21)</f>
        <v>11</v>
      </c>
      <c r="P21" s="37">
        <f>O21/$Q$4</f>
        <v>9.0909090909090912E-2</v>
      </c>
      <c r="Q21" s="37">
        <f>IF(P21=0,0,(P21*((LOG(P21))/LOG(2))))</f>
        <v>-0.31449378351248153</v>
      </c>
      <c r="T21" s="37">
        <f>N21</f>
        <v>2221</v>
      </c>
      <c r="U21" s="37">
        <f>COUNTIF(L7:L26,T21)</f>
        <v>1</v>
      </c>
      <c r="V21" s="37">
        <f>U21/(W4-U20)</f>
        <v>8.3333333333333329E-2</v>
      </c>
      <c r="W21" s="37">
        <f>IF(V21=0,0,(V21*((LOG(V21))/LOG(2))))</f>
        <v>-0.29874687506009634</v>
      </c>
      <c r="Y21" s="37">
        <f>N21</f>
        <v>2221</v>
      </c>
      <c r="Z21" s="37">
        <f>COUNTIF(L27:L46,Y21)</f>
        <v>2</v>
      </c>
      <c r="AA21" s="37">
        <f>Z21/(AB4-Z20)</f>
        <v>0.125</v>
      </c>
      <c r="AB21" s="37">
        <f>IF(AA21=0,0,(AA21*((LOG(AA21))/LOG(2))))</f>
        <v>-0.375</v>
      </c>
      <c r="AD21" s="37">
        <f>N21</f>
        <v>2221</v>
      </c>
      <c r="AE21" s="37">
        <f>COUNTIF(L47:L67,AD21)</f>
        <v>1</v>
      </c>
      <c r="AF21" s="37">
        <f>AE21/(AG4-AE20)</f>
        <v>7.6923076923076927E-2</v>
      </c>
      <c r="AG21" s="37">
        <f>IF(AF21=0,0,(AF21*((LOG(AF21))/LOG(2))))</f>
        <v>-0.28464920908777636</v>
      </c>
      <c r="AI21" s="37">
        <f>N21</f>
        <v>2221</v>
      </c>
      <c r="AJ21" s="37">
        <f>COUNTIF(L68:L87,AI21)</f>
        <v>4</v>
      </c>
      <c r="AK21" s="37">
        <f>AJ21/(AL4-AJ20)</f>
        <v>0.26666666666666666</v>
      </c>
      <c r="AL21" s="37">
        <f>IF(AK21=0,0,(AK21*((LOG(AK21))/LOG(2))))</f>
        <v>-0.50850415882893829</v>
      </c>
      <c r="AN21" s="37">
        <f>N21</f>
        <v>2221</v>
      </c>
      <c r="AO21" s="37">
        <f>COUNTIF(L88:L107,AN21)</f>
        <v>2</v>
      </c>
      <c r="AP21" s="37">
        <f>AO21/(AQ4-AO20)</f>
        <v>0.15384615384615385</v>
      </c>
      <c r="AQ21" s="37">
        <f>IF(AP21=0,0,(AP21*((LOG(AP21))/LOG(2))))</f>
        <v>-0.4154522643293988</v>
      </c>
      <c r="AS21" s="37">
        <f>N21</f>
        <v>2221</v>
      </c>
      <c r="AT21" s="37">
        <f>COUNTIF(L108:L127,AS21)</f>
        <v>1</v>
      </c>
      <c r="AU21" s="37">
        <f>AT21/(AV4-AT20)</f>
        <v>8.3333333333333329E-2</v>
      </c>
      <c r="AV21" s="37">
        <f>IF(AU21=0,0,(AU21*((LOG(AU21))/LOG(2))))</f>
        <v>-0.29874687506009634</v>
      </c>
    </row>
    <row r="22" spans="1:48" x14ac:dyDescent="0.3">
      <c r="A22" s="59">
        <v>21</v>
      </c>
      <c r="B22" s="59">
        <v>2107</v>
      </c>
      <c r="C22" s="62">
        <v>12</v>
      </c>
      <c r="D22" s="59">
        <v>2118</v>
      </c>
      <c r="E22" s="62">
        <v>24</v>
      </c>
      <c r="F22" s="59">
        <v>2128</v>
      </c>
      <c r="G22" s="65">
        <v>23</v>
      </c>
      <c r="H22" s="65">
        <v>2164</v>
      </c>
      <c r="I22" s="43"/>
      <c r="J22" s="43"/>
      <c r="K22" s="44">
        <v>0</v>
      </c>
      <c r="L22">
        <v>2122</v>
      </c>
      <c r="N22" s="37">
        <v>2222</v>
      </c>
      <c r="O22" s="37">
        <f>COUNTIF($L$7:$L$500,N22)</f>
        <v>6</v>
      </c>
      <c r="P22" s="37">
        <f>O22/$Q$4</f>
        <v>4.9586776859504134E-2</v>
      </c>
      <c r="Q22" s="37">
        <f>IF(P22=0,0,(P22*((LOG(P22))/LOG(2))))</f>
        <v>-0.21490416875471596</v>
      </c>
      <c r="T22" s="37">
        <f>N22</f>
        <v>2222</v>
      </c>
      <c r="U22" s="37">
        <f>COUNTIF(L7:L26,T22)</f>
        <v>0</v>
      </c>
      <c r="V22" s="37">
        <f>U22/(W4-U20)</f>
        <v>0</v>
      </c>
      <c r="W22" s="37">
        <f>IF(V22=0,0,(V22*((LOG(V22))/LOG(2))))</f>
        <v>0</v>
      </c>
      <c r="Y22" s="37">
        <f>N22</f>
        <v>2222</v>
      </c>
      <c r="Z22" s="37">
        <f>COUNTIF(L27:L46,Y22)</f>
        <v>3</v>
      </c>
      <c r="AA22" s="37">
        <f>Z22/(AB4-Z20)</f>
        <v>0.1875</v>
      </c>
      <c r="AB22" s="37">
        <f>IF(AA22=0,0,(AA22*((LOG(AA22))/LOG(2))))</f>
        <v>-0.45281953111478312</v>
      </c>
      <c r="AD22" s="37">
        <f>N22</f>
        <v>2222</v>
      </c>
      <c r="AE22" s="37">
        <f>COUNTIF(L47:L67,AD22)</f>
        <v>2</v>
      </c>
      <c r="AF22" s="37">
        <f>AE22/(AG4-AE20)</f>
        <v>0.15384615384615385</v>
      </c>
      <c r="AG22" s="37">
        <f>IF(AF22=0,0,(AF22*((LOG(AF22))/LOG(2))))</f>
        <v>-0.4154522643293988</v>
      </c>
      <c r="AI22" s="37">
        <f>N22</f>
        <v>2222</v>
      </c>
      <c r="AJ22" s="37">
        <f>COUNTIF(L68:L87,AI22)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COUNTIF(L88:L107,AN22)</f>
        <v>0</v>
      </c>
      <c r="AP22" s="37">
        <f>AO22/(AQ4-AO20)</f>
        <v>0</v>
      </c>
      <c r="AQ22" s="37">
        <f>IF(AP22=0,0,(AP22*((LOG(AP22))/LOG(2))))</f>
        <v>0</v>
      </c>
      <c r="AS22" s="37">
        <f>N22</f>
        <v>2222</v>
      </c>
      <c r="AT22" s="37">
        <f>COUNTIF(L108:L127,AS22)</f>
        <v>1</v>
      </c>
      <c r="AU22" s="37">
        <f>AT22/(AV4-AT20)</f>
        <v>8.3333333333333329E-2</v>
      </c>
      <c r="AV22" s="37">
        <f>IF(AU22=0,0,(AU22*((LOG(AU22))/LOG(2))))</f>
        <v>-0.29874687506009634</v>
      </c>
    </row>
    <row r="23" spans="1:48" x14ac:dyDescent="0.3">
      <c r="A23" s="59">
        <v>21</v>
      </c>
      <c r="B23" s="59">
        <v>2265</v>
      </c>
      <c r="C23" s="62">
        <v>12</v>
      </c>
      <c r="D23" s="59">
        <v>2273</v>
      </c>
      <c r="E23" s="62">
        <v>24</v>
      </c>
      <c r="F23" s="59">
        <v>2282</v>
      </c>
      <c r="G23" s="65">
        <v>14</v>
      </c>
      <c r="H23" s="65">
        <v>2298</v>
      </c>
      <c r="I23" s="43"/>
      <c r="J23" s="43"/>
      <c r="K23" s="44">
        <v>0</v>
      </c>
      <c r="L23">
        <v>2121</v>
      </c>
      <c r="P23" s="28">
        <f>SUM(P7:P22)</f>
        <v>1</v>
      </c>
      <c r="Q23" s="28">
        <f>-SUM(Q7:Q22)</f>
        <v>2.2879133540280323</v>
      </c>
      <c r="V23" s="28">
        <f>SUM(V7:V22)</f>
        <v>1</v>
      </c>
      <c r="W23" s="28">
        <f>-SUM(W7:W22)</f>
        <v>1.4182958340544896</v>
      </c>
      <c r="AA23" s="28">
        <f>SUM(AA7:AA22)</f>
        <v>1</v>
      </c>
      <c r="AB23" s="28">
        <f>-SUM(AB7:AB22)</f>
        <v>2.2246017527145812</v>
      </c>
      <c r="AF23" s="28">
        <f>SUM(AF7:AF22)</f>
        <v>1</v>
      </c>
      <c r="AG23" s="28">
        <f>-SUM(AG7:AG22)</f>
        <v>1.7004397181410922</v>
      </c>
      <c r="AK23" s="28">
        <f>SUM(AK7:AK22)</f>
        <v>1</v>
      </c>
      <c r="AL23" s="28">
        <f>-SUM(AL7:AL22)</f>
        <v>1.9301249653149701</v>
      </c>
      <c r="AP23" s="28">
        <f>SUM(AP7:AP22)</f>
        <v>1</v>
      </c>
      <c r="AQ23" s="28">
        <f>-SUM(AQ7:AQ22)</f>
        <v>2.0349409139562287</v>
      </c>
      <c r="AU23" s="28">
        <f>SUM(AU7:AU22)</f>
        <v>1</v>
      </c>
      <c r="AV23" s="28">
        <f>-SUM(AV7:AV22)</f>
        <v>1.5849625007211561</v>
      </c>
    </row>
    <row r="24" spans="1:48" x14ac:dyDescent="0.3">
      <c r="A24" s="59">
        <v>21</v>
      </c>
      <c r="B24" s="59">
        <v>2401</v>
      </c>
      <c r="C24" s="62">
        <v>12</v>
      </c>
      <c r="D24" s="59">
        <v>2419</v>
      </c>
      <c r="E24" s="62">
        <v>24</v>
      </c>
      <c r="F24" s="59">
        <v>2428</v>
      </c>
      <c r="G24" s="65">
        <v>23</v>
      </c>
      <c r="H24" s="65">
        <v>2446</v>
      </c>
      <c r="I24" s="43"/>
      <c r="J24" s="43"/>
      <c r="K24" s="44">
        <v>0</v>
      </c>
      <c r="L24">
        <v>2122</v>
      </c>
      <c r="P24" s="29" t="s">
        <v>87</v>
      </c>
      <c r="Q24" s="29">
        <f>Q23/(LOG(Q4)/LOG(2))</f>
        <v>0.33067763815624468</v>
      </c>
      <c r="V24" s="29" t="s">
        <v>114</v>
      </c>
      <c r="W24" s="29">
        <f>W23/(LOG(W4)/LOG(2))</f>
        <v>0.32816275581545806</v>
      </c>
      <c r="AA24" s="29" t="s">
        <v>117</v>
      </c>
      <c r="AB24" s="29">
        <f>AB23/(LOG(AB4)/LOG(2))</f>
        <v>0.51472437853516817</v>
      </c>
      <c r="AF24" s="29" t="s">
        <v>118</v>
      </c>
      <c r="AG24" s="29">
        <f>AG23/(LOG(AG4)/LOG(2))</f>
        <v>0.38713953352335906</v>
      </c>
      <c r="AK24" s="29" t="s">
        <v>119</v>
      </c>
      <c r="AL24" s="29">
        <f>AL23/(LOG(AL4)/LOG(2))</f>
        <v>0.44658886564961991</v>
      </c>
      <c r="AP24" s="29" t="s">
        <v>120</v>
      </c>
      <c r="AQ24" s="29">
        <f>AQ23/(LOG(AQ4)/LOG(2))</f>
        <v>0.47084099255687939</v>
      </c>
      <c r="AU24" s="29" t="s">
        <v>121</v>
      </c>
      <c r="AV24" s="29">
        <f>AV23/(LOG(AV4)/LOG(2))</f>
        <v>0.36672579134208461</v>
      </c>
    </row>
    <row r="25" spans="1:48" x14ac:dyDescent="0.3">
      <c r="A25" s="59">
        <v>12</v>
      </c>
      <c r="B25" s="59">
        <v>2561</v>
      </c>
      <c r="C25" s="62">
        <v>23</v>
      </c>
      <c r="D25" s="59">
        <v>2569</v>
      </c>
      <c r="E25" s="62">
        <v>24</v>
      </c>
      <c r="F25" s="59">
        <v>2581</v>
      </c>
      <c r="G25" s="65">
        <v>14</v>
      </c>
      <c r="H25" s="65">
        <v>2599</v>
      </c>
      <c r="I25" s="43"/>
      <c r="J25" s="43"/>
      <c r="K25" s="44">
        <v>0</v>
      </c>
      <c r="L25">
        <v>1221</v>
      </c>
    </row>
    <row r="26" spans="1:48" x14ac:dyDescent="0.3">
      <c r="A26" s="59">
        <v>21</v>
      </c>
      <c r="B26" s="59">
        <v>2701</v>
      </c>
      <c r="C26" s="62">
        <v>21</v>
      </c>
      <c r="D26" s="59">
        <v>2719</v>
      </c>
      <c r="E26" s="62">
        <v>11</v>
      </c>
      <c r="F26" s="59">
        <v>2732</v>
      </c>
      <c r="G26" s="65">
        <v>21</v>
      </c>
      <c r="H26" s="65">
        <v>2741</v>
      </c>
      <c r="I26" s="43"/>
      <c r="J26" s="43"/>
      <c r="K26" s="44">
        <v>0</v>
      </c>
      <c r="L26">
        <v>2212</v>
      </c>
    </row>
    <row r="27" spans="1:48" x14ac:dyDescent="0.3">
      <c r="A27" s="60">
        <v>21</v>
      </c>
      <c r="B27" s="60">
        <v>2834</v>
      </c>
      <c r="C27" s="63">
        <v>12</v>
      </c>
      <c r="D27" s="60">
        <v>2845</v>
      </c>
      <c r="E27" s="63">
        <v>24</v>
      </c>
      <c r="F27" s="60">
        <v>2853</v>
      </c>
      <c r="G27" s="66">
        <v>14</v>
      </c>
      <c r="H27" s="66">
        <v>2869</v>
      </c>
      <c r="I27" s="42"/>
      <c r="J27" s="42"/>
      <c r="K27" s="52">
        <v>0</v>
      </c>
      <c r="L27">
        <v>2121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60">
        <v>21</v>
      </c>
      <c r="B28" s="60">
        <v>2968</v>
      </c>
      <c r="C28" s="63">
        <v>21</v>
      </c>
      <c r="D28" s="60">
        <v>2980</v>
      </c>
      <c r="E28" s="63">
        <v>11</v>
      </c>
      <c r="F28" s="60">
        <v>2989</v>
      </c>
      <c r="G28" s="66">
        <v>21</v>
      </c>
      <c r="H28" s="66">
        <v>2998</v>
      </c>
      <c r="I28" s="42"/>
      <c r="J28" s="42"/>
      <c r="K28" s="52">
        <v>0</v>
      </c>
      <c r="L28">
        <v>2212</v>
      </c>
      <c r="N28" s="41">
        <f>COUNTIF(L7:L127,G3)</f>
        <v>40</v>
      </c>
      <c r="O28" s="41"/>
      <c r="P28" s="48">
        <v>20</v>
      </c>
      <c r="Q28" s="48">
        <v>20</v>
      </c>
      <c r="R28" s="48">
        <v>21</v>
      </c>
      <c r="S28" s="48">
        <v>20</v>
      </c>
      <c r="T28" s="48">
        <v>20</v>
      </c>
      <c r="U28" s="48">
        <v>20</v>
      </c>
      <c r="V28" s="47"/>
    </row>
    <row r="29" spans="1:48" x14ac:dyDescent="0.3">
      <c r="A29" s="60">
        <v>12</v>
      </c>
      <c r="B29" s="60">
        <v>3105</v>
      </c>
      <c r="C29" s="63">
        <v>23</v>
      </c>
      <c r="D29" s="60">
        <v>3113</v>
      </c>
      <c r="E29" s="63">
        <v>24</v>
      </c>
      <c r="F29" s="60">
        <v>3126</v>
      </c>
      <c r="G29" s="66">
        <v>14</v>
      </c>
      <c r="H29" s="66">
        <v>3138</v>
      </c>
      <c r="I29" s="42"/>
      <c r="J29" s="42"/>
      <c r="K29" s="52">
        <v>0</v>
      </c>
      <c r="L29">
        <v>1221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21</v>
      </c>
      <c r="B30" s="60">
        <v>3242</v>
      </c>
      <c r="C30" s="63">
        <v>12</v>
      </c>
      <c r="D30" s="60">
        <v>3262</v>
      </c>
      <c r="E30" s="63">
        <v>24</v>
      </c>
      <c r="F30" s="60">
        <v>3271</v>
      </c>
      <c r="G30" s="66">
        <v>23</v>
      </c>
      <c r="H30" s="66">
        <v>3281</v>
      </c>
      <c r="I30" s="42"/>
      <c r="J30" s="42"/>
      <c r="K30" s="52">
        <v>0</v>
      </c>
      <c r="L30">
        <v>2122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3382</v>
      </c>
      <c r="C31" s="63">
        <v>12</v>
      </c>
      <c r="D31" s="60">
        <v>3394</v>
      </c>
      <c r="E31" s="63">
        <v>24</v>
      </c>
      <c r="F31" s="60">
        <v>3402</v>
      </c>
      <c r="G31" s="66">
        <v>14</v>
      </c>
      <c r="H31" s="66">
        <v>3414</v>
      </c>
      <c r="I31" s="42"/>
      <c r="J31" s="42"/>
      <c r="K31" s="52">
        <v>0</v>
      </c>
      <c r="L31">
        <v>2121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3537</v>
      </c>
      <c r="C32" s="63">
        <v>12</v>
      </c>
      <c r="D32" s="60">
        <v>3549</v>
      </c>
      <c r="E32" s="63">
        <v>24</v>
      </c>
      <c r="F32" s="60">
        <v>3559</v>
      </c>
      <c r="G32" s="66">
        <v>23</v>
      </c>
      <c r="H32" s="66">
        <v>3569</v>
      </c>
      <c r="I32" s="42"/>
      <c r="J32" s="42"/>
      <c r="K32" s="52">
        <v>0</v>
      </c>
      <c r="L32">
        <v>2122</v>
      </c>
      <c r="O32" s="46" t="s">
        <v>103</v>
      </c>
      <c r="P32" s="48">
        <f>U20</f>
        <v>8</v>
      </c>
      <c r="Q32" s="48">
        <f>Z20</f>
        <v>4</v>
      </c>
      <c r="R32" s="48">
        <f>AE20</f>
        <v>8</v>
      </c>
      <c r="S32" s="48">
        <f>AJ20</f>
        <v>5</v>
      </c>
      <c r="T32" s="48">
        <f>AO20</f>
        <v>7</v>
      </c>
      <c r="U32" s="48">
        <f>AT20</f>
        <v>8</v>
      </c>
      <c r="V32" s="46"/>
    </row>
    <row r="33" spans="1:22" x14ac:dyDescent="0.3">
      <c r="A33" s="60">
        <v>21</v>
      </c>
      <c r="B33" s="60">
        <v>3670</v>
      </c>
      <c r="C33" s="63">
        <v>12</v>
      </c>
      <c r="D33" s="60">
        <v>3690</v>
      </c>
      <c r="E33" s="63">
        <v>24</v>
      </c>
      <c r="F33" s="60">
        <v>3698</v>
      </c>
      <c r="G33" s="66">
        <v>23</v>
      </c>
      <c r="H33" s="66">
        <v>3711</v>
      </c>
      <c r="I33" s="42"/>
      <c r="J33" s="42"/>
      <c r="K33" s="52">
        <v>0</v>
      </c>
      <c r="L33">
        <v>2122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3863</v>
      </c>
      <c r="C34" s="63">
        <v>12</v>
      </c>
      <c r="D34" s="60">
        <v>3885</v>
      </c>
      <c r="E34" s="63">
        <v>24</v>
      </c>
      <c r="F34" s="60">
        <v>3893</v>
      </c>
      <c r="G34" s="66">
        <v>23</v>
      </c>
      <c r="H34" s="66">
        <v>3904</v>
      </c>
      <c r="I34" s="42"/>
      <c r="J34" s="42"/>
      <c r="K34" s="52">
        <v>0</v>
      </c>
      <c r="L34">
        <v>2122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12</v>
      </c>
      <c r="B35" s="60">
        <v>4013</v>
      </c>
      <c r="C35" s="63">
        <v>23</v>
      </c>
      <c r="D35" s="60">
        <v>4021</v>
      </c>
      <c r="E35" s="63">
        <v>24</v>
      </c>
      <c r="F35" s="60">
        <v>4037</v>
      </c>
      <c r="G35" s="66">
        <v>23</v>
      </c>
      <c r="H35" s="66">
        <v>4047</v>
      </c>
      <c r="I35" s="42"/>
      <c r="J35" s="42"/>
      <c r="K35" s="52">
        <v>0</v>
      </c>
      <c r="L35">
        <v>1222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4148</v>
      </c>
      <c r="C36" s="63">
        <v>12</v>
      </c>
      <c r="D36" s="60">
        <v>4160</v>
      </c>
      <c r="E36" s="63">
        <v>24</v>
      </c>
      <c r="F36" s="60">
        <v>4168</v>
      </c>
      <c r="G36" s="66">
        <v>23</v>
      </c>
      <c r="H36" s="66">
        <v>4178</v>
      </c>
      <c r="I36" s="42"/>
      <c r="J36" s="42"/>
      <c r="K36" s="52">
        <v>0</v>
      </c>
      <c r="L36">
        <v>2122</v>
      </c>
      <c r="N36" s="42"/>
      <c r="O36" s="51" t="s">
        <v>107</v>
      </c>
      <c r="P36">
        <f>H26/P28</f>
        <v>137.05000000000001</v>
      </c>
      <c r="Q36">
        <f>(H46-H26)/Q28</f>
        <v>140.55000000000001</v>
      </c>
      <c r="R36">
        <f>(H67-H46)/R28</f>
        <v>138.23809523809524</v>
      </c>
      <c r="S36">
        <f>(H87-H67)/S28</f>
        <v>136.25</v>
      </c>
      <c r="T36">
        <f>(H107-H87)/T28</f>
        <v>134.9</v>
      </c>
      <c r="U36">
        <f>(H127-H107)/U28</f>
        <v>133.9</v>
      </c>
    </row>
    <row r="37" spans="1:22" x14ac:dyDescent="0.3">
      <c r="A37" s="60">
        <v>21</v>
      </c>
      <c r="B37" s="60">
        <v>4277</v>
      </c>
      <c r="C37" s="63">
        <v>21</v>
      </c>
      <c r="D37" s="60">
        <v>4282</v>
      </c>
      <c r="E37" s="63">
        <v>11</v>
      </c>
      <c r="F37" s="60">
        <v>4295</v>
      </c>
      <c r="G37" s="66">
        <v>21</v>
      </c>
      <c r="H37" s="66">
        <v>4303</v>
      </c>
      <c r="I37" s="42"/>
      <c r="J37" s="42"/>
      <c r="K37" s="52">
        <v>0</v>
      </c>
      <c r="L37">
        <v>2212</v>
      </c>
    </row>
    <row r="38" spans="1:22" x14ac:dyDescent="0.3">
      <c r="A38" s="60">
        <v>21</v>
      </c>
      <c r="B38" s="60">
        <v>4412</v>
      </c>
      <c r="C38" s="63">
        <v>12</v>
      </c>
      <c r="D38" s="60">
        <v>4426</v>
      </c>
      <c r="E38" s="63">
        <v>24</v>
      </c>
      <c r="F38" s="60">
        <v>4435</v>
      </c>
      <c r="G38" s="66">
        <v>23</v>
      </c>
      <c r="H38" s="66">
        <v>4446</v>
      </c>
      <c r="I38" s="42"/>
      <c r="J38" s="42"/>
      <c r="K38" s="52">
        <v>0</v>
      </c>
      <c r="L38">
        <v>2122</v>
      </c>
    </row>
    <row r="39" spans="1:22" x14ac:dyDescent="0.3">
      <c r="A39" s="60">
        <v>21</v>
      </c>
      <c r="B39" s="60">
        <v>4547</v>
      </c>
      <c r="C39" s="63">
        <v>21</v>
      </c>
      <c r="D39" s="60">
        <v>4552</v>
      </c>
      <c r="E39" s="63">
        <v>11</v>
      </c>
      <c r="F39" s="60">
        <v>4568</v>
      </c>
      <c r="G39" s="66">
        <v>21</v>
      </c>
      <c r="H39" s="66">
        <v>4577</v>
      </c>
      <c r="I39" s="42"/>
      <c r="J39" s="42"/>
      <c r="K39" s="52">
        <v>0</v>
      </c>
      <c r="L39">
        <v>2212</v>
      </c>
    </row>
    <row r="40" spans="1:22" x14ac:dyDescent="0.3">
      <c r="A40" s="60">
        <v>21</v>
      </c>
      <c r="B40" s="60">
        <v>4670</v>
      </c>
      <c r="C40" s="63">
        <v>21</v>
      </c>
      <c r="D40" s="60">
        <v>4677</v>
      </c>
      <c r="E40" s="63">
        <v>22</v>
      </c>
      <c r="F40" s="60">
        <v>4686</v>
      </c>
      <c r="G40" s="66">
        <v>14</v>
      </c>
      <c r="H40" s="66">
        <v>4694</v>
      </c>
      <c r="I40" s="42"/>
      <c r="J40" s="42"/>
      <c r="K40" s="52">
        <v>0</v>
      </c>
      <c r="L40">
        <v>2221</v>
      </c>
    </row>
    <row r="41" spans="1:22" x14ac:dyDescent="0.3">
      <c r="A41" s="60">
        <v>21</v>
      </c>
      <c r="B41" s="60">
        <v>4792</v>
      </c>
      <c r="C41" s="63">
        <v>21</v>
      </c>
      <c r="D41" s="60">
        <v>4799</v>
      </c>
      <c r="E41" s="63">
        <v>11</v>
      </c>
      <c r="F41" s="60">
        <v>4812</v>
      </c>
      <c r="G41" s="66">
        <v>21</v>
      </c>
      <c r="H41" s="66">
        <v>4820</v>
      </c>
      <c r="I41" s="42"/>
      <c r="J41" s="42"/>
      <c r="K41" s="52">
        <v>0</v>
      </c>
      <c r="L41">
        <v>2212</v>
      </c>
    </row>
    <row r="42" spans="1:22" x14ac:dyDescent="0.3">
      <c r="A42" s="60">
        <v>21</v>
      </c>
      <c r="B42" s="60">
        <v>4925</v>
      </c>
      <c r="C42" s="63">
        <v>21</v>
      </c>
      <c r="D42" s="60">
        <v>4939</v>
      </c>
      <c r="E42" s="63">
        <v>22</v>
      </c>
      <c r="F42" s="60">
        <v>4947</v>
      </c>
      <c r="G42" s="66">
        <v>14</v>
      </c>
      <c r="H42" s="66">
        <v>4960</v>
      </c>
      <c r="I42" s="42"/>
      <c r="J42" s="42"/>
      <c r="K42" s="52">
        <v>0</v>
      </c>
      <c r="L42">
        <v>2221</v>
      </c>
    </row>
    <row r="43" spans="1:22" x14ac:dyDescent="0.3">
      <c r="A43" s="60">
        <v>21</v>
      </c>
      <c r="B43" s="60">
        <v>5059</v>
      </c>
      <c r="C43" s="63">
        <v>21</v>
      </c>
      <c r="D43" s="60">
        <v>5067</v>
      </c>
      <c r="E43" s="63">
        <v>22</v>
      </c>
      <c r="F43" s="60">
        <v>5074</v>
      </c>
      <c r="G43" s="66">
        <v>23</v>
      </c>
      <c r="H43" s="66">
        <v>5081</v>
      </c>
      <c r="I43" s="42"/>
      <c r="J43" s="42"/>
      <c r="K43" s="52">
        <v>0</v>
      </c>
      <c r="L43">
        <v>2222</v>
      </c>
    </row>
    <row r="44" spans="1:22" x14ac:dyDescent="0.3">
      <c r="A44" s="60">
        <v>21</v>
      </c>
      <c r="B44" s="60">
        <v>5182</v>
      </c>
      <c r="C44" s="63">
        <v>21</v>
      </c>
      <c r="D44" s="60">
        <v>5200</v>
      </c>
      <c r="E44" s="63">
        <v>22</v>
      </c>
      <c r="F44" s="60">
        <v>5220</v>
      </c>
      <c r="G44" s="66">
        <v>23</v>
      </c>
      <c r="H44" s="66">
        <v>5229</v>
      </c>
      <c r="I44" s="42"/>
      <c r="J44" s="42"/>
      <c r="K44" s="52">
        <v>0</v>
      </c>
      <c r="L44">
        <v>2222</v>
      </c>
    </row>
    <row r="45" spans="1:22" x14ac:dyDescent="0.3">
      <c r="A45" s="60">
        <v>21</v>
      </c>
      <c r="B45" s="60">
        <v>5328</v>
      </c>
      <c r="C45" s="63">
        <v>21</v>
      </c>
      <c r="D45" s="60">
        <v>5335</v>
      </c>
      <c r="E45" s="63">
        <v>22</v>
      </c>
      <c r="F45" s="60">
        <v>5377</v>
      </c>
      <c r="G45" s="66">
        <v>23</v>
      </c>
      <c r="H45" s="66">
        <v>5403</v>
      </c>
      <c r="I45" s="42"/>
      <c r="J45" s="42"/>
      <c r="K45" s="52">
        <v>0</v>
      </c>
      <c r="L45">
        <v>2222</v>
      </c>
    </row>
    <row r="46" spans="1:22" x14ac:dyDescent="0.3">
      <c r="A46" s="60">
        <v>21</v>
      </c>
      <c r="B46" s="60">
        <v>5513</v>
      </c>
      <c r="C46" s="63">
        <v>12</v>
      </c>
      <c r="D46" s="60">
        <v>5534</v>
      </c>
      <c r="E46" s="63">
        <v>24</v>
      </c>
      <c r="F46" s="60">
        <v>5542</v>
      </c>
      <c r="G46" s="66">
        <v>23</v>
      </c>
      <c r="H46" s="66">
        <v>5552</v>
      </c>
      <c r="I46" s="42"/>
      <c r="J46" s="42"/>
      <c r="K46" s="52">
        <v>0</v>
      </c>
      <c r="L46">
        <v>2122</v>
      </c>
    </row>
    <row r="47" spans="1:22" x14ac:dyDescent="0.3">
      <c r="A47" s="59">
        <v>21</v>
      </c>
      <c r="B47" s="59">
        <v>5666</v>
      </c>
      <c r="C47" s="62">
        <v>12</v>
      </c>
      <c r="D47" s="59">
        <v>5679</v>
      </c>
      <c r="E47" s="62">
        <v>24</v>
      </c>
      <c r="F47" s="59">
        <v>5687</v>
      </c>
      <c r="G47" s="65">
        <v>23</v>
      </c>
      <c r="H47" s="65">
        <v>5701</v>
      </c>
      <c r="I47" s="43"/>
      <c r="J47" s="43"/>
      <c r="K47" s="44">
        <v>0</v>
      </c>
      <c r="L47">
        <v>2122</v>
      </c>
    </row>
    <row r="48" spans="1:22" x14ac:dyDescent="0.3">
      <c r="A48" s="59">
        <v>21</v>
      </c>
      <c r="B48" s="59">
        <v>5800</v>
      </c>
      <c r="C48" s="62">
        <v>12</v>
      </c>
      <c r="D48" s="59">
        <v>5833</v>
      </c>
      <c r="E48" s="62">
        <v>24</v>
      </c>
      <c r="F48" s="59">
        <v>5841</v>
      </c>
      <c r="G48" s="65">
        <v>23</v>
      </c>
      <c r="H48" s="65">
        <v>5849</v>
      </c>
      <c r="I48" s="43"/>
      <c r="J48" s="43"/>
      <c r="K48" s="44">
        <v>0</v>
      </c>
      <c r="L48">
        <v>2122</v>
      </c>
    </row>
    <row r="49" spans="1:12" x14ac:dyDescent="0.3">
      <c r="A49" s="59">
        <v>21</v>
      </c>
      <c r="B49" s="59">
        <v>5951</v>
      </c>
      <c r="C49" s="62">
        <v>21</v>
      </c>
      <c r="D49" s="59">
        <v>5958</v>
      </c>
      <c r="E49" s="62">
        <v>22</v>
      </c>
      <c r="F49" s="59">
        <v>5978</v>
      </c>
      <c r="G49" s="65">
        <v>23</v>
      </c>
      <c r="H49" s="65">
        <v>6002</v>
      </c>
      <c r="I49" s="43"/>
      <c r="J49" s="43"/>
      <c r="K49" s="44">
        <v>0</v>
      </c>
      <c r="L49">
        <v>2222</v>
      </c>
    </row>
    <row r="50" spans="1:12" x14ac:dyDescent="0.3">
      <c r="A50" s="59">
        <v>12</v>
      </c>
      <c r="B50" s="59">
        <v>6125</v>
      </c>
      <c r="C50" s="62">
        <v>23</v>
      </c>
      <c r="D50" s="59">
        <v>6152</v>
      </c>
      <c r="E50" s="62">
        <v>24</v>
      </c>
      <c r="F50" s="59">
        <v>6160</v>
      </c>
      <c r="G50" s="65">
        <v>23</v>
      </c>
      <c r="H50" s="65">
        <v>6174</v>
      </c>
      <c r="I50" s="43"/>
      <c r="J50" s="43"/>
      <c r="K50" s="44">
        <v>0</v>
      </c>
      <c r="L50">
        <v>1222</v>
      </c>
    </row>
    <row r="51" spans="1:12" x14ac:dyDescent="0.3">
      <c r="A51" s="59">
        <v>21</v>
      </c>
      <c r="B51" s="59">
        <v>6276</v>
      </c>
      <c r="C51" s="62">
        <v>21</v>
      </c>
      <c r="D51" s="59">
        <v>6289</v>
      </c>
      <c r="E51" s="62">
        <v>11</v>
      </c>
      <c r="F51" s="59">
        <v>6297</v>
      </c>
      <c r="G51" s="65">
        <v>21</v>
      </c>
      <c r="H51" s="65">
        <v>6305</v>
      </c>
      <c r="I51" s="43"/>
      <c r="J51" s="43"/>
      <c r="K51" s="44">
        <v>0</v>
      </c>
      <c r="L51">
        <v>2212</v>
      </c>
    </row>
    <row r="52" spans="1:12" x14ac:dyDescent="0.3">
      <c r="A52" s="59">
        <v>21</v>
      </c>
      <c r="B52" s="59">
        <v>6399</v>
      </c>
      <c r="C52" s="62">
        <v>12</v>
      </c>
      <c r="D52" s="59">
        <v>6420</v>
      </c>
      <c r="E52" s="62">
        <v>24</v>
      </c>
      <c r="F52" s="59">
        <v>6429</v>
      </c>
      <c r="G52" s="65">
        <v>23</v>
      </c>
      <c r="H52" s="65">
        <v>6437</v>
      </c>
      <c r="I52" s="43"/>
      <c r="J52" s="43"/>
      <c r="K52" s="44">
        <v>0</v>
      </c>
      <c r="L52">
        <v>2122</v>
      </c>
    </row>
    <row r="53" spans="1:12" x14ac:dyDescent="0.3">
      <c r="A53" s="59">
        <v>21</v>
      </c>
      <c r="B53" s="59">
        <v>6541</v>
      </c>
      <c r="C53" s="62">
        <v>21</v>
      </c>
      <c r="D53" s="59">
        <v>6556</v>
      </c>
      <c r="E53" s="62">
        <v>11</v>
      </c>
      <c r="F53" s="59">
        <v>6568</v>
      </c>
      <c r="G53" s="65">
        <v>21</v>
      </c>
      <c r="H53" s="65">
        <v>6575</v>
      </c>
      <c r="I53" s="43"/>
      <c r="J53" s="43"/>
      <c r="K53" s="44">
        <v>0</v>
      </c>
      <c r="L53">
        <v>2212</v>
      </c>
    </row>
    <row r="54" spans="1:12" x14ac:dyDescent="0.3">
      <c r="A54" s="59">
        <v>21</v>
      </c>
      <c r="B54" s="59">
        <v>6667</v>
      </c>
      <c r="C54" s="62">
        <v>21</v>
      </c>
      <c r="D54" s="59">
        <v>6672</v>
      </c>
      <c r="E54" s="62">
        <v>11</v>
      </c>
      <c r="F54" s="59">
        <v>6684</v>
      </c>
      <c r="G54" s="65">
        <v>21</v>
      </c>
      <c r="H54" s="65">
        <v>6692</v>
      </c>
      <c r="I54" s="43"/>
      <c r="J54" s="43"/>
      <c r="K54" s="44">
        <v>0</v>
      </c>
      <c r="L54">
        <v>2212</v>
      </c>
    </row>
    <row r="55" spans="1:12" x14ac:dyDescent="0.3">
      <c r="A55" s="59">
        <v>21</v>
      </c>
      <c r="B55" s="59">
        <v>6788</v>
      </c>
      <c r="C55" s="62">
        <v>12</v>
      </c>
      <c r="D55" s="59">
        <v>6810</v>
      </c>
      <c r="E55" s="62">
        <v>24</v>
      </c>
      <c r="F55" s="59">
        <v>6826</v>
      </c>
      <c r="G55" s="65">
        <v>23</v>
      </c>
      <c r="H55" s="65">
        <v>6843</v>
      </c>
      <c r="I55" s="43"/>
      <c r="J55" s="43"/>
      <c r="K55" s="44">
        <v>0</v>
      </c>
      <c r="L55">
        <v>2122</v>
      </c>
    </row>
    <row r="56" spans="1:12" x14ac:dyDescent="0.3">
      <c r="A56" s="59">
        <v>21</v>
      </c>
      <c r="B56" s="59">
        <v>6959</v>
      </c>
      <c r="C56" s="62">
        <v>21</v>
      </c>
      <c r="D56" s="59">
        <v>6971</v>
      </c>
      <c r="E56" s="62">
        <v>22</v>
      </c>
      <c r="F56" s="59">
        <v>6991</v>
      </c>
      <c r="G56" s="65">
        <v>23</v>
      </c>
      <c r="H56" s="65">
        <v>7002</v>
      </c>
      <c r="I56" s="43"/>
      <c r="J56" s="43"/>
      <c r="K56" s="44">
        <v>0</v>
      </c>
      <c r="L56">
        <v>2222</v>
      </c>
    </row>
    <row r="57" spans="1:12" x14ac:dyDescent="0.3">
      <c r="A57" s="59">
        <v>21</v>
      </c>
      <c r="B57" s="59">
        <v>7103</v>
      </c>
      <c r="C57" s="62">
        <v>12</v>
      </c>
      <c r="D57" s="59">
        <v>7116</v>
      </c>
      <c r="E57" s="62">
        <v>24</v>
      </c>
      <c r="F57" s="59">
        <v>7123</v>
      </c>
      <c r="G57" s="65">
        <v>23</v>
      </c>
      <c r="H57" s="65">
        <v>7131</v>
      </c>
      <c r="I57" s="43"/>
      <c r="J57" s="43"/>
      <c r="K57" s="44">
        <v>0</v>
      </c>
      <c r="L57">
        <v>2122</v>
      </c>
    </row>
    <row r="58" spans="1:12" x14ac:dyDescent="0.3">
      <c r="A58" s="59">
        <v>21</v>
      </c>
      <c r="B58" s="59">
        <v>7232</v>
      </c>
      <c r="C58" s="62">
        <v>21</v>
      </c>
      <c r="D58" s="59">
        <v>7246</v>
      </c>
      <c r="E58" s="62">
        <v>11</v>
      </c>
      <c r="F58" s="59">
        <v>7254</v>
      </c>
      <c r="G58" s="65">
        <v>21</v>
      </c>
      <c r="H58" s="65">
        <v>7272</v>
      </c>
      <c r="I58" s="43"/>
      <c r="J58" s="43"/>
      <c r="K58" s="44">
        <v>0</v>
      </c>
      <c r="L58">
        <v>2212</v>
      </c>
    </row>
    <row r="59" spans="1:12" x14ac:dyDescent="0.3">
      <c r="A59" s="59">
        <v>21</v>
      </c>
      <c r="B59" s="59">
        <v>7364</v>
      </c>
      <c r="C59" s="62">
        <v>12</v>
      </c>
      <c r="D59" s="59">
        <v>7375</v>
      </c>
      <c r="E59" s="62">
        <v>24</v>
      </c>
      <c r="F59" s="59">
        <v>7383</v>
      </c>
      <c r="G59" s="65">
        <v>14</v>
      </c>
      <c r="H59" s="65">
        <v>7400</v>
      </c>
      <c r="I59" s="43"/>
      <c r="J59" s="43"/>
      <c r="K59" s="44">
        <v>0</v>
      </c>
      <c r="L59">
        <v>2121</v>
      </c>
    </row>
    <row r="60" spans="1:12" x14ac:dyDescent="0.3">
      <c r="A60" s="59">
        <v>21</v>
      </c>
      <c r="B60" s="59">
        <v>7498</v>
      </c>
      <c r="C60" s="62">
        <v>21</v>
      </c>
      <c r="D60" s="59">
        <v>7522</v>
      </c>
      <c r="E60" s="62">
        <v>11</v>
      </c>
      <c r="F60" s="59">
        <v>7530</v>
      </c>
      <c r="G60" s="65">
        <v>21</v>
      </c>
      <c r="H60" s="65">
        <v>7538</v>
      </c>
      <c r="I60" s="43"/>
      <c r="J60" s="43"/>
      <c r="K60" s="44">
        <v>0</v>
      </c>
      <c r="L60">
        <v>2212</v>
      </c>
    </row>
    <row r="61" spans="1:12" x14ac:dyDescent="0.3">
      <c r="A61" s="59">
        <v>21</v>
      </c>
      <c r="B61" s="59">
        <v>7627</v>
      </c>
      <c r="C61" s="62">
        <v>21</v>
      </c>
      <c r="D61" s="59">
        <v>7631</v>
      </c>
      <c r="E61" s="62">
        <v>11</v>
      </c>
      <c r="F61" s="59">
        <v>7645</v>
      </c>
      <c r="G61" s="65">
        <v>21</v>
      </c>
      <c r="H61" s="65">
        <v>7653</v>
      </c>
      <c r="I61" s="43"/>
      <c r="J61" s="43"/>
      <c r="K61" s="44">
        <v>0</v>
      </c>
      <c r="L61">
        <v>2212</v>
      </c>
    </row>
    <row r="62" spans="1:12" x14ac:dyDescent="0.3">
      <c r="A62" s="59">
        <v>21</v>
      </c>
      <c r="B62" s="59">
        <v>7771</v>
      </c>
      <c r="C62" s="62">
        <v>12</v>
      </c>
      <c r="D62" s="59">
        <v>7779</v>
      </c>
      <c r="E62" s="62">
        <v>24</v>
      </c>
      <c r="F62" s="59">
        <v>7787</v>
      </c>
      <c r="G62" s="65">
        <v>23</v>
      </c>
      <c r="H62" s="65">
        <v>7798</v>
      </c>
      <c r="I62" s="43"/>
      <c r="J62" s="43"/>
      <c r="K62" s="44">
        <v>0</v>
      </c>
      <c r="L62">
        <v>2122</v>
      </c>
    </row>
    <row r="63" spans="1:12" x14ac:dyDescent="0.3">
      <c r="A63" s="59">
        <v>21</v>
      </c>
      <c r="B63" s="59">
        <v>7897</v>
      </c>
      <c r="C63" s="62">
        <v>21</v>
      </c>
      <c r="D63" s="59">
        <v>7902</v>
      </c>
      <c r="E63" s="62">
        <v>11</v>
      </c>
      <c r="F63" s="59">
        <v>7919</v>
      </c>
      <c r="G63" s="65">
        <v>21</v>
      </c>
      <c r="H63" s="65">
        <v>7928</v>
      </c>
      <c r="I63" s="43"/>
      <c r="J63" s="43"/>
      <c r="K63" s="44">
        <v>0</v>
      </c>
      <c r="L63">
        <v>2212</v>
      </c>
    </row>
    <row r="64" spans="1:12" x14ac:dyDescent="0.3">
      <c r="A64" s="59">
        <v>21</v>
      </c>
      <c r="B64" s="59">
        <v>8020</v>
      </c>
      <c r="C64" s="62">
        <v>21</v>
      </c>
      <c r="D64" s="59">
        <v>8026</v>
      </c>
      <c r="E64" s="62">
        <v>22</v>
      </c>
      <c r="F64" s="59">
        <v>8038</v>
      </c>
      <c r="G64" s="65">
        <v>14</v>
      </c>
      <c r="H64" s="65">
        <v>8047</v>
      </c>
      <c r="I64" s="43"/>
      <c r="J64" s="43"/>
      <c r="K64" s="44">
        <v>0</v>
      </c>
      <c r="L64">
        <v>2221</v>
      </c>
    </row>
    <row r="65" spans="1:12" x14ac:dyDescent="0.3">
      <c r="A65" s="59">
        <v>21</v>
      </c>
      <c r="B65" s="59">
        <v>8159</v>
      </c>
      <c r="C65" s="62">
        <v>12</v>
      </c>
      <c r="D65" s="59">
        <v>8171</v>
      </c>
      <c r="E65" s="62">
        <v>24</v>
      </c>
      <c r="F65" s="59">
        <v>8180</v>
      </c>
      <c r="G65" s="65">
        <v>23</v>
      </c>
      <c r="H65" s="65">
        <v>8193</v>
      </c>
      <c r="I65" s="43"/>
      <c r="J65" s="43"/>
      <c r="K65" s="44">
        <v>0</v>
      </c>
      <c r="L65">
        <v>2122</v>
      </c>
    </row>
    <row r="66" spans="1:12" x14ac:dyDescent="0.3">
      <c r="A66" s="59">
        <v>21</v>
      </c>
      <c r="B66" s="59">
        <v>8299</v>
      </c>
      <c r="C66" s="62">
        <v>21</v>
      </c>
      <c r="D66" s="59">
        <v>8310</v>
      </c>
      <c r="E66" s="62">
        <v>11</v>
      </c>
      <c r="F66" s="59">
        <v>8317</v>
      </c>
      <c r="G66" s="65">
        <v>21</v>
      </c>
      <c r="H66" s="65">
        <v>8326</v>
      </c>
      <c r="I66" s="43"/>
      <c r="J66" s="43"/>
      <c r="K66" s="44">
        <v>0</v>
      </c>
      <c r="L66">
        <v>2212</v>
      </c>
    </row>
    <row r="67" spans="1:12" x14ac:dyDescent="0.3">
      <c r="A67" s="59">
        <v>21</v>
      </c>
      <c r="B67" s="59">
        <v>8419</v>
      </c>
      <c r="C67" s="62">
        <v>12</v>
      </c>
      <c r="D67" s="59">
        <v>8438</v>
      </c>
      <c r="E67" s="62">
        <v>24</v>
      </c>
      <c r="F67" s="59">
        <v>8447</v>
      </c>
      <c r="G67" s="65">
        <v>23</v>
      </c>
      <c r="H67" s="65">
        <v>8455</v>
      </c>
      <c r="I67" s="43"/>
      <c r="J67" s="43"/>
      <c r="K67" s="44">
        <v>0</v>
      </c>
      <c r="L67">
        <v>2122</v>
      </c>
    </row>
    <row r="68" spans="1:12" x14ac:dyDescent="0.3">
      <c r="A68" s="60">
        <v>21</v>
      </c>
      <c r="B68" s="60">
        <v>8555</v>
      </c>
      <c r="C68" s="63">
        <v>21</v>
      </c>
      <c r="D68" s="60">
        <v>8562</v>
      </c>
      <c r="E68" s="63">
        <v>22</v>
      </c>
      <c r="F68" s="60">
        <v>8570</v>
      </c>
      <c r="G68" s="66">
        <v>14</v>
      </c>
      <c r="H68" s="66">
        <v>8584</v>
      </c>
      <c r="I68" s="42"/>
      <c r="J68" s="42"/>
      <c r="K68" s="52">
        <v>0</v>
      </c>
      <c r="L68">
        <v>2221</v>
      </c>
    </row>
    <row r="69" spans="1:12" x14ac:dyDescent="0.3">
      <c r="A69" s="60">
        <v>21</v>
      </c>
      <c r="B69" s="60">
        <v>8695</v>
      </c>
      <c r="C69" s="63">
        <v>12</v>
      </c>
      <c r="D69" s="60">
        <v>8707</v>
      </c>
      <c r="E69" s="63">
        <v>24</v>
      </c>
      <c r="F69" s="60">
        <v>8715</v>
      </c>
      <c r="G69" s="66">
        <v>23</v>
      </c>
      <c r="H69" s="66">
        <v>8723</v>
      </c>
      <c r="I69" s="42"/>
      <c r="J69" s="42"/>
      <c r="K69" s="52">
        <v>0</v>
      </c>
      <c r="L69">
        <v>2122</v>
      </c>
    </row>
    <row r="70" spans="1:12" x14ac:dyDescent="0.3">
      <c r="A70" s="60">
        <v>21</v>
      </c>
      <c r="B70" s="60">
        <v>8821</v>
      </c>
      <c r="C70" s="63">
        <v>21</v>
      </c>
      <c r="D70" s="60">
        <v>8834</v>
      </c>
      <c r="E70" s="63">
        <v>11</v>
      </c>
      <c r="F70" s="60">
        <v>8843</v>
      </c>
      <c r="G70" s="66">
        <v>21</v>
      </c>
      <c r="H70" s="66">
        <v>8850</v>
      </c>
      <c r="I70" s="42"/>
      <c r="J70" s="42"/>
      <c r="K70" s="52">
        <v>0</v>
      </c>
      <c r="L70">
        <v>2212</v>
      </c>
    </row>
    <row r="71" spans="1:12" x14ac:dyDescent="0.3">
      <c r="A71" s="60">
        <v>12</v>
      </c>
      <c r="B71" s="60">
        <v>8965</v>
      </c>
      <c r="C71" s="63">
        <v>23</v>
      </c>
      <c r="D71" s="60">
        <v>8973</v>
      </c>
      <c r="E71" s="63">
        <v>24</v>
      </c>
      <c r="F71" s="60">
        <v>8984</v>
      </c>
      <c r="G71" s="66">
        <v>23</v>
      </c>
      <c r="H71" s="66">
        <v>8996</v>
      </c>
      <c r="I71" s="42"/>
      <c r="J71" s="42"/>
      <c r="K71" s="52">
        <v>0</v>
      </c>
      <c r="L71">
        <v>1222</v>
      </c>
    </row>
    <row r="72" spans="1:12" x14ac:dyDescent="0.3">
      <c r="A72" s="60">
        <v>21</v>
      </c>
      <c r="B72" s="60">
        <v>9095</v>
      </c>
      <c r="C72" s="63">
        <v>21</v>
      </c>
      <c r="D72" s="60">
        <v>9115</v>
      </c>
      <c r="E72" s="63">
        <v>11</v>
      </c>
      <c r="F72" s="60">
        <v>9127</v>
      </c>
      <c r="G72" s="66">
        <v>21</v>
      </c>
      <c r="H72" s="66">
        <v>9134</v>
      </c>
      <c r="I72" s="42"/>
      <c r="J72" s="42"/>
      <c r="K72" s="52">
        <v>0</v>
      </c>
      <c r="L72">
        <v>2212</v>
      </c>
    </row>
    <row r="73" spans="1:12" x14ac:dyDescent="0.3">
      <c r="A73" s="60">
        <v>12</v>
      </c>
      <c r="B73" s="60">
        <v>9240</v>
      </c>
      <c r="C73" s="63">
        <v>23</v>
      </c>
      <c r="D73" s="60">
        <v>9248</v>
      </c>
      <c r="E73" s="63">
        <v>24</v>
      </c>
      <c r="F73" s="60">
        <v>9256</v>
      </c>
      <c r="G73" s="66">
        <v>14</v>
      </c>
      <c r="H73" s="66">
        <v>9264</v>
      </c>
      <c r="I73" s="42"/>
      <c r="J73" s="42"/>
      <c r="K73" s="52">
        <v>0</v>
      </c>
      <c r="L73">
        <v>1221</v>
      </c>
    </row>
    <row r="74" spans="1:12" x14ac:dyDescent="0.3">
      <c r="A74" s="60">
        <v>21</v>
      </c>
      <c r="B74" s="60">
        <v>9363</v>
      </c>
      <c r="C74" s="63">
        <v>21</v>
      </c>
      <c r="D74" s="60">
        <v>9369</v>
      </c>
      <c r="E74" s="63">
        <v>11</v>
      </c>
      <c r="F74" s="60">
        <v>9384</v>
      </c>
      <c r="G74" s="66">
        <v>21</v>
      </c>
      <c r="H74" s="66">
        <v>9392</v>
      </c>
      <c r="I74" s="42"/>
      <c r="J74" s="42"/>
      <c r="K74" s="52">
        <v>0</v>
      </c>
      <c r="L74">
        <v>2212</v>
      </c>
    </row>
    <row r="75" spans="1:12" x14ac:dyDescent="0.3">
      <c r="A75" s="60">
        <v>21</v>
      </c>
      <c r="B75" s="60">
        <v>9511</v>
      </c>
      <c r="C75" s="63">
        <v>12</v>
      </c>
      <c r="D75" s="60">
        <v>9523</v>
      </c>
      <c r="E75" s="63">
        <v>24</v>
      </c>
      <c r="F75" s="60">
        <v>9531</v>
      </c>
      <c r="G75" s="66">
        <v>23</v>
      </c>
      <c r="H75" s="66">
        <v>9545</v>
      </c>
      <c r="I75" s="42"/>
      <c r="J75" s="42"/>
      <c r="K75" s="52">
        <v>0</v>
      </c>
      <c r="L75">
        <v>2122</v>
      </c>
    </row>
    <row r="76" spans="1:12" x14ac:dyDescent="0.3">
      <c r="A76" s="60">
        <v>21</v>
      </c>
      <c r="B76" s="60">
        <v>9646</v>
      </c>
      <c r="C76" s="63">
        <v>21</v>
      </c>
      <c r="D76" s="60">
        <v>9652</v>
      </c>
      <c r="E76" s="63">
        <v>11</v>
      </c>
      <c r="F76" s="60">
        <v>9665</v>
      </c>
      <c r="G76" s="66">
        <v>21</v>
      </c>
      <c r="H76" s="66">
        <v>9673</v>
      </c>
      <c r="I76" s="42"/>
      <c r="J76" s="42"/>
      <c r="K76" s="52">
        <v>0</v>
      </c>
      <c r="L76">
        <v>2212</v>
      </c>
    </row>
    <row r="77" spans="1:12" x14ac:dyDescent="0.3">
      <c r="A77" s="60">
        <v>21</v>
      </c>
      <c r="B77" s="60">
        <v>9766</v>
      </c>
      <c r="C77" s="63">
        <v>12</v>
      </c>
      <c r="D77" s="60">
        <v>9786</v>
      </c>
      <c r="E77" s="63">
        <v>24</v>
      </c>
      <c r="F77" s="60">
        <v>9794</v>
      </c>
      <c r="G77" s="66">
        <v>23</v>
      </c>
      <c r="H77" s="66">
        <v>9808</v>
      </c>
      <c r="I77" s="42"/>
      <c r="J77" s="42"/>
      <c r="K77" s="52">
        <v>0</v>
      </c>
      <c r="L77">
        <v>2122</v>
      </c>
    </row>
    <row r="78" spans="1:12" x14ac:dyDescent="0.3">
      <c r="A78" s="60">
        <v>21</v>
      </c>
      <c r="B78" s="60">
        <v>9908</v>
      </c>
      <c r="C78" s="63">
        <v>21</v>
      </c>
      <c r="D78" s="60">
        <v>9913</v>
      </c>
      <c r="E78" s="63">
        <v>22</v>
      </c>
      <c r="F78" s="60">
        <v>9919</v>
      </c>
      <c r="G78" s="66">
        <v>14</v>
      </c>
      <c r="H78" s="66">
        <v>9928</v>
      </c>
      <c r="I78" s="42"/>
      <c r="J78" s="42"/>
      <c r="K78" s="52">
        <v>0</v>
      </c>
      <c r="L78">
        <v>2221</v>
      </c>
    </row>
    <row r="79" spans="1:12" x14ac:dyDescent="0.3">
      <c r="A79" s="60">
        <v>21</v>
      </c>
      <c r="B79" s="60">
        <v>10025</v>
      </c>
      <c r="C79" s="63">
        <v>21</v>
      </c>
      <c r="D79" s="60">
        <v>10029</v>
      </c>
      <c r="E79" s="63">
        <v>22</v>
      </c>
      <c r="F79" s="60">
        <v>10048</v>
      </c>
      <c r="G79" s="66">
        <v>14</v>
      </c>
      <c r="H79" s="66">
        <v>10063</v>
      </c>
      <c r="I79" s="42"/>
      <c r="J79" s="42"/>
      <c r="K79" s="52">
        <v>0</v>
      </c>
      <c r="L79">
        <v>2221</v>
      </c>
    </row>
    <row r="80" spans="1:12" x14ac:dyDescent="0.3">
      <c r="A80" s="60">
        <v>21</v>
      </c>
      <c r="B80" s="60">
        <v>10165</v>
      </c>
      <c r="C80" s="63">
        <v>21</v>
      </c>
      <c r="D80" s="60">
        <v>10172</v>
      </c>
      <c r="E80" s="63">
        <v>11</v>
      </c>
      <c r="F80" s="60">
        <v>10185</v>
      </c>
      <c r="G80" s="66">
        <v>21</v>
      </c>
      <c r="H80" s="66">
        <v>10194</v>
      </c>
      <c r="I80" s="42"/>
      <c r="J80" s="42"/>
      <c r="K80" s="52">
        <v>0</v>
      </c>
      <c r="L80">
        <v>2212</v>
      </c>
    </row>
    <row r="81" spans="1:12" x14ac:dyDescent="0.3">
      <c r="A81" s="60">
        <v>21</v>
      </c>
      <c r="B81" s="60">
        <v>10294</v>
      </c>
      <c r="C81" s="63">
        <v>12</v>
      </c>
      <c r="D81" s="60">
        <v>10305</v>
      </c>
      <c r="E81" s="63">
        <v>24</v>
      </c>
      <c r="F81" s="60">
        <v>10313</v>
      </c>
      <c r="G81" s="66">
        <v>14</v>
      </c>
      <c r="H81" s="66">
        <v>10329</v>
      </c>
      <c r="I81" s="42"/>
      <c r="J81" s="42"/>
      <c r="K81" s="52">
        <v>0</v>
      </c>
      <c r="L81">
        <v>2121</v>
      </c>
    </row>
    <row r="82" spans="1:12" x14ac:dyDescent="0.3">
      <c r="A82" s="60">
        <v>21</v>
      </c>
      <c r="B82" s="60">
        <v>10429</v>
      </c>
      <c r="C82" s="63">
        <v>21</v>
      </c>
      <c r="D82" s="60">
        <v>10434</v>
      </c>
      <c r="E82" s="63">
        <v>22</v>
      </c>
      <c r="F82" s="60">
        <v>10453</v>
      </c>
      <c r="G82" s="66">
        <v>14</v>
      </c>
      <c r="H82" s="66">
        <v>10462</v>
      </c>
      <c r="I82" s="42"/>
      <c r="J82" s="42"/>
      <c r="K82" s="52">
        <v>0</v>
      </c>
      <c r="L82">
        <v>2221</v>
      </c>
    </row>
    <row r="83" spans="1:12" x14ac:dyDescent="0.3">
      <c r="A83" s="60">
        <v>21</v>
      </c>
      <c r="B83" s="60">
        <v>10592</v>
      </c>
      <c r="C83" s="63">
        <v>12</v>
      </c>
      <c r="D83" s="60">
        <v>10603</v>
      </c>
      <c r="E83" s="63">
        <v>24</v>
      </c>
      <c r="F83" s="60">
        <v>10611</v>
      </c>
      <c r="G83" s="66">
        <v>23</v>
      </c>
      <c r="H83" s="66">
        <v>10618</v>
      </c>
      <c r="I83" s="42"/>
      <c r="J83" s="42"/>
      <c r="K83" s="52">
        <v>0</v>
      </c>
      <c r="L83">
        <v>2122</v>
      </c>
    </row>
    <row r="84" spans="1:12" x14ac:dyDescent="0.3">
      <c r="A84" s="60">
        <v>12</v>
      </c>
      <c r="B84" s="60">
        <v>10744</v>
      </c>
      <c r="C84" s="63">
        <v>23</v>
      </c>
      <c r="D84" s="60">
        <v>10753</v>
      </c>
      <c r="E84" s="63">
        <v>24</v>
      </c>
      <c r="F84" s="60">
        <v>10768</v>
      </c>
      <c r="G84" s="66">
        <v>14</v>
      </c>
      <c r="H84" s="66">
        <v>10780</v>
      </c>
      <c r="I84" s="42"/>
      <c r="J84" s="42"/>
      <c r="K84" s="52">
        <v>0</v>
      </c>
      <c r="L84">
        <v>1221</v>
      </c>
    </row>
    <row r="85" spans="1:12" x14ac:dyDescent="0.3">
      <c r="A85" s="60">
        <v>21</v>
      </c>
      <c r="B85" s="60">
        <v>10879</v>
      </c>
      <c r="C85" s="63">
        <v>12</v>
      </c>
      <c r="D85" s="60">
        <v>10895</v>
      </c>
      <c r="E85" s="63">
        <v>24</v>
      </c>
      <c r="F85" s="60">
        <v>10903</v>
      </c>
      <c r="G85" s="66">
        <v>23</v>
      </c>
      <c r="H85" s="66">
        <v>10914</v>
      </c>
      <c r="I85" s="42"/>
      <c r="J85" s="42"/>
      <c r="K85" s="52">
        <v>0</v>
      </c>
      <c r="L85">
        <v>2122</v>
      </c>
    </row>
    <row r="86" spans="1:12" x14ac:dyDescent="0.3">
      <c r="A86" s="60">
        <v>21</v>
      </c>
      <c r="B86" s="60">
        <v>11016</v>
      </c>
      <c r="C86" s="63">
        <v>12</v>
      </c>
      <c r="D86" s="60">
        <v>11028</v>
      </c>
      <c r="E86" s="63">
        <v>24</v>
      </c>
      <c r="F86" s="60">
        <v>11036</v>
      </c>
      <c r="G86" s="66">
        <v>23</v>
      </c>
      <c r="H86" s="66">
        <v>11043</v>
      </c>
      <c r="I86" s="42"/>
      <c r="J86" s="42"/>
      <c r="K86" s="52">
        <v>0</v>
      </c>
      <c r="L86">
        <v>2122</v>
      </c>
    </row>
    <row r="87" spans="1:12" x14ac:dyDescent="0.3">
      <c r="A87" s="60">
        <v>21</v>
      </c>
      <c r="B87" s="60">
        <v>11144</v>
      </c>
      <c r="C87" s="63">
        <v>12</v>
      </c>
      <c r="D87" s="60">
        <v>11164</v>
      </c>
      <c r="E87" s="63">
        <v>24</v>
      </c>
      <c r="F87" s="60">
        <v>11172</v>
      </c>
      <c r="G87" s="66">
        <v>23</v>
      </c>
      <c r="H87" s="66">
        <v>11180</v>
      </c>
      <c r="I87" s="42"/>
      <c r="J87" s="42"/>
      <c r="K87" s="52">
        <v>0</v>
      </c>
      <c r="L87">
        <v>2122</v>
      </c>
    </row>
    <row r="88" spans="1:12" x14ac:dyDescent="0.3">
      <c r="A88" s="59">
        <v>12</v>
      </c>
      <c r="B88" s="59">
        <v>11299</v>
      </c>
      <c r="C88" s="62">
        <v>23</v>
      </c>
      <c r="D88" s="59">
        <v>11307</v>
      </c>
      <c r="E88" s="62">
        <v>13</v>
      </c>
      <c r="F88" s="59">
        <v>11321</v>
      </c>
      <c r="G88" s="65">
        <v>23</v>
      </c>
      <c r="H88" s="65">
        <v>11329</v>
      </c>
      <c r="I88" s="43"/>
      <c r="J88" s="43"/>
      <c r="K88" s="44">
        <v>0</v>
      </c>
      <c r="L88">
        <v>1212</v>
      </c>
    </row>
    <row r="89" spans="1:12" x14ac:dyDescent="0.3">
      <c r="A89" s="59">
        <v>21</v>
      </c>
      <c r="B89" s="59">
        <v>11429</v>
      </c>
      <c r="C89" s="62">
        <v>21</v>
      </c>
      <c r="D89" s="59">
        <v>11448</v>
      </c>
      <c r="E89" s="62">
        <v>11</v>
      </c>
      <c r="F89" s="59">
        <v>11456</v>
      </c>
      <c r="G89" s="65">
        <v>21</v>
      </c>
      <c r="H89" s="65">
        <v>11474</v>
      </c>
      <c r="I89" s="43"/>
      <c r="J89" s="43"/>
      <c r="K89" s="44">
        <v>0</v>
      </c>
      <c r="L89">
        <v>2212</v>
      </c>
    </row>
    <row r="90" spans="1:12" x14ac:dyDescent="0.3">
      <c r="A90" s="59">
        <v>12</v>
      </c>
      <c r="B90" s="59">
        <v>11585</v>
      </c>
      <c r="C90" s="62">
        <v>23</v>
      </c>
      <c r="D90" s="59">
        <v>11592</v>
      </c>
      <c r="E90" s="62">
        <v>24</v>
      </c>
      <c r="F90" s="59">
        <v>11603</v>
      </c>
      <c r="G90" s="65">
        <v>14</v>
      </c>
      <c r="H90" s="65">
        <v>11610</v>
      </c>
      <c r="I90" s="43"/>
      <c r="J90" s="43"/>
      <c r="K90" s="44">
        <v>0</v>
      </c>
      <c r="L90">
        <v>1221</v>
      </c>
    </row>
    <row r="91" spans="1:12" x14ac:dyDescent="0.3">
      <c r="A91" s="59">
        <v>21</v>
      </c>
      <c r="B91" s="59">
        <v>11730</v>
      </c>
      <c r="C91" s="62">
        <v>12</v>
      </c>
      <c r="D91" s="59">
        <v>11738</v>
      </c>
      <c r="E91" s="62">
        <v>24</v>
      </c>
      <c r="F91" s="59">
        <v>11746</v>
      </c>
      <c r="G91" s="65">
        <v>23</v>
      </c>
      <c r="H91" s="65">
        <v>11757</v>
      </c>
      <c r="I91" s="43"/>
      <c r="J91" s="43"/>
      <c r="K91" s="44">
        <v>0</v>
      </c>
      <c r="L91">
        <v>2122</v>
      </c>
    </row>
    <row r="92" spans="1:12" x14ac:dyDescent="0.3">
      <c r="A92" s="59">
        <v>21</v>
      </c>
      <c r="B92" s="59">
        <v>11859</v>
      </c>
      <c r="C92" s="62">
        <v>12</v>
      </c>
      <c r="D92" s="59">
        <v>11879</v>
      </c>
      <c r="E92" s="62">
        <v>24</v>
      </c>
      <c r="F92" s="59">
        <v>11886</v>
      </c>
      <c r="G92" s="65">
        <v>23</v>
      </c>
      <c r="H92" s="65">
        <v>11896</v>
      </c>
      <c r="I92" s="43"/>
      <c r="J92" s="43"/>
      <c r="K92" s="44">
        <v>0</v>
      </c>
      <c r="L92">
        <v>2122</v>
      </c>
    </row>
    <row r="93" spans="1:12" x14ac:dyDescent="0.3">
      <c r="A93" s="59">
        <v>21</v>
      </c>
      <c r="B93" s="59">
        <v>12010</v>
      </c>
      <c r="C93" s="62">
        <v>12</v>
      </c>
      <c r="D93" s="59">
        <v>12018</v>
      </c>
      <c r="E93" s="62">
        <v>24</v>
      </c>
      <c r="F93" s="59">
        <v>12027</v>
      </c>
      <c r="G93" s="65">
        <v>23</v>
      </c>
      <c r="H93" s="65">
        <v>12044</v>
      </c>
      <c r="I93" s="43"/>
      <c r="J93" s="43"/>
      <c r="K93" s="44">
        <v>0</v>
      </c>
      <c r="L93">
        <v>2122</v>
      </c>
    </row>
    <row r="94" spans="1:12" x14ac:dyDescent="0.3">
      <c r="A94" s="59">
        <v>21</v>
      </c>
      <c r="B94" s="59">
        <v>12145</v>
      </c>
      <c r="C94" s="62">
        <v>21</v>
      </c>
      <c r="D94" s="59">
        <v>12151</v>
      </c>
      <c r="E94" s="62">
        <v>11</v>
      </c>
      <c r="F94" s="59">
        <v>12166</v>
      </c>
      <c r="G94" s="65">
        <v>21</v>
      </c>
      <c r="H94" s="65">
        <v>12174</v>
      </c>
      <c r="I94" s="43"/>
      <c r="J94" s="43"/>
      <c r="K94" s="44">
        <v>0</v>
      </c>
      <c r="L94">
        <v>2212</v>
      </c>
    </row>
    <row r="95" spans="1:12" x14ac:dyDescent="0.3">
      <c r="A95" s="59">
        <v>21</v>
      </c>
      <c r="B95" s="59">
        <v>12269</v>
      </c>
      <c r="C95" s="62">
        <v>12</v>
      </c>
      <c r="D95" s="59">
        <v>12277</v>
      </c>
      <c r="E95" s="62">
        <v>24</v>
      </c>
      <c r="F95" s="59">
        <v>12285</v>
      </c>
      <c r="G95" s="65">
        <v>23</v>
      </c>
      <c r="H95" s="65">
        <v>12292</v>
      </c>
      <c r="I95" s="43"/>
      <c r="J95" s="43"/>
      <c r="K95" s="44">
        <v>0</v>
      </c>
      <c r="L95">
        <v>2122</v>
      </c>
    </row>
    <row r="96" spans="1:12" x14ac:dyDescent="0.3">
      <c r="A96" s="59">
        <v>12</v>
      </c>
      <c r="B96" s="59">
        <v>12422</v>
      </c>
      <c r="C96" s="62">
        <v>23</v>
      </c>
      <c r="D96" s="59">
        <v>12430</v>
      </c>
      <c r="E96" s="62">
        <v>24</v>
      </c>
      <c r="F96" s="59">
        <v>12438</v>
      </c>
      <c r="G96" s="65">
        <v>23</v>
      </c>
      <c r="H96" s="65">
        <v>12452</v>
      </c>
      <c r="I96" s="43"/>
      <c r="J96" s="43"/>
      <c r="K96" s="44">
        <v>0</v>
      </c>
      <c r="L96">
        <v>1222</v>
      </c>
    </row>
    <row r="97" spans="1:12" x14ac:dyDescent="0.3">
      <c r="A97" s="59">
        <v>21</v>
      </c>
      <c r="B97" s="59">
        <v>12551</v>
      </c>
      <c r="C97" s="62">
        <v>21</v>
      </c>
      <c r="D97" s="59">
        <v>12555</v>
      </c>
      <c r="E97" s="62">
        <v>22</v>
      </c>
      <c r="F97" s="59">
        <v>12562</v>
      </c>
      <c r="G97" s="65">
        <v>14</v>
      </c>
      <c r="H97" s="65">
        <v>12571</v>
      </c>
      <c r="I97" s="43"/>
      <c r="J97" s="43"/>
      <c r="K97" s="44">
        <v>0</v>
      </c>
      <c r="L97">
        <v>2221</v>
      </c>
    </row>
    <row r="98" spans="1:12" x14ac:dyDescent="0.3">
      <c r="A98" s="59">
        <v>21</v>
      </c>
      <c r="B98" s="59">
        <v>12673</v>
      </c>
      <c r="C98" s="62">
        <v>21</v>
      </c>
      <c r="D98" s="59">
        <v>12703</v>
      </c>
      <c r="E98" s="62">
        <v>11</v>
      </c>
      <c r="F98" s="59">
        <v>12711</v>
      </c>
      <c r="G98" s="65">
        <v>21</v>
      </c>
      <c r="H98" s="65">
        <v>12720</v>
      </c>
      <c r="I98" s="43"/>
      <c r="J98" s="43"/>
      <c r="K98" s="44">
        <v>0</v>
      </c>
      <c r="L98">
        <v>2212</v>
      </c>
    </row>
    <row r="99" spans="1:12" x14ac:dyDescent="0.3">
      <c r="A99" s="59">
        <v>21</v>
      </c>
      <c r="B99" s="59">
        <v>12809</v>
      </c>
      <c r="C99" s="62">
        <v>12</v>
      </c>
      <c r="D99" s="59">
        <v>12821</v>
      </c>
      <c r="E99" s="62">
        <v>24</v>
      </c>
      <c r="F99" s="59">
        <v>12829</v>
      </c>
      <c r="G99" s="65">
        <v>23</v>
      </c>
      <c r="H99" s="65">
        <v>12836</v>
      </c>
      <c r="I99" s="43"/>
      <c r="J99" s="43"/>
      <c r="K99" s="44">
        <v>0</v>
      </c>
      <c r="L99">
        <v>2122</v>
      </c>
    </row>
    <row r="100" spans="1:12" x14ac:dyDescent="0.3">
      <c r="A100" s="59">
        <v>21</v>
      </c>
      <c r="B100" s="59">
        <v>12933</v>
      </c>
      <c r="C100" s="62">
        <v>21</v>
      </c>
      <c r="D100" s="59">
        <v>12945</v>
      </c>
      <c r="E100" s="62">
        <v>11</v>
      </c>
      <c r="F100" s="59">
        <v>12957</v>
      </c>
      <c r="G100" s="65">
        <v>21</v>
      </c>
      <c r="H100" s="65">
        <v>12976</v>
      </c>
      <c r="I100" s="43"/>
      <c r="J100" s="43"/>
      <c r="K100" s="44">
        <v>0</v>
      </c>
      <c r="L100">
        <v>2212</v>
      </c>
    </row>
    <row r="101" spans="1:12" x14ac:dyDescent="0.3">
      <c r="A101" s="59">
        <v>21</v>
      </c>
      <c r="B101" s="59">
        <v>13069</v>
      </c>
      <c r="C101" s="62">
        <v>21</v>
      </c>
      <c r="D101" s="59">
        <v>13076</v>
      </c>
      <c r="E101" s="62">
        <v>11</v>
      </c>
      <c r="F101" s="59">
        <v>13084</v>
      </c>
      <c r="G101" s="65">
        <v>21</v>
      </c>
      <c r="H101" s="65">
        <v>13092</v>
      </c>
      <c r="I101" s="43"/>
      <c r="J101" s="43"/>
      <c r="K101" s="44">
        <v>0</v>
      </c>
      <c r="L101">
        <v>2212</v>
      </c>
    </row>
    <row r="102" spans="1:12" x14ac:dyDescent="0.3">
      <c r="A102" s="59">
        <v>21</v>
      </c>
      <c r="B102" s="59">
        <v>13184</v>
      </c>
      <c r="C102" s="62">
        <v>12</v>
      </c>
      <c r="D102" s="59">
        <v>13207</v>
      </c>
      <c r="E102" s="62">
        <v>24</v>
      </c>
      <c r="F102" s="59">
        <v>13215</v>
      </c>
      <c r="G102" s="65">
        <v>23</v>
      </c>
      <c r="H102" s="65">
        <v>13230</v>
      </c>
      <c r="I102" s="43"/>
      <c r="J102" s="43"/>
      <c r="K102" s="44">
        <v>0</v>
      </c>
      <c r="L102">
        <v>2122</v>
      </c>
    </row>
    <row r="103" spans="1:12" x14ac:dyDescent="0.3">
      <c r="A103" s="59">
        <v>21</v>
      </c>
      <c r="B103" s="59">
        <v>13331</v>
      </c>
      <c r="C103" s="62">
        <v>21</v>
      </c>
      <c r="D103" s="59">
        <v>13336</v>
      </c>
      <c r="E103" s="62">
        <v>11</v>
      </c>
      <c r="F103" s="59">
        <v>13345</v>
      </c>
      <c r="G103" s="65">
        <v>21</v>
      </c>
      <c r="H103" s="65">
        <v>13352</v>
      </c>
      <c r="I103" s="43"/>
      <c r="J103" s="43"/>
      <c r="K103" s="44">
        <v>0</v>
      </c>
      <c r="L103">
        <v>2212</v>
      </c>
    </row>
    <row r="104" spans="1:12" x14ac:dyDescent="0.3">
      <c r="A104" s="59">
        <v>21</v>
      </c>
      <c r="B104" s="59">
        <v>13451</v>
      </c>
      <c r="C104" s="62">
        <v>12</v>
      </c>
      <c r="D104" s="59">
        <v>13463</v>
      </c>
      <c r="E104" s="62">
        <v>24</v>
      </c>
      <c r="F104" s="59">
        <v>13471</v>
      </c>
      <c r="G104" s="65">
        <v>14</v>
      </c>
      <c r="H104" s="65">
        <v>13490</v>
      </c>
      <c r="I104" s="43"/>
      <c r="J104" s="43"/>
      <c r="K104" s="44">
        <v>0</v>
      </c>
      <c r="L104">
        <v>2121</v>
      </c>
    </row>
    <row r="105" spans="1:12" x14ac:dyDescent="0.3">
      <c r="A105" s="59">
        <v>21</v>
      </c>
      <c r="B105" s="59">
        <v>13589</v>
      </c>
      <c r="C105" s="62">
        <v>21</v>
      </c>
      <c r="D105" s="59">
        <v>13596</v>
      </c>
      <c r="E105" s="62">
        <v>22</v>
      </c>
      <c r="F105" s="59">
        <v>13607</v>
      </c>
      <c r="G105" s="65">
        <v>14</v>
      </c>
      <c r="H105" s="65">
        <v>13615</v>
      </c>
      <c r="I105" s="43"/>
      <c r="J105" s="43"/>
      <c r="K105" s="44">
        <v>0</v>
      </c>
      <c r="L105">
        <v>2221</v>
      </c>
    </row>
    <row r="106" spans="1:12" x14ac:dyDescent="0.3">
      <c r="A106" s="59">
        <v>21</v>
      </c>
      <c r="B106" s="59">
        <v>13716</v>
      </c>
      <c r="C106" s="62">
        <v>12</v>
      </c>
      <c r="D106" s="59">
        <v>13735</v>
      </c>
      <c r="E106" s="62">
        <v>24</v>
      </c>
      <c r="F106" s="59">
        <v>13744</v>
      </c>
      <c r="G106" s="65">
        <v>23</v>
      </c>
      <c r="H106" s="65">
        <v>13754</v>
      </c>
      <c r="I106" s="43"/>
      <c r="J106" s="43"/>
      <c r="K106" s="44">
        <v>0</v>
      </c>
      <c r="L106">
        <v>2122</v>
      </c>
    </row>
    <row r="107" spans="1:12" x14ac:dyDescent="0.3">
      <c r="A107" s="59">
        <v>21</v>
      </c>
      <c r="B107" s="59">
        <v>13855</v>
      </c>
      <c r="C107" s="62">
        <v>21</v>
      </c>
      <c r="D107" s="59">
        <v>13863</v>
      </c>
      <c r="E107" s="62">
        <v>11</v>
      </c>
      <c r="F107" s="59">
        <v>13871</v>
      </c>
      <c r="G107" s="65">
        <v>21</v>
      </c>
      <c r="H107" s="65">
        <v>13878</v>
      </c>
      <c r="I107" s="43"/>
      <c r="J107" s="43"/>
      <c r="K107" s="44">
        <v>0</v>
      </c>
      <c r="L107">
        <v>2212</v>
      </c>
    </row>
    <row r="108" spans="1:12" x14ac:dyDescent="0.3">
      <c r="A108" s="60">
        <v>21</v>
      </c>
      <c r="B108" s="60">
        <v>13969</v>
      </c>
      <c r="C108" s="63">
        <v>21</v>
      </c>
      <c r="D108" s="60">
        <v>13973</v>
      </c>
      <c r="E108" s="63">
        <v>11</v>
      </c>
      <c r="F108" s="60">
        <v>13984</v>
      </c>
      <c r="G108" s="66">
        <v>21</v>
      </c>
      <c r="H108" s="66">
        <v>13999</v>
      </c>
      <c r="I108" s="42"/>
      <c r="J108" s="42"/>
      <c r="K108" s="52">
        <v>0</v>
      </c>
      <c r="L108">
        <v>2212</v>
      </c>
    </row>
    <row r="109" spans="1:12" x14ac:dyDescent="0.3">
      <c r="A109" s="60">
        <v>21</v>
      </c>
      <c r="B109" s="60">
        <v>14096</v>
      </c>
      <c r="C109" s="63">
        <v>21</v>
      </c>
      <c r="D109" s="60">
        <v>14111</v>
      </c>
      <c r="E109" s="63">
        <v>11</v>
      </c>
      <c r="F109" s="60">
        <v>14137</v>
      </c>
      <c r="G109" s="66">
        <v>21</v>
      </c>
      <c r="H109" s="66">
        <v>14144</v>
      </c>
      <c r="I109" s="42"/>
      <c r="J109" s="42"/>
      <c r="K109" s="52">
        <v>0</v>
      </c>
      <c r="L109">
        <v>2212</v>
      </c>
    </row>
    <row r="110" spans="1:12" x14ac:dyDescent="0.3">
      <c r="A110" s="60">
        <v>21</v>
      </c>
      <c r="B110" s="60">
        <v>14236</v>
      </c>
      <c r="C110" s="63">
        <v>21</v>
      </c>
      <c r="D110" s="60">
        <v>14240</v>
      </c>
      <c r="E110" s="63">
        <v>11</v>
      </c>
      <c r="F110" s="60">
        <v>14247</v>
      </c>
      <c r="G110" s="66">
        <v>21</v>
      </c>
      <c r="H110" s="66">
        <v>14254</v>
      </c>
      <c r="I110" s="42"/>
      <c r="J110" s="42"/>
      <c r="K110" s="52">
        <v>0</v>
      </c>
      <c r="L110">
        <v>2212</v>
      </c>
    </row>
    <row r="111" spans="1:12" x14ac:dyDescent="0.3">
      <c r="A111" s="60">
        <v>21</v>
      </c>
      <c r="B111" s="60">
        <v>14350</v>
      </c>
      <c r="C111" s="63">
        <v>12</v>
      </c>
      <c r="D111" s="60">
        <v>14358</v>
      </c>
      <c r="E111" s="63">
        <v>24</v>
      </c>
      <c r="F111" s="60">
        <v>14366</v>
      </c>
      <c r="G111" s="66">
        <v>23</v>
      </c>
      <c r="H111" s="66">
        <v>14374</v>
      </c>
      <c r="I111" s="42"/>
      <c r="J111" s="42"/>
      <c r="K111" s="52">
        <v>0</v>
      </c>
      <c r="L111">
        <v>2122</v>
      </c>
    </row>
    <row r="112" spans="1:12" x14ac:dyDescent="0.3">
      <c r="A112" s="60">
        <v>21</v>
      </c>
      <c r="B112" s="60">
        <v>14470</v>
      </c>
      <c r="C112" s="63">
        <v>21</v>
      </c>
      <c r="D112" s="60">
        <v>14478</v>
      </c>
      <c r="E112" s="63">
        <v>11</v>
      </c>
      <c r="F112" s="60">
        <v>14487</v>
      </c>
      <c r="G112" s="66">
        <v>21</v>
      </c>
      <c r="H112" s="66">
        <v>14494</v>
      </c>
      <c r="I112" s="42"/>
      <c r="J112" s="42"/>
      <c r="K112" s="52">
        <v>0</v>
      </c>
      <c r="L112">
        <v>2212</v>
      </c>
    </row>
    <row r="113" spans="1:12" x14ac:dyDescent="0.3">
      <c r="A113" s="60">
        <v>12</v>
      </c>
      <c r="B113" s="60">
        <v>14608</v>
      </c>
      <c r="C113" s="63">
        <v>23</v>
      </c>
      <c r="D113" s="60">
        <v>14631</v>
      </c>
      <c r="E113" s="63">
        <v>24</v>
      </c>
      <c r="F113" s="60">
        <v>14639</v>
      </c>
      <c r="G113" s="66">
        <v>23</v>
      </c>
      <c r="H113" s="66">
        <v>14649</v>
      </c>
      <c r="I113" s="42"/>
      <c r="J113" s="42"/>
      <c r="K113" s="52">
        <v>0</v>
      </c>
      <c r="L113">
        <v>1222</v>
      </c>
    </row>
    <row r="114" spans="1:12" x14ac:dyDescent="0.3">
      <c r="A114" s="60">
        <v>21</v>
      </c>
      <c r="B114" s="60">
        <v>14747</v>
      </c>
      <c r="C114" s="63">
        <v>12</v>
      </c>
      <c r="D114" s="60">
        <v>14762</v>
      </c>
      <c r="E114" s="63">
        <v>24</v>
      </c>
      <c r="F114" s="60">
        <v>14769</v>
      </c>
      <c r="G114" s="66">
        <v>23</v>
      </c>
      <c r="H114" s="66">
        <v>14777</v>
      </c>
      <c r="I114" s="42"/>
      <c r="J114" s="42"/>
      <c r="K114" s="52">
        <v>0</v>
      </c>
      <c r="L114">
        <v>2122</v>
      </c>
    </row>
    <row r="115" spans="1:12" x14ac:dyDescent="0.3">
      <c r="A115" s="60">
        <v>21</v>
      </c>
      <c r="B115" s="60">
        <v>14880</v>
      </c>
      <c r="C115" s="63">
        <v>12</v>
      </c>
      <c r="D115" s="60">
        <v>14893</v>
      </c>
      <c r="E115" s="63">
        <v>24</v>
      </c>
      <c r="F115" s="60">
        <v>14908</v>
      </c>
      <c r="G115" s="66">
        <v>23</v>
      </c>
      <c r="H115" s="66">
        <v>14923</v>
      </c>
      <c r="I115" s="42"/>
      <c r="J115" s="42"/>
      <c r="K115" s="52">
        <v>0</v>
      </c>
      <c r="L115">
        <v>2122</v>
      </c>
    </row>
    <row r="116" spans="1:12" x14ac:dyDescent="0.3">
      <c r="A116" s="60">
        <v>21</v>
      </c>
      <c r="B116" s="60">
        <v>15034</v>
      </c>
      <c r="C116" s="63">
        <v>12</v>
      </c>
      <c r="D116" s="60">
        <v>15042</v>
      </c>
      <c r="E116" s="63">
        <v>24</v>
      </c>
      <c r="F116" s="60">
        <v>15050</v>
      </c>
      <c r="G116" s="66">
        <v>23</v>
      </c>
      <c r="H116" s="66">
        <v>15057</v>
      </c>
      <c r="I116" s="42"/>
      <c r="J116" s="42"/>
      <c r="K116" s="52">
        <v>0</v>
      </c>
      <c r="L116">
        <v>2122</v>
      </c>
    </row>
    <row r="117" spans="1:12" x14ac:dyDescent="0.3">
      <c r="A117" s="60">
        <v>21</v>
      </c>
      <c r="B117" s="60">
        <v>15154</v>
      </c>
      <c r="C117" s="63">
        <v>21</v>
      </c>
      <c r="D117" s="60">
        <v>15159</v>
      </c>
      <c r="E117" s="63">
        <v>22</v>
      </c>
      <c r="F117" s="60">
        <v>15172</v>
      </c>
      <c r="G117" s="66">
        <v>23</v>
      </c>
      <c r="H117" s="66">
        <v>15190</v>
      </c>
      <c r="I117" s="42"/>
      <c r="J117" s="42"/>
      <c r="K117" s="52">
        <v>0</v>
      </c>
      <c r="L117">
        <v>2222</v>
      </c>
    </row>
    <row r="118" spans="1:12" x14ac:dyDescent="0.3">
      <c r="A118" s="60">
        <v>21</v>
      </c>
      <c r="B118" s="60">
        <v>15291</v>
      </c>
      <c r="C118" s="63">
        <v>21</v>
      </c>
      <c r="D118" s="60">
        <v>15299</v>
      </c>
      <c r="E118" s="63">
        <v>11</v>
      </c>
      <c r="F118" s="60">
        <v>15308</v>
      </c>
      <c r="G118" s="66">
        <v>21</v>
      </c>
      <c r="H118" s="66">
        <v>15316</v>
      </c>
      <c r="I118" s="42"/>
      <c r="J118" s="42"/>
      <c r="K118" s="52">
        <v>0</v>
      </c>
      <c r="L118">
        <v>2212</v>
      </c>
    </row>
    <row r="119" spans="1:12" x14ac:dyDescent="0.3">
      <c r="A119" s="60">
        <v>21</v>
      </c>
      <c r="B119" s="60">
        <v>15412</v>
      </c>
      <c r="C119" s="63">
        <v>21</v>
      </c>
      <c r="D119" s="60">
        <v>15425</v>
      </c>
      <c r="E119" s="63">
        <v>11</v>
      </c>
      <c r="F119" s="60">
        <v>15437</v>
      </c>
      <c r="G119" s="66">
        <v>21</v>
      </c>
      <c r="H119" s="66">
        <v>15444</v>
      </c>
      <c r="I119" s="42"/>
      <c r="J119" s="42"/>
      <c r="K119" s="52">
        <v>0</v>
      </c>
      <c r="L119">
        <v>2212</v>
      </c>
    </row>
    <row r="120" spans="1:12" x14ac:dyDescent="0.3">
      <c r="A120" s="60">
        <v>21</v>
      </c>
      <c r="B120" s="60">
        <v>15564</v>
      </c>
      <c r="C120" s="63">
        <v>12</v>
      </c>
      <c r="D120" s="60">
        <v>15574</v>
      </c>
      <c r="E120" s="63">
        <v>24</v>
      </c>
      <c r="F120" s="60">
        <v>15582</v>
      </c>
      <c r="G120" s="66">
        <v>23</v>
      </c>
      <c r="H120" s="66">
        <v>15593</v>
      </c>
      <c r="I120" s="42"/>
      <c r="J120" s="42"/>
      <c r="K120" s="52">
        <v>0</v>
      </c>
      <c r="L120">
        <v>2122</v>
      </c>
    </row>
    <row r="121" spans="1:12" x14ac:dyDescent="0.3">
      <c r="A121" s="60">
        <v>21</v>
      </c>
      <c r="B121" s="60">
        <v>15694</v>
      </c>
      <c r="C121" s="63">
        <v>12</v>
      </c>
      <c r="D121" s="60">
        <v>15703</v>
      </c>
      <c r="E121" s="63">
        <v>24</v>
      </c>
      <c r="F121" s="60">
        <v>15711</v>
      </c>
      <c r="G121" s="66">
        <v>23</v>
      </c>
      <c r="H121" s="66">
        <v>15736</v>
      </c>
      <c r="I121" s="42"/>
      <c r="J121" s="42"/>
      <c r="K121" s="52">
        <v>0</v>
      </c>
      <c r="L121">
        <v>2122</v>
      </c>
    </row>
    <row r="122" spans="1:12" x14ac:dyDescent="0.3">
      <c r="A122" s="60">
        <v>21</v>
      </c>
      <c r="B122" s="60">
        <v>15835</v>
      </c>
      <c r="C122" s="63">
        <v>21</v>
      </c>
      <c r="D122" s="60">
        <v>15842</v>
      </c>
      <c r="E122" s="63">
        <v>22</v>
      </c>
      <c r="F122" s="60">
        <v>15854</v>
      </c>
      <c r="G122" s="66">
        <v>14</v>
      </c>
      <c r="H122" s="66">
        <v>15862</v>
      </c>
      <c r="I122" s="42"/>
      <c r="J122" s="42"/>
      <c r="K122" s="52">
        <v>0</v>
      </c>
      <c r="L122">
        <v>2221</v>
      </c>
    </row>
    <row r="123" spans="1:12" x14ac:dyDescent="0.3">
      <c r="A123" s="60">
        <v>21</v>
      </c>
      <c r="B123" s="60">
        <v>15968</v>
      </c>
      <c r="C123" s="63">
        <v>21</v>
      </c>
      <c r="D123" s="60">
        <v>15972</v>
      </c>
      <c r="E123" s="63">
        <v>11</v>
      </c>
      <c r="F123" s="60">
        <v>15985</v>
      </c>
      <c r="G123" s="66">
        <v>21</v>
      </c>
      <c r="H123" s="66">
        <v>15993</v>
      </c>
      <c r="I123" s="42"/>
      <c r="J123" s="42"/>
      <c r="K123" s="52">
        <v>0</v>
      </c>
      <c r="L123">
        <v>2212</v>
      </c>
    </row>
    <row r="124" spans="1:12" x14ac:dyDescent="0.3">
      <c r="A124" s="60">
        <v>21</v>
      </c>
      <c r="B124" s="60">
        <v>16082</v>
      </c>
      <c r="C124" s="63">
        <v>12</v>
      </c>
      <c r="D124" s="60">
        <v>16107</v>
      </c>
      <c r="E124" s="63">
        <v>24</v>
      </c>
      <c r="F124" s="60">
        <v>16148</v>
      </c>
      <c r="G124" s="66">
        <v>23</v>
      </c>
      <c r="H124" s="66">
        <v>16156</v>
      </c>
      <c r="I124" s="42"/>
      <c r="J124" s="42"/>
      <c r="K124" s="52">
        <v>0</v>
      </c>
      <c r="L124">
        <v>2122</v>
      </c>
    </row>
    <row r="125" spans="1:12" x14ac:dyDescent="0.3">
      <c r="A125" s="60">
        <v>21</v>
      </c>
      <c r="B125" s="60">
        <v>16256</v>
      </c>
      <c r="C125" s="63">
        <v>12</v>
      </c>
      <c r="D125" s="60">
        <v>16271</v>
      </c>
      <c r="E125" s="63">
        <v>24</v>
      </c>
      <c r="F125" s="60">
        <v>16278</v>
      </c>
      <c r="G125" s="66">
        <v>14</v>
      </c>
      <c r="H125" s="66">
        <v>16293</v>
      </c>
      <c r="I125" s="42"/>
      <c r="J125" s="42"/>
      <c r="K125" s="52">
        <v>0</v>
      </c>
      <c r="L125">
        <v>2121</v>
      </c>
    </row>
    <row r="126" spans="1:12" x14ac:dyDescent="0.3">
      <c r="A126" s="60">
        <v>21</v>
      </c>
      <c r="B126" s="60">
        <v>16392</v>
      </c>
      <c r="C126" s="63">
        <v>12</v>
      </c>
      <c r="D126" s="60">
        <v>16410</v>
      </c>
      <c r="E126" s="63">
        <v>24</v>
      </c>
      <c r="F126" s="60">
        <v>16418</v>
      </c>
      <c r="G126" s="66">
        <v>23</v>
      </c>
      <c r="H126" s="66">
        <v>16425</v>
      </c>
      <c r="I126" s="42"/>
      <c r="J126" s="42"/>
      <c r="K126" s="52">
        <v>0</v>
      </c>
      <c r="L126">
        <v>2122</v>
      </c>
    </row>
    <row r="127" spans="1:12" x14ac:dyDescent="0.3">
      <c r="A127" s="60">
        <v>21</v>
      </c>
      <c r="B127" s="60">
        <v>16522</v>
      </c>
      <c r="C127" s="63">
        <v>21</v>
      </c>
      <c r="D127" s="60">
        <v>16527</v>
      </c>
      <c r="E127" s="63">
        <v>11</v>
      </c>
      <c r="F127" s="60">
        <v>16547</v>
      </c>
      <c r="G127" s="66">
        <v>21</v>
      </c>
      <c r="H127" s="66">
        <v>16556</v>
      </c>
      <c r="I127" s="42"/>
      <c r="J127" s="42"/>
      <c r="K127" s="52">
        <v>1</v>
      </c>
      <c r="L127">
        <v>2212</v>
      </c>
    </row>
    <row r="128" spans="1:12" x14ac:dyDescent="0.3">
      <c r="A128" s="17"/>
      <c r="B128" s="17"/>
      <c r="C128" s="17"/>
      <c r="D128" s="17"/>
      <c r="E128" s="17"/>
      <c r="F128" s="17"/>
      <c r="G128" s="17"/>
      <c r="H12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0</v>
      </c>
      <c r="B2" s="35">
        <v>40757</v>
      </c>
      <c r="C2" s="36"/>
      <c r="F2" s="26" t="s">
        <v>79</v>
      </c>
      <c r="G2" s="27" t="s">
        <v>80</v>
      </c>
    </row>
    <row r="3" spans="1:48" x14ac:dyDescent="0.3">
      <c r="A3" t="s">
        <v>1</v>
      </c>
      <c r="B3">
        <v>55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94</v>
      </c>
      <c r="V3" s="26" t="s">
        <v>115</v>
      </c>
      <c r="W3">
        <f>COUNTA(L7:L22)</f>
        <v>16</v>
      </c>
      <c r="AA3" s="26" t="s">
        <v>115</v>
      </c>
      <c r="AB3">
        <f>COUNTA(L23:L37)</f>
        <v>15</v>
      </c>
      <c r="AF3" s="26" t="s">
        <v>115</v>
      </c>
      <c r="AG3">
        <f>COUNTA(L38:L53)</f>
        <v>16</v>
      </c>
      <c r="AK3" s="26" t="s">
        <v>115</v>
      </c>
      <c r="AL3">
        <f>COUNTA(L54:L69)</f>
        <v>16</v>
      </c>
      <c r="AP3" s="26" t="s">
        <v>115</v>
      </c>
      <c r="AQ3">
        <f>COUNTA(L70:L84)</f>
        <v>15</v>
      </c>
      <c r="AU3" s="26" t="s">
        <v>115</v>
      </c>
      <c r="AV3">
        <f>COUNTA(L85:L100)</f>
        <v>16</v>
      </c>
    </row>
    <row r="4" spans="1:48" x14ac:dyDescent="0.3">
      <c r="A4" t="s">
        <v>2</v>
      </c>
      <c r="B4" t="s">
        <v>78</v>
      </c>
      <c r="P4" s="26" t="s">
        <v>83</v>
      </c>
      <c r="Q4" s="27">
        <f>SUM(O7:O22)</f>
        <v>94</v>
      </c>
      <c r="V4" s="26" t="s">
        <v>116</v>
      </c>
      <c r="W4">
        <f>SUM(U7:U22)</f>
        <v>16</v>
      </c>
      <c r="AA4" s="26" t="s">
        <v>116</v>
      </c>
      <c r="AB4">
        <f>SUM(Z7:Z22)</f>
        <v>15</v>
      </c>
      <c r="AF4" s="26" t="s">
        <v>116</v>
      </c>
      <c r="AG4">
        <f>SUM(AE7:AE22)</f>
        <v>16</v>
      </c>
      <c r="AK4" s="26" t="s">
        <v>116</v>
      </c>
      <c r="AL4">
        <f>SUM(AJ7:AJ22)</f>
        <v>16</v>
      </c>
      <c r="AP4" s="26" t="s">
        <v>116</v>
      </c>
      <c r="AQ4">
        <f>SUM(AO7:AO22)</f>
        <v>15</v>
      </c>
      <c r="AU4" s="26" t="s">
        <v>116</v>
      </c>
      <c r="AV4">
        <f>SUM(AT7:AT22)</f>
        <v>16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10</v>
      </c>
      <c r="C7" s="61">
        <v>12</v>
      </c>
      <c r="D7" s="58">
        <v>34</v>
      </c>
      <c r="E7" s="61">
        <v>24</v>
      </c>
      <c r="F7" s="58">
        <v>43</v>
      </c>
      <c r="G7" s="64">
        <v>23</v>
      </c>
      <c r="H7" s="64">
        <v>53</v>
      </c>
      <c r="I7" s="43"/>
      <c r="J7" s="43"/>
      <c r="K7" s="44">
        <v>0</v>
      </c>
      <c r="L7">
        <v>2122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COUNTIF(L7:L22,T7)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COUNTIF(L23:L37,Y7)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COUNTIF(L38:L53,AD7)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COUNTIF(L54:L69,AI7)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COUNTIF(L70:L84,AN7)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COUNTIF(L85:L100,AS7)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156</v>
      </c>
      <c r="C8" s="62">
        <v>21</v>
      </c>
      <c r="D8" s="59">
        <v>168</v>
      </c>
      <c r="E8" s="62">
        <v>11</v>
      </c>
      <c r="F8" s="59">
        <v>179</v>
      </c>
      <c r="G8" s="65">
        <v>21</v>
      </c>
      <c r="H8" s="65">
        <v>195</v>
      </c>
      <c r="I8" s="43"/>
      <c r="J8" s="43"/>
      <c r="K8" s="44">
        <v>0</v>
      </c>
      <c r="L8">
        <v>2212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COUNTIF(L7:L22,T8)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COUNTIF(L23:L37,Y8)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COUNTIF(L38:L53,AD8)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COUNTIF(L54:L69,AI8)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COUNTIF(L70:L84,AN8)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COUNTIF(L85:L100,AS8)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290</v>
      </c>
      <c r="C9" s="62">
        <v>21</v>
      </c>
      <c r="D9" s="59">
        <v>295</v>
      </c>
      <c r="E9" s="62">
        <v>11</v>
      </c>
      <c r="F9" s="59">
        <v>306</v>
      </c>
      <c r="G9" s="65">
        <v>21</v>
      </c>
      <c r="H9" s="65">
        <v>314</v>
      </c>
      <c r="I9" s="43"/>
      <c r="J9" s="43"/>
      <c r="K9" s="44">
        <v>0</v>
      </c>
      <c r="L9">
        <v>2212</v>
      </c>
      <c r="N9" s="37">
        <v>1121</v>
      </c>
      <c r="O9" s="37">
        <f>COUNTIF($L$7:$L$500,N9)</f>
        <v>1</v>
      </c>
      <c r="P9" s="37">
        <f>O9/$Q$4</f>
        <v>1.0638297872340425E-2</v>
      </c>
      <c r="Q9" s="37">
        <f>IF(P9=0,0,(P9*((LOG(P9))/LOG(2))))</f>
        <v>-6.9729668634868486E-2</v>
      </c>
      <c r="T9" s="37">
        <f>N9</f>
        <v>1121</v>
      </c>
      <c r="U9" s="37">
        <f>COUNTIF(L7:L22,T9)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COUNTIF(L23:L37,Y9)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COUNTIF(L38:L53,AD9)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COUNTIF(L54:L69,AI9)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COUNTIF(L70:L84,AN9)</f>
        <v>1</v>
      </c>
      <c r="AP9" s="37">
        <f>AO9/(AQ4-AO20)</f>
        <v>0.1111111111111111</v>
      </c>
      <c r="AQ9" s="37">
        <f>IF(AP9=0,0,(AP9*((LOG(AP9))/LOG(2))))</f>
        <v>-0.3522138890491458</v>
      </c>
      <c r="AS9" s="37">
        <f>N9</f>
        <v>1121</v>
      </c>
      <c r="AT9" s="37">
        <f>COUNTIF(L85:L100,AS9)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406</v>
      </c>
      <c r="C10" s="62">
        <v>21</v>
      </c>
      <c r="D10" s="59">
        <v>413</v>
      </c>
      <c r="E10" s="62">
        <v>22</v>
      </c>
      <c r="F10" s="59">
        <v>425</v>
      </c>
      <c r="G10" s="65">
        <v>14</v>
      </c>
      <c r="H10" s="65">
        <v>438</v>
      </c>
      <c r="I10" s="43"/>
      <c r="J10" s="43"/>
      <c r="K10" s="44">
        <v>0</v>
      </c>
      <c r="L10">
        <v>2221</v>
      </c>
      <c r="N10" s="37">
        <v>1122</v>
      </c>
      <c r="O10" s="37">
        <f>COUNTIF($L$7:$L$500,N10)</f>
        <v>1</v>
      </c>
      <c r="P10" s="37">
        <f>O10/$Q$4</f>
        <v>1.0638297872340425E-2</v>
      </c>
      <c r="Q10" s="37">
        <f>IF(P10=0,0,(P10*((LOG(P10))/LOG(2))))</f>
        <v>-6.9729668634868486E-2</v>
      </c>
      <c r="T10" s="37">
        <f>N10</f>
        <v>1122</v>
      </c>
      <c r="U10" s="37">
        <f>COUNTIF(L7:L22,T10)</f>
        <v>0</v>
      </c>
      <c r="V10" s="37">
        <f>U10/(W4-U20)</f>
        <v>0</v>
      </c>
      <c r="W10" s="37">
        <f>IF(V10=0,0,(V10*((LOG(V10))/LOG(2))))</f>
        <v>0</v>
      </c>
      <c r="Y10" s="37">
        <f>N10</f>
        <v>1122</v>
      </c>
      <c r="Z10" s="37">
        <f>COUNTIF(L23:L37,Y10)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COUNTIF(L38:L53,AD10)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COUNTIF(L54:L69,AI10)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COUNTIF(L70:L84,AN10)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COUNTIF(L85:L100,AS10)</f>
        <v>1</v>
      </c>
      <c r="AU10" s="37">
        <f>AT10/(AV4-AT20)</f>
        <v>0.125</v>
      </c>
      <c r="AV10" s="37">
        <f>IF(AU10=0,0,(AU10*((LOG(AU10))/LOG(2))))</f>
        <v>-0.375</v>
      </c>
    </row>
    <row r="11" spans="1:48" x14ac:dyDescent="0.3">
      <c r="A11" s="59">
        <v>21</v>
      </c>
      <c r="B11" s="59">
        <v>536</v>
      </c>
      <c r="C11" s="62">
        <v>21</v>
      </c>
      <c r="D11" s="59">
        <v>543</v>
      </c>
      <c r="E11" s="62">
        <v>22</v>
      </c>
      <c r="F11" s="59">
        <v>552</v>
      </c>
      <c r="G11" s="65">
        <v>14</v>
      </c>
      <c r="H11" s="65">
        <v>569</v>
      </c>
      <c r="I11" s="43"/>
      <c r="J11" s="43"/>
      <c r="K11" s="44">
        <v>0</v>
      </c>
      <c r="L11">
        <v>2221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COUNTIF(L7:L22,T11)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COUNTIF(L23:L37,Y11)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COUNTIF(L38:L53,AD11)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COUNTIF(L54:L69,AI11)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COUNTIF(L70:L84,AN11)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COUNTIF(L85:L100,AS11)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667</v>
      </c>
      <c r="C12" s="62">
        <v>12</v>
      </c>
      <c r="D12" s="59">
        <v>691</v>
      </c>
      <c r="E12" s="62">
        <v>24</v>
      </c>
      <c r="F12" s="59">
        <v>702</v>
      </c>
      <c r="G12" s="65">
        <v>23</v>
      </c>
      <c r="H12" s="65">
        <v>713</v>
      </c>
      <c r="I12" s="43"/>
      <c r="J12" s="43"/>
      <c r="K12" s="44">
        <v>0</v>
      </c>
      <c r="L12">
        <v>2122</v>
      </c>
      <c r="N12" s="37">
        <v>1212</v>
      </c>
      <c r="O12" s="37">
        <f>COUNTIF($L$7:$L$500,N12)</f>
        <v>5</v>
      </c>
      <c r="P12" s="37">
        <f>O12/$Q$4</f>
        <v>5.3191489361702128E-2</v>
      </c>
      <c r="Q12" s="37">
        <f>IF(P12=0,0,(P12*((LOG(P12))/LOG(2))))</f>
        <v>-0.22514152961650399</v>
      </c>
      <c r="T12" s="37">
        <f>N12</f>
        <v>1212</v>
      </c>
      <c r="U12" s="37">
        <f>COUNTIF(L7:L22,T12)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COUNTIF(L23:L37,Y12)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COUNTIF(L38:L53,AD12)</f>
        <v>1</v>
      </c>
      <c r="AF12" s="37">
        <f>AE12/(AG4-AE20)</f>
        <v>0.14285714285714285</v>
      </c>
      <c r="AG12" s="37">
        <f>IF(AF12=0,0,(AF12*((LOG(AF12))/LOG(2))))</f>
        <v>-0.40105070315108626</v>
      </c>
      <c r="AI12" s="37">
        <f>N12</f>
        <v>1212</v>
      </c>
      <c r="AJ12" s="37">
        <f>COUNTIF(L54:L69,AI12)</f>
        <v>1</v>
      </c>
      <c r="AK12" s="37">
        <f>AJ12/(AL4-AJ20)</f>
        <v>9.0909090909090912E-2</v>
      </c>
      <c r="AL12" s="37">
        <f>IF(AK12=0,0,(AK12*((LOG(AK12))/LOG(2))))</f>
        <v>-0.31449378351248153</v>
      </c>
      <c r="AN12" s="37">
        <f>N12</f>
        <v>1212</v>
      </c>
      <c r="AO12" s="37">
        <f>COUNTIF(L70:L84,AN12)</f>
        <v>2</v>
      </c>
      <c r="AP12" s="37">
        <f>AO12/(AQ4-AO20)</f>
        <v>0.22222222222222221</v>
      </c>
      <c r="AQ12" s="37">
        <f>IF(AP12=0,0,(AP12*((LOG(AP12))/LOG(2))))</f>
        <v>-0.48220555587606945</v>
      </c>
      <c r="AS12" s="37">
        <f>N12</f>
        <v>1212</v>
      </c>
      <c r="AT12" s="37">
        <f>COUNTIF(L85:L100,AS12)</f>
        <v>1</v>
      </c>
      <c r="AU12" s="37">
        <f>AT12/(AV4-AT20)</f>
        <v>0.125</v>
      </c>
      <c r="AV12" s="37">
        <f>IF(AU12=0,0,(AU12*((LOG(AU12))/LOG(2))))</f>
        <v>-0.375</v>
      </c>
    </row>
    <row r="13" spans="1:48" x14ac:dyDescent="0.3">
      <c r="A13" s="59">
        <v>21</v>
      </c>
      <c r="B13" s="59">
        <v>818</v>
      </c>
      <c r="C13" s="62">
        <v>21</v>
      </c>
      <c r="D13" s="59">
        <v>834</v>
      </c>
      <c r="E13" s="62">
        <v>22</v>
      </c>
      <c r="F13" s="59">
        <v>845</v>
      </c>
      <c r="G13" s="65">
        <v>14</v>
      </c>
      <c r="H13" s="65">
        <v>862</v>
      </c>
      <c r="I13" s="43"/>
      <c r="J13" s="43"/>
      <c r="K13" s="44">
        <v>0</v>
      </c>
      <c r="L13">
        <v>2221</v>
      </c>
      <c r="N13" s="37">
        <v>1221</v>
      </c>
      <c r="O13" s="37">
        <f>COUNTIF($L$7:$L$500,N13)</f>
        <v>3</v>
      </c>
      <c r="P13" s="37">
        <f>O13/$Q$4</f>
        <v>3.1914893617021274E-2</v>
      </c>
      <c r="Q13" s="37">
        <f>IF(P13=0,0,(P13*((LOG(P13))/LOG(2))))</f>
        <v>-0.15860509630712172</v>
      </c>
      <c r="T13" s="37">
        <f>N13</f>
        <v>1221</v>
      </c>
      <c r="U13" s="37">
        <f>COUNTIF(L7:L22,T13)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COUNTIF(L23:L37,Y13)</f>
        <v>0</v>
      </c>
      <c r="AA13" s="37">
        <f>Z13/(AB4-Z20)</f>
        <v>0</v>
      </c>
      <c r="AB13" s="37">
        <f>IF(AA13=0,0,(AA13*((LOG(AA13))/LOG(2))))</f>
        <v>0</v>
      </c>
      <c r="AD13" s="37">
        <f>N13</f>
        <v>1221</v>
      </c>
      <c r="AE13" s="37">
        <f>COUNTIF(L38:L53,AD13)</f>
        <v>0</v>
      </c>
      <c r="AF13" s="37">
        <f>AE13/(AG4-AE20)</f>
        <v>0</v>
      </c>
      <c r="AG13" s="37">
        <f>IF(AF13=0,0,(AF13*((LOG(AF13))/LOG(2))))</f>
        <v>0</v>
      </c>
      <c r="AI13" s="37">
        <f>N13</f>
        <v>1221</v>
      </c>
      <c r="AJ13" s="37">
        <f>COUNTIF(L54:L69,AI13)</f>
        <v>2</v>
      </c>
      <c r="AK13" s="37">
        <f>AJ13/(AL4-AJ20)</f>
        <v>0.18181818181818182</v>
      </c>
      <c r="AL13" s="37">
        <f>IF(AK13=0,0,(AK13*((LOG(AK13))/LOG(2))))</f>
        <v>-0.44716938520678134</v>
      </c>
      <c r="AN13" s="37">
        <f>N13</f>
        <v>1221</v>
      </c>
      <c r="AO13" s="37">
        <f>COUNTIF(L70:L84,AN13)</f>
        <v>0</v>
      </c>
      <c r="AP13" s="37">
        <f>AO13/(AQ4-AO20)</f>
        <v>0</v>
      </c>
      <c r="AQ13" s="37">
        <f>IF(AP13=0,0,(AP13*((LOG(AP13))/LOG(2))))</f>
        <v>0</v>
      </c>
      <c r="AS13" s="37">
        <f>N13</f>
        <v>1221</v>
      </c>
      <c r="AT13" s="37">
        <f>COUNTIF(L85:L100,AS13)</f>
        <v>1</v>
      </c>
      <c r="AU13" s="37">
        <f>AT13/(AV4-AT20)</f>
        <v>0.125</v>
      </c>
      <c r="AV13" s="37">
        <f>IF(AU13=0,0,(AU13*((LOG(AU13))/LOG(2))))</f>
        <v>-0.375</v>
      </c>
    </row>
    <row r="14" spans="1:48" x14ac:dyDescent="0.3">
      <c r="A14" s="59">
        <v>21</v>
      </c>
      <c r="B14" s="59">
        <v>960</v>
      </c>
      <c r="C14" s="62">
        <v>21</v>
      </c>
      <c r="D14" s="59">
        <v>977</v>
      </c>
      <c r="E14" s="62">
        <v>11</v>
      </c>
      <c r="F14" s="59">
        <v>989</v>
      </c>
      <c r="G14" s="65">
        <v>21</v>
      </c>
      <c r="H14" s="65">
        <v>998</v>
      </c>
      <c r="I14" s="43"/>
      <c r="J14" s="43"/>
      <c r="K14" s="44">
        <v>0</v>
      </c>
      <c r="L14">
        <v>2212</v>
      </c>
      <c r="N14" s="37">
        <v>1222</v>
      </c>
      <c r="O14" s="37">
        <f>COUNTIF($L$7:$L$500,N14)</f>
        <v>2</v>
      </c>
      <c r="P14" s="37">
        <f>O14/$Q$4</f>
        <v>2.1276595744680851E-2</v>
      </c>
      <c r="Q14" s="37">
        <f>IF(P14=0,0,(P14*((LOG(P14))/LOG(2))))</f>
        <v>-0.11818274152505612</v>
      </c>
      <c r="T14" s="37">
        <f>N14</f>
        <v>1222</v>
      </c>
      <c r="U14" s="37">
        <f>COUNTIF(L7:L22,T14)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COUNTIF(L23:L37,Y14)</f>
        <v>1</v>
      </c>
      <c r="AA14" s="37">
        <f>Z14/(AB4-Z20)</f>
        <v>0.1</v>
      </c>
      <c r="AB14" s="37">
        <f>IF(AA14=0,0,(AA14*((LOG(AA14))/LOG(2))))</f>
        <v>-0.33219280948873625</v>
      </c>
      <c r="AD14" s="37">
        <f>N14</f>
        <v>1222</v>
      </c>
      <c r="AE14" s="37">
        <f>COUNTIF(L38:L53,AD14)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COUNTIF(L54:L69,AI14)</f>
        <v>0</v>
      </c>
      <c r="AK14" s="37">
        <f>AJ14/(AL4-AJ20)</f>
        <v>0</v>
      </c>
      <c r="AL14" s="37">
        <f>IF(AK14=0,0,(AK14*((LOG(AK14))/LOG(2))))</f>
        <v>0</v>
      </c>
      <c r="AN14" s="37">
        <f>N14</f>
        <v>1222</v>
      </c>
      <c r="AO14" s="37">
        <f>COUNTIF(L70:L84,AN14)</f>
        <v>0</v>
      </c>
      <c r="AP14" s="37">
        <f>AO14/(AQ4-AO20)</f>
        <v>0</v>
      </c>
      <c r="AQ14" s="37">
        <f>IF(AP14=0,0,(AP14*((LOG(AP14))/LOG(2))))</f>
        <v>0</v>
      </c>
      <c r="AS14" s="37">
        <f>N14</f>
        <v>1222</v>
      </c>
      <c r="AT14" s="37">
        <f>COUNTIF(L85:L100,AS14)</f>
        <v>1</v>
      </c>
      <c r="AU14" s="37">
        <f>AT14/(AV4-AT20)</f>
        <v>0.125</v>
      </c>
      <c r="AV14" s="37">
        <f>IF(AU14=0,0,(AU14*((LOG(AU14))/LOG(2))))</f>
        <v>-0.375</v>
      </c>
    </row>
    <row r="15" spans="1:48" x14ac:dyDescent="0.3">
      <c r="A15" s="59">
        <v>21</v>
      </c>
      <c r="B15" s="59">
        <v>1097</v>
      </c>
      <c r="C15" s="62">
        <v>12</v>
      </c>
      <c r="D15" s="59">
        <v>1117</v>
      </c>
      <c r="E15" s="62">
        <v>24</v>
      </c>
      <c r="F15" s="59">
        <v>1126</v>
      </c>
      <c r="G15" s="65">
        <v>23</v>
      </c>
      <c r="H15" s="65">
        <v>1134</v>
      </c>
      <c r="I15" s="43"/>
      <c r="J15" s="43"/>
      <c r="K15" s="44">
        <v>0</v>
      </c>
      <c r="L15">
        <v>2122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COUNTIF(L7:L22,T15)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COUNTIF(L23:L37,Y15)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COUNTIF(L38:L53,AD15)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COUNTIF(L54:L69,AI15)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COUNTIF(L70:L84,AN15)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COUNTIF(L85:L100,AS15)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1245</v>
      </c>
      <c r="C16" s="62">
        <v>12</v>
      </c>
      <c r="D16" s="59">
        <v>1258</v>
      </c>
      <c r="E16" s="62">
        <v>24</v>
      </c>
      <c r="F16" s="59">
        <v>1267</v>
      </c>
      <c r="G16" s="65">
        <v>23</v>
      </c>
      <c r="H16" s="65">
        <v>1274</v>
      </c>
      <c r="I16" s="43"/>
      <c r="J16" s="43"/>
      <c r="K16" s="44">
        <v>0</v>
      </c>
      <c r="L16">
        <v>2122</v>
      </c>
      <c r="N16" s="37">
        <v>2112</v>
      </c>
      <c r="O16" s="37">
        <f>COUNTIF($L$7:$L$500,N16)</f>
        <v>1</v>
      </c>
      <c r="P16" s="37">
        <f>O16/$Q$4</f>
        <v>1.0638297872340425E-2</v>
      </c>
      <c r="Q16" s="37">
        <f>IF(P16=0,0,(P16*((LOG(P16))/LOG(2))))</f>
        <v>-6.9729668634868486E-2</v>
      </c>
      <c r="T16" s="37">
        <f>N16</f>
        <v>2112</v>
      </c>
      <c r="U16" s="37">
        <f>COUNTIF(L7:L22,T16)</f>
        <v>0</v>
      </c>
      <c r="V16" s="37">
        <f>U16/(W4-U20)</f>
        <v>0</v>
      </c>
      <c r="W16" s="37">
        <f>IF(V16=0,0,(V16*((LOG(V16))/LOG(2))))</f>
        <v>0</v>
      </c>
      <c r="Y16" s="37">
        <f>N16</f>
        <v>2112</v>
      </c>
      <c r="Z16" s="37">
        <f>COUNTIF(L23:L37,Y16)</f>
        <v>0</v>
      </c>
      <c r="AA16" s="37">
        <f>Z16/(AB4-Z20)</f>
        <v>0</v>
      </c>
      <c r="AB16" s="37">
        <f>IF(AA16=0,0,(AA16*((LOG(AA16))/LOG(2))))</f>
        <v>0</v>
      </c>
      <c r="AD16" s="37">
        <f>N16</f>
        <v>2112</v>
      </c>
      <c r="AE16" s="37">
        <f>COUNTIF(L38:L53,AD16)</f>
        <v>1</v>
      </c>
      <c r="AF16" s="37">
        <f>AE16/(AG4-AE20)</f>
        <v>0.14285714285714285</v>
      </c>
      <c r="AG16" s="37">
        <f>IF(AF16=0,0,(AF16*((LOG(AF16))/LOG(2))))</f>
        <v>-0.40105070315108626</v>
      </c>
      <c r="AI16" s="37">
        <f>N16</f>
        <v>2112</v>
      </c>
      <c r="AJ16" s="37">
        <f>COUNTIF(L54:L69,AI16)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COUNTIF(L70:L84,AN16)</f>
        <v>0</v>
      </c>
      <c r="AP16" s="37">
        <f>AO16/(AQ4-AO20)</f>
        <v>0</v>
      </c>
      <c r="AQ16" s="37">
        <f>IF(AP16=0,0,(AP16*((LOG(AP16))/LOG(2))))</f>
        <v>0</v>
      </c>
      <c r="AS16" s="37">
        <f>N16</f>
        <v>2112</v>
      </c>
      <c r="AT16" s="37">
        <f>COUNTIF(L85:L100,AS16)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1375</v>
      </c>
      <c r="C17" s="62">
        <v>21</v>
      </c>
      <c r="D17" s="59">
        <v>1382</v>
      </c>
      <c r="E17" s="62">
        <v>22</v>
      </c>
      <c r="F17" s="59">
        <v>1391</v>
      </c>
      <c r="G17" s="65">
        <v>14</v>
      </c>
      <c r="H17" s="65">
        <v>1404</v>
      </c>
      <c r="I17" s="43"/>
      <c r="J17" s="43"/>
      <c r="K17" s="44">
        <v>0</v>
      </c>
      <c r="L17">
        <v>2221</v>
      </c>
      <c r="N17" s="37">
        <v>2121</v>
      </c>
      <c r="O17" s="37">
        <f>COUNTIF($L$7:$L$500,N17)</f>
        <v>7</v>
      </c>
      <c r="P17" s="37">
        <f>O17/$Q$4</f>
        <v>7.4468085106382975E-2</v>
      </c>
      <c r="Q17" s="37">
        <f>IF(P17=0,0,(P17*((LOG(P17))/LOG(2))))</f>
        <v>-0.27904933518447056</v>
      </c>
      <c r="T17" s="37">
        <f>N17</f>
        <v>2121</v>
      </c>
      <c r="U17" s="37">
        <f>COUNTIF(L7:L22,T17)</f>
        <v>0</v>
      </c>
      <c r="V17" s="37">
        <f>U17/(W4-U20)</f>
        <v>0</v>
      </c>
      <c r="W17" s="37">
        <f>IF(V17=0,0,(V17*((LOG(V17))/LOG(2))))</f>
        <v>0</v>
      </c>
      <c r="Y17" s="37">
        <f>N17</f>
        <v>2121</v>
      </c>
      <c r="Z17" s="37">
        <f>COUNTIF(L23:L37,Y17)</f>
        <v>2</v>
      </c>
      <c r="AA17" s="37">
        <f>Z17/(AB4-Z20)</f>
        <v>0.2</v>
      </c>
      <c r="AB17" s="37">
        <f>IF(AA17=0,0,(AA17*((LOG(AA17))/LOG(2))))</f>
        <v>-0.46438561897747244</v>
      </c>
      <c r="AD17" s="37">
        <f>N17</f>
        <v>2121</v>
      </c>
      <c r="AE17" s="37">
        <f>COUNTIF(L38:L53,AD17)</f>
        <v>3</v>
      </c>
      <c r="AF17" s="37">
        <f>AE17/(AG4-AE20)</f>
        <v>0.42857142857142855</v>
      </c>
      <c r="AG17" s="37">
        <f>IF(AF17=0,0,(AF17*((LOG(AF17))/LOG(2))))</f>
        <v>-0.52388246628704915</v>
      </c>
      <c r="AI17" s="37">
        <f>N17</f>
        <v>2121</v>
      </c>
      <c r="AJ17" s="37">
        <f>COUNTIF(L54:L69,AI17)</f>
        <v>1</v>
      </c>
      <c r="AK17" s="37">
        <f>AJ17/(AL4-AJ20)</f>
        <v>9.0909090909090912E-2</v>
      </c>
      <c r="AL17" s="37">
        <f>IF(AK17=0,0,(AK17*((LOG(AK17))/LOG(2))))</f>
        <v>-0.31449378351248153</v>
      </c>
      <c r="AN17" s="37">
        <f>N17</f>
        <v>2121</v>
      </c>
      <c r="AO17" s="37">
        <f>COUNTIF(L70:L84,AN17)</f>
        <v>1</v>
      </c>
      <c r="AP17" s="37">
        <f>AO17/(AQ4-AO20)</f>
        <v>0.1111111111111111</v>
      </c>
      <c r="AQ17" s="37">
        <f>IF(AP17=0,0,(AP17*((LOG(AP17))/LOG(2))))</f>
        <v>-0.3522138890491458</v>
      </c>
      <c r="AS17" s="37">
        <f>N17</f>
        <v>2121</v>
      </c>
      <c r="AT17" s="37">
        <f>COUNTIF(L85:L100,AS17)</f>
        <v>0</v>
      </c>
      <c r="AU17" s="37">
        <f>AT17/(AV4-AT20)</f>
        <v>0</v>
      </c>
      <c r="AV17" s="37">
        <f>IF(AU17=0,0,(AU17*((LOG(AU17))/LOG(2))))</f>
        <v>0</v>
      </c>
    </row>
    <row r="18" spans="1:48" x14ac:dyDescent="0.3">
      <c r="A18" s="59">
        <v>21</v>
      </c>
      <c r="B18" s="59">
        <v>1500</v>
      </c>
      <c r="C18" s="62">
        <v>12</v>
      </c>
      <c r="D18" s="59">
        <v>1532</v>
      </c>
      <c r="E18" s="62">
        <v>24</v>
      </c>
      <c r="F18" s="59">
        <v>1616</v>
      </c>
      <c r="G18" s="65">
        <v>23</v>
      </c>
      <c r="H18" s="65">
        <v>1623</v>
      </c>
      <c r="I18" s="43"/>
      <c r="J18" s="43"/>
      <c r="K18" s="44">
        <v>0</v>
      </c>
      <c r="L18">
        <v>2122</v>
      </c>
      <c r="N18" s="37">
        <v>2122</v>
      </c>
      <c r="O18" s="37">
        <f>COUNTIF($L$7:$L$500,N18)</f>
        <v>23</v>
      </c>
      <c r="P18" s="37">
        <f>O18/$Q$4</f>
        <v>0.24468085106382978</v>
      </c>
      <c r="Q18" s="37">
        <f>IF(P18=0,0,(P18*((LOG(P18))/LOG(2))))</f>
        <v>-0.49695338935398259</v>
      </c>
      <c r="T18" s="37">
        <f>N18</f>
        <v>2122</v>
      </c>
      <c r="U18" s="37">
        <f>COUNTIF(L7:L22,T18)</f>
        <v>5</v>
      </c>
      <c r="V18" s="37">
        <f>U18/(W4-U20)</f>
        <v>0.55555555555555558</v>
      </c>
      <c r="W18" s="37">
        <f>IF(V18=0,0,(V18*((LOG(V18))/LOG(2))))</f>
        <v>-0.4711093925305278</v>
      </c>
      <c r="Y18" s="37">
        <f>N18</f>
        <v>2122</v>
      </c>
      <c r="Z18" s="37">
        <f>COUNTIF(L23:L37,Y18)</f>
        <v>6</v>
      </c>
      <c r="AA18" s="37">
        <f>Z18/(AB4-Z20)</f>
        <v>0.6</v>
      </c>
      <c r="AB18" s="37">
        <f>IF(AA18=0,0,(AA18*((LOG(AA18))/LOG(2))))</f>
        <v>-0.44217935649972373</v>
      </c>
      <c r="AD18" s="37">
        <f>N18</f>
        <v>2122</v>
      </c>
      <c r="AE18" s="37">
        <f>COUNTIF(L38:L53,AD18)</f>
        <v>0</v>
      </c>
      <c r="AF18" s="37">
        <f>AE18/(AG4-AE20)</f>
        <v>0</v>
      </c>
      <c r="AG18" s="37">
        <f>IF(AF18=0,0,(AF18*((LOG(AF18))/LOG(2))))</f>
        <v>0</v>
      </c>
      <c r="AI18" s="37">
        <f>N18</f>
        <v>2122</v>
      </c>
      <c r="AJ18" s="37">
        <f>COUNTIF(L54:L69,AI18)</f>
        <v>5</v>
      </c>
      <c r="AK18" s="37">
        <f>AJ18/(AL4-AJ20)</f>
        <v>0.45454545454545453</v>
      </c>
      <c r="AL18" s="37">
        <f>IF(AK18=0,0,(AK18*((LOG(AK18))/LOG(2))))</f>
        <v>-0.51704705624997038</v>
      </c>
      <c r="AN18" s="37">
        <f>N18</f>
        <v>2122</v>
      </c>
      <c r="AO18" s="37">
        <f>COUNTIF(L70:L84,AN18)</f>
        <v>4</v>
      </c>
      <c r="AP18" s="37">
        <f>AO18/(AQ4-AO20)</f>
        <v>0.44444444444444442</v>
      </c>
      <c r="AQ18" s="37">
        <f>IF(AP18=0,0,(AP18*((LOG(AP18))/LOG(2))))</f>
        <v>-0.51996666730769447</v>
      </c>
      <c r="AS18" s="37">
        <f>N18</f>
        <v>2122</v>
      </c>
      <c r="AT18" s="37">
        <f>COUNTIF(L85:L100,AS18)</f>
        <v>3</v>
      </c>
      <c r="AU18" s="37">
        <f>AT18/(AV4-AT20)</f>
        <v>0.375</v>
      </c>
      <c r="AV18" s="37">
        <f>IF(AU18=0,0,(AU18*((LOG(AU18))/LOG(2))))</f>
        <v>-0.53063906222956647</v>
      </c>
    </row>
    <row r="19" spans="1:48" x14ac:dyDescent="0.3">
      <c r="A19" s="59">
        <v>21</v>
      </c>
      <c r="B19" s="59">
        <v>1725</v>
      </c>
      <c r="C19" s="62">
        <v>21</v>
      </c>
      <c r="D19" s="59">
        <v>1732</v>
      </c>
      <c r="E19" s="62">
        <v>11</v>
      </c>
      <c r="F19" s="59">
        <v>1746</v>
      </c>
      <c r="G19" s="65">
        <v>21</v>
      </c>
      <c r="H19" s="65">
        <v>1755</v>
      </c>
      <c r="I19" s="43"/>
      <c r="J19" s="43"/>
      <c r="K19" s="44">
        <v>0</v>
      </c>
      <c r="L19">
        <v>2212</v>
      </c>
      <c r="N19" s="37">
        <v>2211</v>
      </c>
      <c r="O19" s="37">
        <f>COUNTIF($L$7:$L$500,N19)</f>
        <v>0</v>
      </c>
      <c r="P19" s="37">
        <f>O19/$Q$4</f>
        <v>0</v>
      </c>
      <c r="Q19" s="37">
        <f>IF(P19=0,0,(P19*((LOG(P19))/LOG(2))))</f>
        <v>0</v>
      </c>
      <c r="T19" s="37">
        <f>N19</f>
        <v>2211</v>
      </c>
      <c r="U19" s="37">
        <f>COUNTIF(L7:L22,T19)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COUNTIF(L23:L37,Y19)</f>
        <v>0</v>
      </c>
      <c r="AA19" s="37">
        <f>Z19/(AB4-Z20)</f>
        <v>0</v>
      </c>
      <c r="AB19" s="37">
        <f>IF(AA19=0,0,(AA19*((LOG(AA19))/LOG(2))))</f>
        <v>0</v>
      </c>
      <c r="AD19" s="37">
        <f>N19</f>
        <v>2211</v>
      </c>
      <c r="AE19" s="37">
        <f>COUNTIF(L38:L53,AD19)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COUNTIF(L54:L69,AI19)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COUNTIF(L70:L84,AN19)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COUNTIF(L85:L100,AS19)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1849</v>
      </c>
      <c r="C20" s="62">
        <v>21</v>
      </c>
      <c r="D20" s="59">
        <v>1855</v>
      </c>
      <c r="E20" s="62">
        <v>11</v>
      </c>
      <c r="F20" s="59">
        <v>1868</v>
      </c>
      <c r="G20" s="65">
        <v>21</v>
      </c>
      <c r="H20" s="65">
        <v>1879</v>
      </c>
      <c r="I20" s="43"/>
      <c r="J20" s="43"/>
      <c r="K20" s="44">
        <v>0</v>
      </c>
      <c r="L20">
        <v>2212</v>
      </c>
      <c r="N20" s="37">
        <v>2212</v>
      </c>
      <c r="O20" s="37">
        <f>COUNTIF($L$7:$L$500,N20)</f>
        <v>40</v>
      </c>
      <c r="P20" s="37">
        <f>O20/$Q$4</f>
        <v>0.42553191489361702</v>
      </c>
      <c r="Q20" s="37">
        <f>IF(P20=0,0,(P20*((LOG(P20))/LOG(2))))</f>
        <v>-0.52453649225118082</v>
      </c>
      <c r="T20" s="37">
        <f>N20</f>
        <v>2212</v>
      </c>
      <c r="U20" s="37">
        <f>COUNTIF(L7:L22,T20)</f>
        <v>7</v>
      </c>
      <c r="V20" s="56"/>
      <c r="W20" s="57"/>
      <c r="Y20" s="37">
        <f>N20</f>
        <v>2212</v>
      </c>
      <c r="Z20" s="37">
        <f>COUNTIF(L23:L37,Y20)</f>
        <v>5</v>
      </c>
      <c r="AA20" s="56"/>
      <c r="AB20" s="57"/>
      <c r="AD20" s="37">
        <f>N20</f>
        <v>2212</v>
      </c>
      <c r="AE20" s="37">
        <f>COUNTIF(L38:L53,AD20)</f>
        <v>9</v>
      </c>
      <c r="AF20" s="56"/>
      <c r="AG20" s="57"/>
      <c r="AI20" s="37">
        <f>N20</f>
        <v>2212</v>
      </c>
      <c r="AJ20" s="37">
        <f>COUNTIF(L54:L69,AI20)</f>
        <v>5</v>
      </c>
      <c r="AK20" s="56"/>
      <c r="AL20" s="57"/>
      <c r="AN20" s="37">
        <f>N20</f>
        <v>2212</v>
      </c>
      <c r="AO20" s="37">
        <f>COUNTIF(L70:L84,AN20)</f>
        <v>6</v>
      </c>
      <c r="AP20" s="56"/>
      <c r="AQ20" s="57"/>
      <c r="AS20" s="37">
        <f>N20</f>
        <v>2212</v>
      </c>
      <c r="AT20" s="37">
        <f>COUNTIF(L85:L100,AS20)</f>
        <v>8</v>
      </c>
      <c r="AU20" s="56"/>
      <c r="AV20" s="57"/>
    </row>
    <row r="21" spans="1:48" x14ac:dyDescent="0.3">
      <c r="A21" s="59">
        <v>21</v>
      </c>
      <c r="B21" s="59">
        <v>1975</v>
      </c>
      <c r="C21" s="62">
        <v>21</v>
      </c>
      <c r="D21" s="59">
        <v>1981</v>
      </c>
      <c r="E21" s="62">
        <v>11</v>
      </c>
      <c r="F21" s="59">
        <v>1994</v>
      </c>
      <c r="G21" s="65">
        <v>21</v>
      </c>
      <c r="H21" s="65">
        <v>2010</v>
      </c>
      <c r="I21" s="43"/>
      <c r="J21" s="43"/>
      <c r="K21" s="44">
        <v>0</v>
      </c>
      <c r="L21">
        <v>2212</v>
      </c>
      <c r="N21" s="37">
        <v>2221</v>
      </c>
      <c r="O21" s="37">
        <f>COUNTIF($L$7:$L$500,N21)</f>
        <v>8</v>
      </c>
      <c r="P21" s="37">
        <f>O21/$Q$4</f>
        <v>8.5106382978723402E-2</v>
      </c>
      <c r="Q21" s="37">
        <f>IF(P21=0,0,(P21*((LOG(P21))/LOG(2))))</f>
        <v>-0.30251820014277764</v>
      </c>
      <c r="T21" s="37">
        <f>N21</f>
        <v>2221</v>
      </c>
      <c r="U21" s="37">
        <f>COUNTIF(L7:L22,T21)</f>
        <v>4</v>
      </c>
      <c r="V21" s="37">
        <f>U21/(W4-U20)</f>
        <v>0.44444444444444442</v>
      </c>
      <c r="W21" s="37">
        <f>IF(V21=0,0,(V21*((LOG(V21))/LOG(2))))</f>
        <v>-0.51996666730769447</v>
      </c>
      <c r="Y21" s="37">
        <f>N21</f>
        <v>2221</v>
      </c>
      <c r="Z21" s="37">
        <f>COUNTIF(L23:L37,Y21)</f>
        <v>1</v>
      </c>
      <c r="AA21" s="37">
        <f>Z21/(AB4-Z20)</f>
        <v>0.1</v>
      </c>
      <c r="AB21" s="37">
        <f>IF(AA21=0,0,(AA21*((LOG(AA21))/LOG(2))))</f>
        <v>-0.33219280948873625</v>
      </c>
      <c r="AD21" s="37">
        <f>N21</f>
        <v>2221</v>
      </c>
      <c r="AE21" s="37">
        <f>COUNTIF(L38:L53,AD21)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COUNTIF(L54:L69,AI21)</f>
        <v>2</v>
      </c>
      <c r="AK21" s="37">
        <f>AJ21/(AL4-AJ20)</f>
        <v>0.18181818181818182</v>
      </c>
      <c r="AL21" s="37">
        <f>IF(AK21=0,0,(AK21*((LOG(AK21))/LOG(2))))</f>
        <v>-0.44716938520678134</v>
      </c>
      <c r="AN21" s="37">
        <f>N21</f>
        <v>2221</v>
      </c>
      <c r="AO21" s="37">
        <f>COUNTIF(L70:L84,AN21)</f>
        <v>1</v>
      </c>
      <c r="AP21" s="37">
        <f>AO21/(AQ4-AO20)</f>
        <v>0.1111111111111111</v>
      </c>
      <c r="AQ21" s="37">
        <f>IF(AP21=0,0,(AP21*((LOG(AP21))/LOG(2))))</f>
        <v>-0.3522138890491458</v>
      </c>
      <c r="AS21" s="37">
        <f>N21</f>
        <v>2221</v>
      </c>
      <c r="AT21" s="37">
        <f>COUNTIF(L85:L100,AS21)</f>
        <v>0</v>
      </c>
      <c r="AU21" s="37">
        <f>AT21/(AV4-AT20)</f>
        <v>0</v>
      </c>
      <c r="AV21" s="37">
        <f>IF(AU21=0,0,(AU21*((LOG(AU21))/LOG(2))))</f>
        <v>0</v>
      </c>
    </row>
    <row r="22" spans="1:48" x14ac:dyDescent="0.3">
      <c r="A22" s="59">
        <v>21</v>
      </c>
      <c r="B22" s="59">
        <v>2101</v>
      </c>
      <c r="C22" s="62">
        <v>21</v>
      </c>
      <c r="D22" s="59">
        <v>2107</v>
      </c>
      <c r="E22" s="62">
        <v>11</v>
      </c>
      <c r="F22" s="59">
        <v>2115</v>
      </c>
      <c r="G22" s="65">
        <v>21</v>
      </c>
      <c r="H22" s="65">
        <v>2124</v>
      </c>
      <c r="I22" s="43"/>
      <c r="J22" s="43"/>
      <c r="K22" s="44">
        <v>0</v>
      </c>
      <c r="L22">
        <v>2212</v>
      </c>
      <c r="N22" s="37">
        <v>2222</v>
      </c>
      <c r="O22" s="37">
        <f>COUNTIF($L$7:$L$500,N22)</f>
        <v>3</v>
      </c>
      <c r="P22" s="37">
        <f>O22/$Q$4</f>
        <v>3.1914893617021274E-2</v>
      </c>
      <c r="Q22" s="37">
        <f>IF(P22=0,0,(P22*((LOG(P22))/LOG(2))))</f>
        <v>-0.15860509630712172</v>
      </c>
      <c r="T22" s="37">
        <f>N22</f>
        <v>2222</v>
      </c>
      <c r="U22" s="37">
        <f>COUNTIF(L7:L22,T22)</f>
        <v>0</v>
      </c>
      <c r="V22" s="37">
        <f>U22/(W4-U20)</f>
        <v>0</v>
      </c>
      <c r="W22" s="37">
        <f>IF(V22=0,0,(V22*((LOG(V22))/LOG(2))))</f>
        <v>0</v>
      </c>
      <c r="Y22" s="37">
        <f>N22</f>
        <v>2222</v>
      </c>
      <c r="Z22" s="37">
        <f>COUNTIF(L23:L37,Y22)</f>
        <v>0</v>
      </c>
      <c r="AA22" s="37">
        <f>Z22/(AB4-Z20)</f>
        <v>0</v>
      </c>
      <c r="AB22" s="37">
        <f>IF(AA22=0,0,(AA22*((LOG(AA22))/LOG(2))))</f>
        <v>0</v>
      </c>
      <c r="AD22" s="37">
        <f>N22</f>
        <v>2222</v>
      </c>
      <c r="AE22" s="37">
        <f>COUNTIF(L38:L53,AD22)</f>
        <v>2</v>
      </c>
      <c r="AF22" s="37">
        <f>AE22/(AG4-AE20)</f>
        <v>0.2857142857142857</v>
      </c>
      <c r="AG22" s="37">
        <f>IF(AF22=0,0,(AF22*((LOG(AF22))/LOG(2))))</f>
        <v>-0.51638712058788683</v>
      </c>
      <c r="AI22" s="37">
        <f>N22</f>
        <v>2222</v>
      </c>
      <c r="AJ22" s="37">
        <f>COUNTIF(L54:L69,AI22)</f>
        <v>0</v>
      </c>
      <c r="AK22" s="37">
        <f>AJ22/(AL4-AJ20)</f>
        <v>0</v>
      </c>
      <c r="AL22" s="37">
        <f>IF(AK22=0,0,(AK22*((LOG(AK22))/LOG(2))))</f>
        <v>0</v>
      </c>
      <c r="AN22" s="37">
        <f>N22</f>
        <v>2222</v>
      </c>
      <c r="AO22" s="37">
        <f>COUNTIF(L70:L84,AN22)</f>
        <v>0</v>
      </c>
      <c r="AP22" s="37">
        <f>AO22/(AQ4-AO20)</f>
        <v>0</v>
      </c>
      <c r="AQ22" s="37">
        <f>IF(AP22=0,0,(AP22*((LOG(AP22))/LOG(2))))</f>
        <v>0</v>
      </c>
      <c r="AS22" s="37">
        <f>N22</f>
        <v>2222</v>
      </c>
      <c r="AT22" s="37">
        <f>COUNTIF(L85:L100,AS22)</f>
        <v>1</v>
      </c>
      <c r="AU22" s="37">
        <f>AT22/(AV4-AT20)</f>
        <v>0.125</v>
      </c>
      <c r="AV22" s="37">
        <f>IF(AU22=0,0,(AU22*((LOG(AU22))/LOG(2))))</f>
        <v>-0.375</v>
      </c>
    </row>
    <row r="23" spans="1:48" x14ac:dyDescent="0.3">
      <c r="A23" s="60">
        <v>21</v>
      </c>
      <c r="B23" s="60">
        <v>2236</v>
      </c>
      <c r="C23" s="63">
        <v>12</v>
      </c>
      <c r="D23" s="60">
        <v>2248</v>
      </c>
      <c r="E23" s="63">
        <v>24</v>
      </c>
      <c r="F23" s="60">
        <v>2258</v>
      </c>
      <c r="G23" s="66">
        <v>23</v>
      </c>
      <c r="H23" s="66">
        <v>2275</v>
      </c>
      <c r="I23" s="42"/>
      <c r="J23" s="42"/>
      <c r="K23" s="52">
        <v>0</v>
      </c>
      <c r="L23">
        <v>2122</v>
      </c>
      <c r="P23" s="28">
        <f>SUM(P7:P22)</f>
        <v>0.99999999999999989</v>
      </c>
      <c r="Q23" s="28">
        <f>-SUM(Q7:Q22)</f>
        <v>2.4727808865928207</v>
      </c>
      <c r="V23" s="28">
        <f>SUM(V7:V22)</f>
        <v>1</v>
      </c>
      <c r="W23" s="28">
        <f>-SUM(W7:W22)</f>
        <v>0.99107605983822222</v>
      </c>
      <c r="AA23" s="28">
        <f>SUM(AA7:AA22)</f>
        <v>1</v>
      </c>
      <c r="AB23" s="28">
        <f>-SUM(AB7:AB22)</f>
        <v>1.5709505944546687</v>
      </c>
      <c r="AF23" s="28">
        <f>SUM(AF7:AF22)</f>
        <v>0.99999999999999989</v>
      </c>
      <c r="AG23" s="28">
        <f>-SUM(AG7:AG22)</f>
        <v>1.8423709931771084</v>
      </c>
      <c r="AK23" s="28">
        <f>SUM(AK7:AK22)</f>
        <v>1</v>
      </c>
      <c r="AL23" s="28">
        <f>-SUM(AL7:AL22)</f>
        <v>2.0403733936884962</v>
      </c>
      <c r="AP23" s="28">
        <f>SUM(AP7:AP22)</f>
        <v>1</v>
      </c>
      <c r="AQ23" s="28">
        <f>-SUM(AQ7:AQ22)</f>
        <v>2.0588138903312014</v>
      </c>
      <c r="AU23" s="28">
        <f>SUM(AU7:AU22)</f>
        <v>1</v>
      </c>
      <c r="AV23" s="28">
        <f>-SUM(AV7:AV22)</f>
        <v>2.4056390622295662</v>
      </c>
    </row>
    <row r="24" spans="1:48" x14ac:dyDescent="0.3">
      <c r="A24" s="60">
        <v>21</v>
      </c>
      <c r="B24" s="60">
        <v>2374</v>
      </c>
      <c r="C24" s="63">
        <v>12</v>
      </c>
      <c r="D24" s="60">
        <v>2387</v>
      </c>
      <c r="E24" s="63">
        <v>24</v>
      </c>
      <c r="F24" s="60">
        <v>2396</v>
      </c>
      <c r="G24" s="66">
        <v>23</v>
      </c>
      <c r="H24" s="66">
        <v>2403</v>
      </c>
      <c r="I24" s="42"/>
      <c r="J24" s="42"/>
      <c r="K24" s="52">
        <v>0</v>
      </c>
      <c r="L24">
        <v>2122</v>
      </c>
      <c r="P24" s="29" t="s">
        <v>87</v>
      </c>
      <c r="Q24" s="29">
        <f>Q23/(LOG(Q4)/LOG(2))</f>
        <v>0.37725949598805369</v>
      </c>
      <c r="V24" s="29" t="s">
        <v>114</v>
      </c>
      <c r="W24" s="29">
        <f>W23/(LOG(W4)/LOG(2))</f>
        <v>0.24776901495955556</v>
      </c>
      <c r="AA24" s="29" t="s">
        <v>117</v>
      </c>
      <c r="AB24" s="29">
        <f>AB23/(LOG(AB4)/LOG(2))</f>
        <v>0.40209741123042247</v>
      </c>
      <c r="AF24" s="29" t="s">
        <v>118</v>
      </c>
      <c r="AG24" s="29">
        <f>AG23/(LOG(AG4)/LOG(2))</f>
        <v>0.4605927482942771</v>
      </c>
      <c r="AK24" s="29" t="s">
        <v>119</v>
      </c>
      <c r="AL24" s="29">
        <f>AL23/(LOG(AL4)/LOG(2))</f>
        <v>0.51009334842212406</v>
      </c>
      <c r="AP24" s="29" t="s">
        <v>120</v>
      </c>
      <c r="AQ24" s="29">
        <f>AQ23/(LOG(AQ4)/LOG(2))</f>
        <v>0.52696993682018634</v>
      </c>
      <c r="AU24" s="29" t="s">
        <v>121</v>
      </c>
      <c r="AV24" s="29">
        <f>AV23/(LOG(AV4)/LOG(2))</f>
        <v>0.60140976555739156</v>
      </c>
    </row>
    <row r="25" spans="1:48" x14ac:dyDescent="0.3">
      <c r="A25" s="60">
        <v>12</v>
      </c>
      <c r="B25" s="60">
        <v>2533</v>
      </c>
      <c r="C25" s="63">
        <v>23</v>
      </c>
      <c r="D25" s="60">
        <v>2542</v>
      </c>
      <c r="E25" s="63">
        <v>24</v>
      </c>
      <c r="F25" s="60">
        <v>2550</v>
      </c>
      <c r="G25" s="66">
        <v>23</v>
      </c>
      <c r="H25" s="66">
        <v>2558</v>
      </c>
      <c r="I25" s="42"/>
      <c r="J25" s="42"/>
      <c r="K25" s="52">
        <v>0</v>
      </c>
      <c r="L25">
        <v>1222</v>
      </c>
    </row>
    <row r="26" spans="1:48" x14ac:dyDescent="0.3">
      <c r="A26" s="60">
        <v>21</v>
      </c>
      <c r="B26" s="60">
        <v>2662</v>
      </c>
      <c r="C26" s="63">
        <v>12</v>
      </c>
      <c r="D26" s="60">
        <v>2675</v>
      </c>
      <c r="E26" s="63">
        <v>24</v>
      </c>
      <c r="F26" s="60">
        <v>2685</v>
      </c>
      <c r="G26" s="66">
        <v>14</v>
      </c>
      <c r="H26" s="66">
        <v>2715</v>
      </c>
      <c r="I26" s="42"/>
      <c r="J26" s="42"/>
      <c r="K26" s="52">
        <v>0</v>
      </c>
      <c r="L26">
        <v>2121</v>
      </c>
    </row>
    <row r="27" spans="1:48" x14ac:dyDescent="0.3">
      <c r="A27" s="60">
        <v>21</v>
      </c>
      <c r="B27" s="60">
        <v>2813</v>
      </c>
      <c r="C27" s="63">
        <v>21</v>
      </c>
      <c r="D27" s="60">
        <v>2824</v>
      </c>
      <c r="E27" s="63">
        <v>11</v>
      </c>
      <c r="F27" s="60">
        <v>2839</v>
      </c>
      <c r="G27" s="66">
        <v>21</v>
      </c>
      <c r="H27" s="66">
        <v>2848</v>
      </c>
      <c r="I27" s="42"/>
      <c r="J27" s="42"/>
      <c r="K27" s="52">
        <v>0</v>
      </c>
      <c r="L27">
        <v>2212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60">
        <v>21</v>
      </c>
      <c r="B28" s="60">
        <v>2941</v>
      </c>
      <c r="C28" s="63">
        <v>12</v>
      </c>
      <c r="D28" s="60">
        <v>2963</v>
      </c>
      <c r="E28" s="63">
        <v>24</v>
      </c>
      <c r="F28" s="60">
        <v>2972</v>
      </c>
      <c r="G28" s="66">
        <v>14</v>
      </c>
      <c r="H28" s="66">
        <v>2996</v>
      </c>
      <c r="I28" s="42"/>
      <c r="J28" s="42"/>
      <c r="K28" s="52">
        <v>0</v>
      </c>
      <c r="L28">
        <v>2121</v>
      </c>
      <c r="N28" s="41">
        <f>COUNTIF(L7:L100,G3)</f>
        <v>40</v>
      </c>
      <c r="O28" s="41"/>
      <c r="P28" s="48">
        <v>16</v>
      </c>
      <c r="Q28" s="48">
        <v>15</v>
      </c>
      <c r="R28" s="48">
        <v>16</v>
      </c>
      <c r="S28" s="48">
        <v>16</v>
      </c>
      <c r="T28" s="48">
        <v>15</v>
      </c>
      <c r="U28" s="48">
        <v>16</v>
      </c>
      <c r="V28" s="47"/>
    </row>
    <row r="29" spans="1:48" x14ac:dyDescent="0.3">
      <c r="A29" s="60">
        <v>21</v>
      </c>
      <c r="B29" s="60">
        <v>3101</v>
      </c>
      <c r="C29" s="63">
        <v>12</v>
      </c>
      <c r="D29" s="60">
        <v>3110</v>
      </c>
      <c r="E29" s="63">
        <v>24</v>
      </c>
      <c r="F29" s="60">
        <v>3119</v>
      </c>
      <c r="G29" s="66">
        <v>23</v>
      </c>
      <c r="H29" s="66">
        <v>3127</v>
      </c>
      <c r="I29" s="42"/>
      <c r="J29" s="42"/>
      <c r="K29" s="52">
        <v>0</v>
      </c>
      <c r="L29">
        <v>2122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21</v>
      </c>
      <c r="B30" s="60">
        <v>3235</v>
      </c>
      <c r="C30" s="63">
        <v>21</v>
      </c>
      <c r="D30" s="60">
        <v>3244</v>
      </c>
      <c r="E30" s="63">
        <v>11</v>
      </c>
      <c r="F30" s="60">
        <v>3253</v>
      </c>
      <c r="G30" s="66">
        <v>21</v>
      </c>
      <c r="H30" s="66">
        <v>3271</v>
      </c>
      <c r="I30" s="42"/>
      <c r="J30" s="42"/>
      <c r="K30" s="52">
        <v>0</v>
      </c>
      <c r="L30">
        <v>2212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3368</v>
      </c>
      <c r="C31" s="63">
        <v>12</v>
      </c>
      <c r="D31" s="60">
        <v>3376</v>
      </c>
      <c r="E31" s="63">
        <v>24</v>
      </c>
      <c r="F31" s="60">
        <v>3385</v>
      </c>
      <c r="G31" s="66">
        <v>23</v>
      </c>
      <c r="H31" s="66">
        <v>3394</v>
      </c>
      <c r="I31" s="42"/>
      <c r="J31" s="42"/>
      <c r="K31" s="52">
        <v>0</v>
      </c>
      <c r="L31">
        <v>2122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3515</v>
      </c>
      <c r="C32" s="63">
        <v>12</v>
      </c>
      <c r="D32" s="60">
        <v>3524</v>
      </c>
      <c r="E32" s="63">
        <v>24</v>
      </c>
      <c r="F32" s="60">
        <v>3533</v>
      </c>
      <c r="G32" s="66">
        <v>23</v>
      </c>
      <c r="H32" s="66">
        <v>3549</v>
      </c>
      <c r="I32" s="42"/>
      <c r="J32" s="42"/>
      <c r="K32" s="52">
        <v>0</v>
      </c>
      <c r="L32">
        <v>2122</v>
      </c>
      <c r="O32" s="46" t="s">
        <v>103</v>
      </c>
      <c r="P32" s="48">
        <f>U20</f>
        <v>7</v>
      </c>
      <c r="Q32" s="48">
        <f>Z20</f>
        <v>5</v>
      </c>
      <c r="R32" s="48">
        <f>AE20</f>
        <v>9</v>
      </c>
      <c r="S32" s="48">
        <f>AJ20</f>
        <v>5</v>
      </c>
      <c r="T32" s="48">
        <f>AO20</f>
        <v>6</v>
      </c>
      <c r="U32" s="48">
        <f>AT20</f>
        <v>8</v>
      </c>
      <c r="V32" s="46"/>
    </row>
    <row r="33" spans="1:22" x14ac:dyDescent="0.3">
      <c r="A33" s="60">
        <v>21</v>
      </c>
      <c r="B33" s="60">
        <v>3652</v>
      </c>
      <c r="C33" s="63">
        <v>21</v>
      </c>
      <c r="D33" s="60">
        <v>3659</v>
      </c>
      <c r="E33" s="63">
        <v>22</v>
      </c>
      <c r="F33" s="60">
        <v>3667</v>
      </c>
      <c r="G33" s="66">
        <v>14</v>
      </c>
      <c r="H33" s="66">
        <v>3688</v>
      </c>
      <c r="I33" s="42"/>
      <c r="J33" s="42"/>
      <c r="K33" s="52">
        <v>0</v>
      </c>
      <c r="L33">
        <v>2221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3787</v>
      </c>
      <c r="C34" s="63">
        <v>21</v>
      </c>
      <c r="D34" s="60">
        <v>3794</v>
      </c>
      <c r="E34" s="63">
        <v>11</v>
      </c>
      <c r="F34" s="60">
        <v>3809</v>
      </c>
      <c r="G34" s="66">
        <v>21</v>
      </c>
      <c r="H34" s="66">
        <v>3820</v>
      </c>
      <c r="I34" s="42"/>
      <c r="J34" s="42"/>
      <c r="K34" s="52">
        <v>0</v>
      </c>
      <c r="L34">
        <v>2212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3912</v>
      </c>
      <c r="C35" s="63">
        <v>12</v>
      </c>
      <c r="D35" s="60">
        <v>3925</v>
      </c>
      <c r="E35" s="63">
        <v>24</v>
      </c>
      <c r="F35" s="60">
        <v>3935</v>
      </c>
      <c r="G35" s="66">
        <v>23</v>
      </c>
      <c r="H35" s="66">
        <v>3952</v>
      </c>
      <c r="I35" s="42"/>
      <c r="J35" s="42"/>
      <c r="K35" s="52">
        <v>0</v>
      </c>
      <c r="L35">
        <v>2122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4052</v>
      </c>
      <c r="C36" s="63">
        <v>21</v>
      </c>
      <c r="D36" s="60">
        <v>4079</v>
      </c>
      <c r="E36" s="63">
        <v>11</v>
      </c>
      <c r="F36" s="60">
        <v>4093</v>
      </c>
      <c r="G36" s="66">
        <v>21</v>
      </c>
      <c r="H36" s="66">
        <v>4102</v>
      </c>
      <c r="I36" s="42"/>
      <c r="J36" s="42"/>
      <c r="K36" s="52">
        <v>0</v>
      </c>
      <c r="L36">
        <v>2212</v>
      </c>
      <c r="N36" s="42"/>
      <c r="O36" s="51" t="s">
        <v>107</v>
      </c>
      <c r="P36">
        <f>H22/P28</f>
        <v>132.75</v>
      </c>
      <c r="Q36">
        <f>(H37-H22)/Q28</f>
        <v>140</v>
      </c>
      <c r="R36">
        <f>(H53-H37)/R28</f>
        <v>137.5625</v>
      </c>
      <c r="S36">
        <f>(H69-H53)/S28</f>
        <v>140.875</v>
      </c>
      <c r="T36">
        <f>(H84-H69)/T28</f>
        <v>141.46666666666667</v>
      </c>
      <c r="U36">
        <f>(H100-H84)/U28</f>
        <v>135</v>
      </c>
    </row>
    <row r="37" spans="1:22" x14ac:dyDescent="0.3">
      <c r="A37" s="60">
        <v>21</v>
      </c>
      <c r="B37" s="60">
        <v>4194</v>
      </c>
      <c r="C37" s="63">
        <v>21</v>
      </c>
      <c r="D37" s="60">
        <v>4206</v>
      </c>
      <c r="E37" s="63">
        <v>11</v>
      </c>
      <c r="F37" s="60">
        <v>4215</v>
      </c>
      <c r="G37" s="66">
        <v>21</v>
      </c>
      <c r="H37" s="66">
        <v>4224</v>
      </c>
      <c r="I37" s="42"/>
      <c r="J37" s="42"/>
      <c r="K37" s="52">
        <v>0</v>
      </c>
      <c r="L37">
        <v>2212</v>
      </c>
    </row>
    <row r="38" spans="1:22" x14ac:dyDescent="0.3">
      <c r="A38" s="59">
        <v>21</v>
      </c>
      <c r="B38" s="59">
        <v>4318</v>
      </c>
      <c r="C38" s="62">
        <v>21</v>
      </c>
      <c r="D38" s="59">
        <v>4332</v>
      </c>
      <c r="E38" s="62">
        <v>11</v>
      </c>
      <c r="F38" s="59">
        <v>4341</v>
      </c>
      <c r="G38" s="65">
        <v>21</v>
      </c>
      <c r="H38" s="65">
        <v>4350</v>
      </c>
      <c r="I38" s="43"/>
      <c r="J38" s="43"/>
      <c r="K38" s="44">
        <v>0</v>
      </c>
      <c r="L38">
        <v>2212</v>
      </c>
    </row>
    <row r="39" spans="1:22" x14ac:dyDescent="0.3">
      <c r="A39" s="59">
        <v>21</v>
      </c>
      <c r="B39" s="59">
        <v>4442</v>
      </c>
      <c r="C39" s="62">
        <v>21</v>
      </c>
      <c r="D39" s="59">
        <v>4451</v>
      </c>
      <c r="E39" s="62">
        <v>11</v>
      </c>
      <c r="F39" s="59">
        <v>4459</v>
      </c>
      <c r="G39" s="65">
        <v>21</v>
      </c>
      <c r="H39" s="65">
        <v>4468</v>
      </c>
      <c r="I39" s="43"/>
      <c r="J39" s="43"/>
      <c r="K39" s="44">
        <v>0</v>
      </c>
      <c r="L39">
        <v>2212</v>
      </c>
    </row>
    <row r="40" spans="1:22" x14ac:dyDescent="0.3">
      <c r="A40" s="59">
        <v>21</v>
      </c>
      <c r="B40" s="59">
        <v>4562</v>
      </c>
      <c r="C40" s="62">
        <v>21</v>
      </c>
      <c r="D40" s="59">
        <v>4570</v>
      </c>
      <c r="E40" s="62">
        <v>11</v>
      </c>
      <c r="F40" s="59">
        <v>4579</v>
      </c>
      <c r="G40" s="65">
        <v>21</v>
      </c>
      <c r="H40" s="65">
        <v>4587</v>
      </c>
      <c r="I40" s="43"/>
      <c r="J40" s="43"/>
      <c r="K40" s="44">
        <v>0</v>
      </c>
      <c r="L40">
        <v>2212</v>
      </c>
    </row>
    <row r="41" spans="1:22" x14ac:dyDescent="0.3">
      <c r="A41" s="59">
        <v>21</v>
      </c>
      <c r="B41" s="59">
        <v>4678</v>
      </c>
      <c r="C41" s="62">
        <v>21</v>
      </c>
      <c r="D41" s="59">
        <v>4683</v>
      </c>
      <c r="E41" s="62">
        <v>11</v>
      </c>
      <c r="F41" s="59">
        <v>4696</v>
      </c>
      <c r="G41" s="65">
        <v>21</v>
      </c>
      <c r="H41" s="65">
        <v>4704</v>
      </c>
      <c r="I41" s="43"/>
      <c r="J41" s="43"/>
      <c r="K41" s="44">
        <v>0</v>
      </c>
      <c r="L41">
        <v>2212</v>
      </c>
    </row>
    <row r="42" spans="1:22" x14ac:dyDescent="0.3">
      <c r="A42" s="59">
        <v>21</v>
      </c>
      <c r="B42" s="59">
        <v>4797</v>
      </c>
      <c r="C42" s="62">
        <v>21</v>
      </c>
      <c r="D42" s="59">
        <v>4806</v>
      </c>
      <c r="E42" s="62">
        <v>11</v>
      </c>
      <c r="F42" s="59">
        <v>4814</v>
      </c>
      <c r="G42" s="65">
        <v>21</v>
      </c>
      <c r="H42" s="65">
        <v>4823</v>
      </c>
      <c r="I42" s="43"/>
      <c r="J42" s="43"/>
      <c r="K42" s="44">
        <v>0</v>
      </c>
      <c r="L42">
        <v>2212</v>
      </c>
    </row>
    <row r="43" spans="1:22" x14ac:dyDescent="0.3">
      <c r="A43" s="59">
        <v>21</v>
      </c>
      <c r="B43" s="59">
        <v>4936</v>
      </c>
      <c r="C43" s="62">
        <v>12</v>
      </c>
      <c r="D43" s="59">
        <v>4945</v>
      </c>
      <c r="E43" s="62">
        <v>13</v>
      </c>
      <c r="F43" s="59">
        <v>4955</v>
      </c>
      <c r="G43" s="65">
        <v>23</v>
      </c>
      <c r="H43" s="65">
        <v>4981</v>
      </c>
      <c r="I43" s="43"/>
      <c r="J43" s="43"/>
      <c r="K43" s="44">
        <v>0</v>
      </c>
      <c r="L43">
        <v>2112</v>
      </c>
    </row>
    <row r="44" spans="1:22" x14ac:dyDescent="0.3">
      <c r="A44" s="59">
        <v>21</v>
      </c>
      <c r="B44" s="59">
        <v>5078</v>
      </c>
      <c r="C44" s="62">
        <v>21</v>
      </c>
      <c r="D44" s="59">
        <v>5097</v>
      </c>
      <c r="E44" s="62">
        <v>11</v>
      </c>
      <c r="F44" s="59">
        <v>5109</v>
      </c>
      <c r="G44" s="65">
        <v>21</v>
      </c>
      <c r="H44" s="65">
        <v>5117</v>
      </c>
      <c r="I44" s="43"/>
      <c r="J44" s="43"/>
      <c r="K44" s="44">
        <v>0</v>
      </c>
      <c r="L44">
        <v>2212</v>
      </c>
    </row>
    <row r="45" spans="1:22" x14ac:dyDescent="0.3">
      <c r="A45" s="59">
        <v>21</v>
      </c>
      <c r="B45" s="59">
        <v>5209</v>
      </c>
      <c r="C45" s="62">
        <v>12</v>
      </c>
      <c r="D45" s="59">
        <v>5223</v>
      </c>
      <c r="E45" s="62">
        <v>24</v>
      </c>
      <c r="F45" s="59">
        <v>5231</v>
      </c>
      <c r="G45" s="65">
        <v>14</v>
      </c>
      <c r="H45" s="65">
        <v>5245</v>
      </c>
      <c r="I45" s="43"/>
      <c r="J45" s="43"/>
      <c r="K45" s="44">
        <v>0</v>
      </c>
      <c r="L45">
        <v>2121</v>
      </c>
    </row>
    <row r="46" spans="1:22" x14ac:dyDescent="0.3">
      <c r="A46" s="59">
        <v>21</v>
      </c>
      <c r="B46" s="59">
        <v>5344</v>
      </c>
      <c r="C46" s="62">
        <v>21</v>
      </c>
      <c r="D46" s="59">
        <v>5360</v>
      </c>
      <c r="E46" s="62">
        <v>11</v>
      </c>
      <c r="F46" s="59">
        <v>5374</v>
      </c>
      <c r="G46" s="65">
        <v>21</v>
      </c>
      <c r="H46" s="65">
        <v>5382</v>
      </c>
      <c r="I46" s="43"/>
      <c r="J46" s="43"/>
      <c r="K46" s="44">
        <v>0</v>
      </c>
      <c r="L46">
        <v>2212</v>
      </c>
    </row>
    <row r="47" spans="1:22" x14ac:dyDescent="0.3">
      <c r="A47" s="59">
        <v>21</v>
      </c>
      <c r="B47" s="59">
        <v>5498</v>
      </c>
      <c r="C47" s="62">
        <v>21</v>
      </c>
      <c r="D47" s="59">
        <v>5516</v>
      </c>
      <c r="E47" s="62">
        <v>22</v>
      </c>
      <c r="F47" s="59">
        <v>5524</v>
      </c>
      <c r="G47" s="65">
        <v>23</v>
      </c>
      <c r="H47" s="65">
        <v>5555</v>
      </c>
      <c r="I47" s="43"/>
      <c r="J47" s="43"/>
      <c r="K47" s="44">
        <v>0</v>
      </c>
      <c r="L47">
        <v>2222</v>
      </c>
    </row>
    <row r="48" spans="1:22" x14ac:dyDescent="0.3">
      <c r="A48" s="59">
        <v>12</v>
      </c>
      <c r="B48" s="59">
        <v>5672</v>
      </c>
      <c r="C48" s="62">
        <v>23</v>
      </c>
      <c r="D48" s="59">
        <v>5681</v>
      </c>
      <c r="E48" s="62">
        <v>13</v>
      </c>
      <c r="F48" s="59">
        <v>5698</v>
      </c>
      <c r="G48" s="65">
        <v>23</v>
      </c>
      <c r="H48" s="65">
        <v>5705</v>
      </c>
      <c r="I48" s="43"/>
      <c r="J48" s="43"/>
      <c r="K48" s="44">
        <v>0</v>
      </c>
      <c r="L48">
        <v>1212</v>
      </c>
    </row>
    <row r="49" spans="1:12" x14ac:dyDescent="0.3">
      <c r="A49" s="59">
        <v>21</v>
      </c>
      <c r="B49" s="59">
        <v>5804</v>
      </c>
      <c r="C49" s="62">
        <v>21</v>
      </c>
      <c r="D49" s="59">
        <v>5822</v>
      </c>
      <c r="E49" s="62">
        <v>11</v>
      </c>
      <c r="F49" s="59">
        <v>5830</v>
      </c>
      <c r="G49" s="65">
        <v>21</v>
      </c>
      <c r="H49" s="65">
        <v>5840</v>
      </c>
      <c r="I49" s="43"/>
      <c r="J49" s="43"/>
      <c r="K49" s="44">
        <v>0</v>
      </c>
      <c r="L49">
        <v>2212</v>
      </c>
    </row>
    <row r="50" spans="1:12" x14ac:dyDescent="0.3">
      <c r="A50" s="59">
        <v>21</v>
      </c>
      <c r="B50" s="59">
        <v>5939</v>
      </c>
      <c r="C50" s="62">
        <v>12</v>
      </c>
      <c r="D50" s="59">
        <v>5963</v>
      </c>
      <c r="E50" s="62">
        <v>24</v>
      </c>
      <c r="F50" s="59">
        <v>5971</v>
      </c>
      <c r="G50" s="65">
        <v>14</v>
      </c>
      <c r="H50" s="65">
        <v>5994</v>
      </c>
      <c r="I50" s="43"/>
      <c r="J50" s="43"/>
      <c r="K50" s="44">
        <v>0</v>
      </c>
      <c r="L50">
        <v>2121</v>
      </c>
    </row>
    <row r="51" spans="1:12" x14ac:dyDescent="0.3">
      <c r="A51" s="59">
        <v>21</v>
      </c>
      <c r="B51" s="59">
        <v>6099</v>
      </c>
      <c r="C51" s="62">
        <v>21</v>
      </c>
      <c r="D51" s="59">
        <v>6111</v>
      </c>
      <c r="E51" s="62">
        <v>22</v>
      </c>
      <c r="F51" s="59">
        <v>6124</v>
      </c>
      <c r="G51" s="65">
        <v>23</v>
      </c>
      <c r="H51" s="65">
        <v>6131</v>
      </c>
      <c r="I51" s="43"/>
      <c r="J51" s="43"/>
      <c r="K51" s="44">
        <v>0</v>
      </c>
      <c r="L51">
        <v>2222</v>
      </c>
    </row>
    <row r="52" spans="1:12" x14ac:dyDescent="0.3">
      <c r="A52" s="59">
        <v>21</v>
      </c>
      <c r="B52" s="59">
        <v>6229</v>
      </c>
      <c r="C52" s="62">
        <v>21</v>
      </c>
      <c r="D52" s="59">
        <v>6236</v>
      </c>
      <c r="E52" s="62">
        <v>11</v>
      </c>
      <c r="F52" s="59">
        <v>6250</v>
      </c>
      <c r="G52" s="65">
        <v>21</v>
      </c>
      <c r="H52" s="65">
        <v>6273</v>
      </c>
      <c r="I52" s="43"/>
      <c r="J52" s="43"/>
      <c r="K52" s="44">
        <v>0</v>
      </c>
      <c r="L52">
        <v>2212</v>
      </c>
    </row>
    <row r="53" spans="1:12" x14ac:dyDescent="0.3">
      <c r="A53" s="59">
        <v>21</v>
      </c>
      <c r="B53" s="59">
        <v>6386</v>
      </c>
      <c r="C53" s="62">
        <v>12</v>
      </c>
      <c r="D53" s="59">
        <v>6399</v>
      </c>
      <c r="E53" s="62">
        <v>24</v>
      </c>
      <c r="F53" s="59">
        <v>6410</v>
      </c>
      <c r="G53" s="65">
        <v>14</v>
      </c>
      <c r="H53" s="65">
        <v>6425</v>
      </c>
      <c r="I53" s="43"/>
      <c r="J53" s="43"/>
      <c r="K53" s="44">
        <v>0</v>
      </c>
      <c r="L53">
        <v>2121</v>
      </c>
    </row>
    <row r="54" spans="1:12" x14ac:dyDescent="0.3">
      <c r="A54" s="60">
        <v>21</v>
      </c>
      <c r="B54" s="60">
        <v>6529</v>
      </c>
      <c r="C54" s="63">
        <v>21</v>
      </c>
      <c r="D54" s="60">
        <v>6534</v>
      </c>
      <c r="E54" s="63">
        <v>11</v>
      </c>
      <c r="F54" s="60">
        <v>6544</v>
      </c>
      <c r="G54" s="66">
        <v>21</v>
      </c>
      <c r="H54" s="66">
        <v>6553</v>
      </c>
      <c r="I54" s="42"/>
      <c r="J54" s="42"/>
      <c r="K54" s="52">
        <v>0</v>
      </c>
      <c r="L54">
        <v>2212</v>
      </c>
    </row>
    <row r="55" spans="1:12" x14ac:dyDescent="0.3">
      <c r="A55" s="60">
        <v>21</v>
      </c>
      <c r="B55" s="60">
        <v>6649</v>
      </c>
      <c r="C55" s="63">
        <v>12</v>
      </c>
      <c r="D55" s="60">
        <v>6664</v>
      </c>
      <c r="E55" s="63">
        <v>24</v>
      </c>
      <c r="F55" s="60">
        <v>6672</v>
      </c>
      <c r="G55" s="66">
        <v>23</v>
      </c>
      <c r="H55" s="66">
        <v>6686</v>
      </c>
      <c r="I55" s="42"/>
      <c r="J55" s="42"/>
      <c r="K55" s="52">
        <v>0</v>
      </c>
      <c r="L55">
        <v>2122</v>
      </c>
    </row>
    <row r="56" spans="1:12" x14ac:dyDescent="0.3">
      <c r="A56" s="60">
        <v>21</v>
      </c>
      <c r="B56" s="60">
        <v>6797</v>
      </c>
      <c r="C56" s="63">
        <v>12</v>
      </c>
      <c r="D56" s="60">
        <v>6808</v>
      </c>
      <c r="E56" s="63">
        <v>24</v>
      </c>
      <c r="F56" s="60">
        <v>6817</v>
      </c>
      <c r="G56" s="66">
        <v>23</v>
      </c>
      <c r="H56" s="66">
        <v>6827</v>
      </c>
      <c r="I56" s="42"/>
      <c r="J56" s="42"/>
      <c r="K56" s="52">
        <v>0</v>
      </c>
      <c r="L56">
        <v>2122</v>
      </c>
    </row>
    <row r="57" spans="1:12" x14ac:dyDescent="0.3">
      <c r="A57" s="60">
        <v>21</v>
      </c>
      <c r="B57" s="60">
        <v>6937</v>
      </c>
      <c r="C57" s="63">
        <v>12</v>
      </c>
      <c r="D57" s="60">
        <v>6945</v>
      </c>
      <c r="E57" s="63">
        <v>24</v>
      </c>
      <c r="F57" s="60">
        <v>6954</v>
      </c>
      <c r="G57" s="66">
        <v>23</v>
      </c>
      <c r="H57" s="66">
        <v>6969</v>
      </c>
      <c r="I57" s="42"/>
      <c r="J57" s="42"/>
      <c r="K57" s="52">
        <v>0</v>
      </c>
      <c r="L57">
        <v>2122</v>
      </c>
    </row>
    <row r="58" spans="1:12" x14ac:dyDescent="0.3">
      <c r="A58" s="60">
        <v>21</v>
      </c>
      <c r="B58" s="60">
        <v>7067</v>
      </c>
      <c r="C58" s="63">
        <v>21</v>
      </c>
      <c r="D58" s="60">
        <v>7078</v>
      </c>
      <c r="E58" s="63">
        <v>11</v>
      </c>
      <c r="F58" s="60">
        <v>7087</v>
      </c>
      <c r="G58" s="66">
        <v>21</v>
      </c>
      <c r="H58" s="66">
        <v>7095</v>
      </c>
      <c r="I58" s="42"/>
      <c r="J58" s="42"/>
      <c r="K58" s="52">
        <v>0</v>
      </c>
      <c r="L58">
        <v>2212</v>
      </c>
    </row>
    <row r="59" spans="1:12" x14ac:dyDescent="0.3">
      <c r="A59" s="60">
        <v>21</v>
      </c>
      <c r="B59" s="60">
        <v>7189</v>
      </c>
      <c r="C59" s="63">
        <v>21</v>
      </c>
      <c r="D59" s="60">
        <v>7197</v>
      </c>
      <c r="E59" s="63">
        <v>22</v>
      </c>
      <c r="F59" s="60">
        <v>7217</v>
      </c>
      <c r="G59" s="66">
        <v>14</v>
      </c>
      <c r="H59" s="66">
        <v>7227</v>
      </c>
      <c r="I59" s="42"/>
      <c r="J59" s="42"/>
      <c r="K59" s="52">
        <v>0</v>
      </c>
      <c r="L59">
        <v>2221</v>
      </c>
    </row>
    <row r="60" spans="1:12" x14ac:dyDescent="0.3">
      <c r="A60" s="60">
        <v>12</v>
      </c>
      <c r="B60" s="60">
        <v>7345</v>
      </c>
      <c r="C60" s="63">
        <v>23</v>
      </c>
      <c r="D60" s="60">
        <v>7355</v>
      </c>
      <c r="E60" s="63">
        <v>24</v>
      </c>
      <c r="F60" s="60">
        <v>7370</v>
      </c>
      <c r="G60" s="66">
        <v>14</v>
      </c>
      <c r="H60" s="66">
        <v>7378</v>
      </c>
      <c r="I60" s="42"/>
      <c r="J60" s="42"/>
      <c r="K60" s="52">
        <v>0</v>
      </c>
      <c r="L60">
        <v>1221</v>
      </c>
    </row>
    <row r="61" spans="1:12" x14ac:dyDescent="0.3">
      <c r="A61" s="60">
        <v>12</v>
      </c>
      <c r="B61" s="60">
        <v>7502</v>
      </c>
      <c r="C61" s="63">
        <v>23</v>
      </c>
      <c r="D61" s="60">
        <v>7511</v>
      </c>
      <c r="E61" s="63">
        <v>24</v>
      </c>
      <c r="F61" s="60">
        <v>7536</v>
      </c>
      <c r="G61" s="66">
        <v>14</v>
      </c>
      <c r="H61" s="66">
        <v>7544</v>
      </c>
      <c r="I61" s="42"/>
      <c r="J61" s="42"/>
      <c r="K61" s="52">
        <v>0</v>
      </c>
      <c r="L61">
        <v>1221</v>
      </c>
    </row>
    <row r="62" spans="1:12" x14ac:dyDescent="0.3">
      <c r="A62" s="60">
        <v>21</v>
      </c>
      <c r="B62" s="60">
        <v>7658</v>
      </c>
      <c r="C62" s="63">
        <v>12</v>
      </c>
      <c r="D62" s="60">
        <v>7671</v>
      </c>
      <c r="E62" s="63">
        <v>24</v>
      </c>
      <c r="F62" s="60">
        <v>7679</v>
      </c>
      <c r="G62" s="66">
        <v>23</v>
      </c>
      <c r="H62" s="66">
        <v>7696</v>
      </c>
      <c r="I62" s="42"/>
      <c r="J62" s="42"/>
      <c r="K62" s="52">
        <v>0</v>
      </c>
      <c r="L62">
        <v>2122</v>
      </c>
    </row>
    <row r="63" spans="1:12" x14ac:dyDescent="0.3">
      <c r="A63" s="60">
        <v>21</v>
      </c>
      <c r="B63" s="60">
        <v>7795</v>
      </c>
      <c r="C63" s="63">
        <v>21</v>
      </c>
      <c r="D63" s="60">
        <v>7809</v>
      </c>
      <c r="E63" s="63">
        <v>11</v>
      </c>
      <c r="F63" s="60">
        <v>7817</v>
      </c>
      <c r="G63" s="66">
        <v>21</v>
      </c>
      <c r="H63" s="66">
        <v>7855</v>
      </c>
      <c r="I63" s="42"/>
      <c r="J63" s="42"/>
      <c r="K63" s="52">
        <v>0</v>
      </c>
      <c r="L63">
        <v>2212</v>
      </c>
    </row>
    <row r="64" spans="1:12" x14ac:dyDescent="0.3">
      <c r="A64" s="60">
        <v>21</v>
      </c>
      <c r="B64" s="60">
        <v>7957</v>
      </c>
      <c r="C64" s="63">
        <v>12</v>
      </c>
      <c r="D64" s="60">
        <v>7965</v>
      </c>
      <c r="E64" s="63">
        <v>24</v>
      </c>
      <c r="F64" s="60">
        <v>7974</v>
      </c>
      <c r="G64" s="66">
        <v>14</v>
      </c>
      <c r="H64" s="66">
        <v>7987</v>
      </c>
      <c r="I64" s="42"/>
      <c r="J64" s="42"/>
      <c r="K64" s="52">
        <v>0</v>
      </c>
      <c r="L64">
        <v>2121</v>
      </c>
    </row>
    <row r="65" spans="1:12" x14ac:dyDescent="0.3">
      <c r="A65" s="60">
        <v>21</v>
      </c>
      <c r="B65" s="60">
        <v>8091</v>
      </c>
      <c r="C65" s="63">
        <v>12</v>
      </c>
      <c r="D65" s="60">
        <v>8099</v>
      </c>
      <c r="E65" s="63">
        <v>24</v>
      </c>
      <c r="F65" s="60">
        <v>8108</v>
      </c>
      <c r="G65" s="66">
        <v>23</v>
      </c>
      <c r="H65" s="66">
        <v>8129</v>
      </c>
      <c r="I65" s="42"/>
      <c r="J65" s="42"/>
      <c r="K65" s="52">
        <v>0</v>
      </c>
      <c r="L65">
        <v>2122</v>
      </c>
    </row>
    <row r="66" spans="1:12" x14ac:dyDescent="0.3">
      <c r="A66" s="60">
        <v>21</v>
      </c>
      <c r="B66" s="60">
        <v>8231</v>
      </c>
      <c r="C66" s="63">
        <v>21</v>
      </c>
      <c r="D66" s="60">
        <v>8240</v>
      </c>
      <c r="E66" s="63">
        <v>11</v>
      </c>
      <c r="F66" s="60">
        <v>8249</v>
      </c>
      <c r="G66" s="66">
        <v>21</v>
      </c>
      <c r="H66" s="66">
        <v>8258</v>
      </c>
      <c r="I66" s="42"/>
      <c r="J66" s="42"/>
      <c r="K66" s="52">
        <v>0</v>
      </c>
      <c r="L66">
        <v>2212</v>
      </c>
    </row>
    <row r="67" spans="1:12" x14ac:dyDescent="0.3">
      <c r="A67" s="60">
        <v>21</v>
      </c>
      <c r="B67" s="60">
        <v>8355</v>
      </c>
      <c r="C67" s="63">
        <v>21</v>
      </c>
      <c r="D67" s="60">
        <v>8373</v>
      </c>
      <c r="E67" s="63">
        <v>22</v>
      </c>
      <c r="F67" s="60">
        <v>8386</v>
      </c>
      <c r="G67" s="66">
        <v>14</v>
      </c>
      <c r="H67" s="66">
        <v>8394</v>
      </c>
      <c r="I67" s="42"/>
      <c r="J67" s="42"/>
      <c r="K67" s="52">
        <v>0</v>
      </c>
      <c r="L67">
        <v>2221</v>
      </c>
    </row>
    <row r="68" spans="1:12" x14ac:dyDescent="0.3">
      <c r="A68" s="60">
        <v>21</v>
      </c>
      <c r="B68" s="60">
        <v>8494</v>
      </c>
      <c r="C68" s="63">
        <v>21</v>
      </c>
      <c r="D68" s="60">
        <v>8512</v>
      </c>
      <c r="E68" s="63">
        <v>11</v>
      </c>
      <c r="F68" s="60">
        <v>8522</v>
      </c>
      <c r="G68" s="66">
        <v>21</v>
      </c>
      <c r="H68" s="66">
        <v>8537</v>
      </c>
      <c r="I68" s="42"/>
      <c r="J68" s="42"/>
      <c r="K68" s="52">
        <v>0</v>
      </c>
      <c r="L68">
        <v>2212</v>
      </c>
    </row>
    <row r="69" spans="1:12" x14ac:dyDescent="0.3">
      <c r="A69" s="60">
        <v>12</v>
      </c>
      <c r="B69" s="60">
        <v>8640</v>
      </c>
      <c r="C69" s="63">
        <v>23</v>
      </c>
      <c r="D69" s="60">
        <v>8648</v>
      </c>
      <c r="E69" s="63">
        <v>13</v>
      </c>
      <c r="F69" s="60">
        <v>8670</v>
      </c>
      <c r="G69" s="66">
        <v>23</v>
      </c>
      <c r="H69" s="66">
        <v>8679</v>
      </c>
      <c r="I69" s="42"/>
      <c r="J69" s="42"/>
      <c r="K69" s="52">
        <v>0</v>
      </c>
      <c r="L69">
        <v>1212</v>
      </c>
    </row>
    <row r="70" spans="1:12" x14ac:dyDescent="0.3">
      <c r="A70" s="59">
        <v>21</v>
      </c>
      <c r="B70" s="59">
        <v>8784</v>
      </c>
      <c r="C70" s="62">
        <v>21</v>
      </c>
      <c r="D70" s="59">
        <v>8799</v>
      </c>
      <c r="E70" s="62">
        <v>11</v>
      </c>
      <c r="F70" s="59">
        <v>8817</v>
      </c>
      <c r="G70" s="65">
        <v>21</v>
      </c>
      <c r="H70" s="65">
        <v>8824</v>
      </c>
      <c r="I70" s="43"/>
      <c r="J70" s="43"/>
      <c r="K70" s="44">
        <v>0</v>
      </c>
      <c r="L70">
        <v>2212</v>
      </c>
    </row>
    <row r="71" spans="1:12" x14ac:dyDescent="0.3">
      <c r="A71" s="59">
        <v>21</v>
      </c>
      <c r="B71" s="59">
        <v>8926</v>
      </c>
      <c r="C71" s="62">
        <v>12</v>
      </c>
      <c r="D71" s="59">
        <v>8934</v>
      </c>
      <c r="E71" s="62">
        <v>24</v>
      </c>
      <c r="F71" s="59">
        <v>8959</v>
      </c>
      <c r="G71" s="65">
        <v>23</v>
      </c>
      <c r="H71" s="65">
        <v>8970</v>
      </c>
      <c r="I71" s="43"/>
      <c r="J71" s="43"/>
      <c r="K71" s="44">
        <v>0</v>
      </c>
      <c r="L71">
        <v>2122</v>
      </c>
    </row>
    <row r="72" spans="1:12" x14ac:dyDescent="0.3">
      <c r="A72" s="59">
        <v>21</v>
      </c>
      <c r="B72" s="59">
        <v>9070</v>
      </c>
      <c r="C72" s="62">
        <v>21</v>
      </c>
      <c r="D72" s="59">
        <v>9081</v>
      </c>
      <c r="E72" s="62">
        <v>11</v>
      </c>
      <c r="F72" s="59">
        <v>9089</v>
      </c>
      <c r="G72" s="65">
        <v>21</v>
      </c>
      <c r="H72" s="65">
        <v>9097</v>
      </c>
      <c r="I72" s="43"/>
      <c r="J72" s="43"/>
      <c r="K72" s="44">
        <v>0</v>
      </c>
      <c r="L72">
        <v>2212</v>
      </c>
    </row>
    <row r="73" spans="1:12" x14ac:dyDescent="0.3">
      <c r="A73" s="59">
        <v>21</v>
      </c>
      <c r="B73" s="59">
        <v>9191</v>
      </c>
      <c r="C73" s="62">
        <v>12</v>
      </c>
      <c r="D73" s="59">
        <v>9210</v>
      </c>
      <c r="E73" s="62">
        <v>24</v>
      </c>
      <c r="F73" s="59">
        <v>9219</v>
      </c>
      <c r="G73" s="65">
        <v>23</v>
      </c>
      <c r="H73" s="65">
        <v>9247</v>
      </c>
      <c r="I73" s="43"/>
      <c r="J73" s="43"/>
      <c r="K73" s="44">
        <v>0</v>
      </c>
      <c r="L73">
        <v>2122</v>
      </c>
    </row>
    <row r="74" spans="1:12" x14ac:dyDescent="0.3">
      <c r="A74" s="59">
        <v>21</v>
      </c>
      <c r="B74" s="59">
        <v>9344</v>
      </c>
      <c r="C74" s="62">
        <v>21</v>
      </c>
      <c r="D74" s="59">
        <v>9364</v>
      </c>
      <c r="E74" s="62">
        <v>11</v>
      </c>
      <c r="F74" s="59">
        <v>9373</v>
      </c>
      <c r="G74" s="65">
        <v>21</v>
      </c>
      <c r="H74" s="65">
        <v>9382</v>
      </c>
      <c r="I74" s="43"/>
      <c r="J74" s="43"/>
      <c r="K74" s="44">
        <v>0</v>
      </c>
      <c r="L74">
        <v>2212</v>
      </c>
    </row>
    <row r="75" spans="1:12" x14ac:dyDescent="0.3">
      <c r="A75" s="59">
        <v>12</v>
      </c>
      <c r="B75" s="59">
        <v>9482</v>
      </c>
      <c r="C75" s="62">
        <v>14</v>
      </c>
      <c r="D75" s="59">
        <v>9505</v>
      </c>
      <c r="E75" s="62">
        <v>24</v>
      </c>
      <c r="F75" s="59">
        <v>9529</v>
      </c>
      <c r="G75" s="65">
        <v>14</v>
      </c>
      <c r="H75" s="65">
        <v>9549</v>
      </c>
      <c r="I75" s="43"/>
      <c r="J75" s="43"/>
      <c r="K75" s="44">
        <v>0</v>
      </c>
      <c r="L75">
        <v>1121</v>
      </c>
    </row>
    <row r="76" spans="1:12" x14ac:dyDescent="0.3">
      <c r="A76" s="59">
        <v>21</v>
      </c>
      <c r="B76" s="59">
        <v>9651</v>
      </c>
      <c r="C76" s="62">
        <v>12</v>
      </c>
      <c r="D76" s="59">
        <v>9659</v>
      </c>
      <c r="E76" s="62">
        <v>24</v>
      </c>
      <c r="F76" s="59">
        <v>9668</v>
      </c>
      <c r="G76" s="65">
        <v>23</v>
      </c>
      <c r="H76" s="65">
        <v>9681</v>
      </c>
      <c r="I76" s="43"/>
      <c r="J76" s="43"/>
      <c r="K76" s="44">
        <v>0</v>
      </c>
      <c r="L76">
        <v>2122</v>
      </c>
    </row>
    <row r="77" spans="1:12" x14ac:dyDescent="0.3">
      <c r="A77" s="59">
        <v>21</v>
      </c>
      <c r="B77" s="59">
        <v>9790</v>
      </c>
      <c r="C77" s="62">
        <v>12</v>
      </c>
      <c r="D77" s="59">
        <v>9798</v>
      </c>
      <c r="E77" s="62">
        <v>24</v>
      </c>
      <c r="F77" s="59">
        <v>9807</v>
      </c>
      <c r="G77" s="65">
        <v>23</v>
      </c>
      <c r="H77" s="65">
        <v>9823</v>
      </c>
      <c r="I77" s="43"/>
      <c r="J77" s="43"/>
      <c r="K77" s="44">
        <v>0</v>
      </c>
      <c r="L77">
        <v>2122</v>
      </c>
    </row>
    <row r="78" spans="1:12" x14ac:dyDescent="0.3">
      <c r="A78" s="59">
        <v>21</v>
      </c>
      <c r="B78" s="59">
        <v>9924</v>
      </c>
      <c r="C78" s="62">
        <v>12</v>
      </c>
      <c r="D78" s="59">
        <v>9942</v>
      </c>
      <c r="E78" s="62">
        <v>24</v>
      </c>
      <c r="F78" s="59">
        <v>9950</v>
      </c>
      <c r="G78" s="65">
        <v>14</v>
      </c>
      <c r="H78" s="65">
        <v>9967</v>
      </c>
      <c r="I78" s="43"/>
      <c r="J78" s="43"/>
      <c r="K78" s="44">
        <v>0</v>
      </c>
      <c r="L78">
        <v>2121</v>
      </c>
    </row>
    <row r="79" spans="1:12" x14ac:dyDescent="0.3">
      <c r="A79" s="59">
        <v>12</v>
      </c>
      <c r="B79" s="59">
        <v>10089</v>
      </c>
      <c r="C79" s="62">
        <v>23</v>
      </c>
      <c r="D79" s="59">
        <v>10097</v>
      </c>
      <c r="E79" s="62">
        <v>13</v>
      </c>
      <c r="F79" s="59">
        <v>10109</v>
      </c>
      <c r="G79" s="65">
        <v>23</v>
      </c>
      <c r="H79" s="65">
        <v>10118</v>
      </c>
      <c r="I79" s="43"/>
      <c r="J79" s="43"/>
      <c r="K79" s="44">
        <v>0</v>
      </c>
      <c r="L79">
        <v>1212</v>
      </c>
    </row>
    <row r="80" spans="1:12" x14ac:dyDescent="0.3">
      <c r="A80" s="59">
        <v>21</v>
      </c>
      <c r="B80" s="59">
        <v>10228</v>
      </c>
      <c r="C80" s="62">
        <v>21</v>
      </c>
      <c r="D80" s="59">
        <v>10246</v>
      </c>
      <c r="E80" s="62">
        <v>22</v>
      </c>
      <c r="F80" s="59">
        <v>10267</v>
      </c>
      <c r="G80" s="65">
        <v>14</v>
      </c>
      <c r="H80" s="65">
        <v>10279</v>
      </c>
      <c r="I80" s="43"/>
      <c r="J80" s="43"/>
      <c r="K80" s="44">
        <v>0</v>
      </c>
      <c r="L80">
        <v>2221</v>
      </c>
    </row>
    <row r="81" spans="1:12" x14ac:dyDescent="0.3">
      <c r="A81" s="59">
        <v>21</v>
      </c>
      <c r="B81" s="59">
        <v>10376</v>
      </c>
      <c r="C81" s="62">
        <v>21</v>
      </c>
      <c r="D81" s="59">
        <v>10383</v>
      </c>
      <c r="E81" s="62">
        <v>11</v>
      </c>
      <c r="F81" s="59">
        <v>10394</v>
      </c>
      <c r="G81" s="65">
        <v>21</v>
      </c>
      <c r="H81" s="65">
        <v>10402</v>
      </c>
      <c r="I81" s="43"/>
      <c r="J81" s="43"/>
      <c r="K81" s="44">
        <v>0</v>
      </c>
      <c r="L81">
        <v>2212</v>
      </c>
    </row>
    <row r="82" spans="1:12" x14ac:dyDescent="0.3">
      <c r="A82" s="59">
        <v>21</v>
      </c>
      <c r="B82" s="59">
        <v>10493</v>
      </c>
      <c r="C82" s="62">
        <v>21</v>
      </c>
      <c r="D82" s="59">
        <v>10507</v>
      </c>
      <c r="E82" s="62">
        <v>11</v>
      </c>
      <c r="F82" s="59">
        <v>10516</v>
      </c>
      <c r="G82" s="65">
        <v>21</v>
      </c>
      <c r="H82" s="65">
        <v>10525</v>
      </c>
      <c r="I82" s="43"/>
      <c r="J82" s="43"/>
      <c r="K82" s="44">
        <v>0</v>
      </c>
      <c r="L82">
        <v>2212</v>
      </c>
    </row>
    <row r="83" spans="1:12" x14ac:dyDescent="0.3">
      <c r="A83" s="59">
        <v>12</v>
      </c>
      <c r="B83" s="59">
        <v>10629</v>
      </c>
      <c r="C83" s="62">
        <v>23</v>
      </c>
      <c r="D83" s="59">
        <v>10636</v>
      </c>
      <c r="E83" s="62">
        <v>13</v>
      </c>
      <c r="F83" s="59">
        <v>10651</v>
      </c>
      <c r="G83" s="65">
        <v>23</v>
      </c>
      <c r="H83" s="65">
        <v>10661</v>
      </c>
      <c r="I83" s="43"/>
      <c r="J83" s="43"/>
      <c r="K83" s="44">
        <v>0</v>
      </c>
      <c r="L83">
        <v>1212</v>
      </c>
    </row>
    <row r="84" spans="1:12" x14ac:dyDescent="0.3">
      <c r="A84" s="59">
        <v>21</v>
      </c>
      <c r="B84" s="59">
        <v>10760</v>
      </c>
      <c r="C84" s="62">
        <v>21</v>
      </c>
      <c r="D84" s="59">
        <v>10783</v>
      </c>
      <c r="E84" s="62">
        <v>11</v>
      </c>
      <c r="F84" s="59">
        <v>10791</v>
      </c>
      <c r="G84" s="65">
        <v>21</v>
      </c>
      <c r="H84" s="65">
        <v>10801</v>
      </c>
      <c r="I84" s="43"/>
      <c r="J84" s="43"/>
      <c r="K84" s="44">
        <v>0</v>
      </c>
      <c r="L84">
        <v>2212</v>
      </c>
    </row>
    <row r="85" spans="1:12" x14ac:dyDescent="0.3">
      <c r="A85" s="60">
        <v>12</v>
      </c>
      <c r="B85" s="60">
        <v>10904</v>
      </c>
      <c r="C85" s="63">
        <v>23</v>
      </c>
      <c r="D85" s="60">
        <v>10913</v>
      </c>
      <c r="E85" s="63">
        <v>13</v>
      </c>
      <c r="F85" s="60">
        <v>10929</v>
      </c>
      <c r="G85" s="66">
        <v>23</v>
      </c>
      <c r="H85" s="66">
        <v>10937</v>
      </c>
      <c r="I85" s="42"/>
      <c r="J85" s="42"/>
      <c r="K85" s="52">
        <v>0</v>
      </c>
      <c r="L85">
        <v>1212</v>
      </c>
    </row>
    <row r="86" spans="1:12" x14ac:dyDescent="0.3">
      <c r="A86" s="60">
        <v>21</v>
      </c>
      <c r="B86" s="60">
        <v>11039</v>
      </c>
      <c r="C86" s="63">
        <v>21</v>
      </c>
      <c r="D86" s="60">
        <v>11047</v>
      </c>
      <c r="E86" s="63">
        <v>11</v>
      </c>
      <c r="F86" s="60">
        <v>11055</v>
      </c>
      <c r="G86" s="66">
        <v>21</v>
      </c>
      <c r="H86" s="66">
        <v>11064</v>
      </c>
      <c r="I86" s="42"/>
      <c r="J86" s="42"/>
      <c r="K86" s="52">
        <v>0</v>
      </c>
      <c r="L86">
        <v>2212</v>
      </c>
    </row>
    <row r="87" spans="1:12" x14ac:dyDescent="0.3">
      <c r="A87" s="60">
        <v>21</v>
      </c>
      <c r="B87" s="60">
        <v>11156</v>
      </c>
      <c r="C87" s="63">
        <v>21</v>
      </c>
      <c r="D87" s="60">
        <v>11161</v>
      </c>
      <c r="E87" s="63">
        <v>11</v>
      </c>
      <c r="F87" s="60">
        <v>11169</v>
      </c>
      <c r="G87" s="66">
        <v>21</v>
      </c>
      <c r="H87" s="66">
        <v>11177</v>
      </c>
      <c r="I87" s="42"/>
      <c r="J87" s="42"/>
      <c r="K87" s="52">
        <v>0</v>
      </c>
      <c r="L87">
        <v>2212</v>
      </c>
    </row>
    <row r="88" spans="1:12" x14ac:dyDescent="0.3">
      <c r="A88" s="60">
        <v>12</v>
      </c>
      <c r="B88" s="60">
        <v>11278</v>
      </c>
      <c r="C88" s="63">
        <v>23</v>
      </c>
      <c r="D88" s="60">
        <v>11286</v>
      </c>
      <c r="E88" s="63">
        <v>24</v>
      </c>
      <c r="F88" s="60">
        <v>11316</v>
      </c>
      <c r="G88" s="66">
        <v>23</v>
      </c>
      <c r="H88" s="66">
        <v>11323</v>
      </c>
      <c r="I88" s="42"/>
      <c r="J88" s="42"/>
      <c r="K88" s="52">
        <v>0</v>
      </c>
      <c r="L88">
        <v>1222</v>
      </c>
    </row>
    <row r="89" spans="1:12" x14ac:dyDescent="0.3">
      <c r="A89" s="60">
        <v>21</v>
      </c>
      <c r="B89" s="60">
        <v>11422</v>
      </c>
      <c r="C89" s="63">
        <v>21</v>
      </c>
      <c r="D89" s="60">
        <v>11427</v>
      </c>
      <c r="E89" s="63">
        <v>22</v>
      </c>
      <c r="F89" s="60">
        <v>11444</v>
      </c>
      <c r="G89" s="66">
        <v>23</v>
      </c>
      <c r="H89" s="66">
        <v>11456</v>
      </c>
      <c r="I89" s="42"/>
      <c r="J89" s="42"/>
      <c r="K89" s="52">
        <v>0</v>
      </c>
      <c r="L89">
        <v>2222</v>
      </c>
    </row>
    <row r="90" spans="1:12" x14ac:dyDescent="0.3">
      <c r="A90" s="60">
        <v>21</v>
      </c>
      <c r="B90" s="60">
        <v>11555</v>
      </c>
      <c r="C90" s="63">
        <v>21</v>
      </c>
      <c r="D90" s="60">
        <v>11572</v>
      </c>
      <c r="E90" s="63">
        <v>11</v>
      </c>
      <c r="F90" s="60">
        <v>11580</v>
      </c>
      <c r="G90" s="66">
        <v>21</v>
      </c>
      <c r="H90" s="66">
        <v>11589</v>
      </c>
      <c r="I90" s="42"/>
      <c r="J90" s="42"/>
      <c r="K90" s="52">
        <v>0</v>
      </c>
      <c r="L90">
        <v>2212</v>
      </c>
    </row>
    <row r="91" spans="1:12" x14ac:dyDescent="0.3">
      <c r="A91" s="60">
        <v>21</v>
      </c>
      <c r="B91" s="60">
        <v>11681</v>
      </c>
      <c r="C91" s="63">
        <v>12</v>
      </c>
      <c r="D91" s="60">
        <v>11693</v>
      </c>
      <c r="E91" s="63">
        <v>24</v>
      </c>
      <c r="F91" s="60">
        <v>11704</v>
      </c>
      <c r="G91" s="66">
        <v>23</v>
      </c>
      <c r="H91" s="66">
        <v>11728</v>
      </c>
      <c r="I91" s="42"/>
      <c r="J91" s="42"/>
      <c r="K91" s="52">
        <v>0</v>
      </c>
      <c r="L91">
        <v>2122</v>
      </c>
    </row>
    <row r="92" spans="1:12" x14ac:dyDescent="0.3">
      <c r="A92" s="60">
        <v>12</v>
      </c>
      <c r="B92" s="60">
        <v>11841</v>
      </c>
      <c r="C92" s="63">
        <v>23</v>
      </c>
      <c r="D92" s="60">
        <v>11847</v>
      </c>
      <c r="E92" s="63">
        <v>24</v>
      </c>
      <c r="F92" s="60">
        <v>11866</v>
      </c>
      <c r="G92" s="66">
        <v>14</v>
      </c>
      <c r="H92" s="66">
        <v>11874</v>
      </c>
      <c r="I92" s="42"/>
      <c r="J92" s="42"/>
      <c r="K92" s="52">
        <v>0</v>
      </c>
      <c r="L92">
        <v>1221</v>
      </c>
    </row>
    <row r="93" spans="1:12" x14ac:dyDescent="0.3">
      <c r="A93" s="60">
        <v>21</v>
      </c>
      <c r="B93" s="60">
        <v>11974</v>
      </c>
      <c r="C93" s="63">
        <v>12</v>
      </c>
      <c r="D93" s="60">
        <v>11984</v>
      </c>
      <c r="E93" s="63">
        <v>24</v>
      </c>
      <c r="F93" s="60">
        <v>11993</v>
      </c>
      <c r="G93" s="66">
        <v>23</v>
      </c>
      <c r="H93" s="66">
        <v>12008</v>
      </c>
      <c r="I93" s="42"/>
      <c r="J93" s="42"/>
      <c r="K93" s="52">
        <v>0</v>
      </c>
      <c r="L93">
        <v>2122</v>
      </c>
    </row>
    <row r="94" spans="1:12" x14ac:dyDescent="0.3">
      <c r="A94" s="60">
        <v>21</v>
      </c>
      <c r="B94" s="60">
        <v>12110</v>
      </c>
      <c r="C94" s="63">
        <v>12</v>
      </c>
      <c r="D94" s="60">
        <v>12119</v>
      </c>
      <c r="E94" s="63">
        <v>24</v>
      </c>
      <c r="F94" s="60">
        <v>12127</v>
      </c>
      <c r="G94" s="66">
        <v>23</v>
      </c>
      <c r="H94" s="66">
        <v>12149</v>
      </c>
      <c r="I94" s="42"/>
      <c r="J94" s="42"/>
      <c r="K94" s="52">
        <v>0</v>
      </c>
      <c r="L94">
        <v>2122</v>
      </c>
    </row>
    <row r="95" spans="1:12" x14ac:dyDescent="0.3">
      <c r="A95" s="60">
        <v>21</v>
      </c>
      <c r="B95" s="60">
        <v>12248</v>
      </c>
      <c r="C95" s="63">
        <v>21</v>
      </c>
      <c r="D95" s="60">
        <v>12258</v>
      </c>
      <c r="E95" s="63">
        <v>11</v>
      </c>
      <c r="F95" s="60">
        <v>12267</v>
      </c>
      <c r="G95" s="66">
        <v>21</v>
      </c>
      <c r="H95" s="66">
        <v>12290</v>
      </c>
      <c r="I95" s="42"/>
      <c r="J95" s="42"/>
      <c r="K95" s="52">
        <v>0</v>
      </c>
      <c r="L95">
        <v>2212</v>
      </c>
    </row>
    <row r="96" spans="1:12" x14ac:dyDescent="0.3">
      <c r="A96" s="60">
        <v>21</v>
      </c>
      <c r="B96" s="60">
        <v>12383</v>
      </c>
      <c r="C96" s="63">
        <v>21</v>
      </c>
      <c r="D96" s="60">
        <v>12393</v>
      </c>
      <c r="E96" s="63">
        <v>11</v>
      </c>
      <c r="F96" s="60">
        <v>12402</v>
      </c>
      <c r="G96" s="66">
        <v>21</v>
      </c>
      <c r="H96" s="66">
        <v>12410</v>
      </c>
      <c r="I96" s="42"/>
      <c r="J96" s="42"/>
      <c r="K96" s="52">
        <v>0</v>
      </c>
      <c r="L96">
        <v>2212</v>
      </c>
    </row>
    <row r="97" spans="1:12" x14ac:dyDescent="0.3">
      <c r="A97" s="60">
        <v>21</v>
      </c>
      <c r="B97" s="60">
        <v>12503</v>
      </c>
      <c r="C97" s="63">
        <v>21</v>
      </c>
      <c r="D97" s="60">
        <v>12513</v>
      </c>
      <c r="E97" s="63">
        <v>11</v>
      </c>
      <c r="F97" s="60">
        <v>12525</v>
      </c>
      <c r="G97" s="66">
        <v>21</v>
      </c>
      <c r="H97" s="66">
        <v>12540</v>
      </c>
      <c r="I97" s="42"/>
      <c r="J97" s="42"/>
      <c r="K97" s="52">
        <v>0</v>
      </c>
      <c r="L97">
        <v>2212</v>
      </c>
    </row>
    <row r="98" spans="1:12" x14ac:dyDescent="0.3">
      <c r="A98" s="60">
        <v>12</v>
      </c>
      <c r="B98" s="60">
        <v>12652</v>
      </c>
      <c r="C98" s="63">
        <v>14</v>
      </c>
      <c r="D98" s="60">
        <v>12666</v>
      </c>
      <c r="E98" s="63">
        <v>24</v>
      </c>
      <c r="F98" s="60">
        <v>12674</v>
      </c>
      <c r="G98" s="66">
        <v>23</v>
      </c>
      <c r="H98" s="66">
        <v>12691</v>
      </c>
      <c r="I98" s="42"/>
      <c r="J98" s="42"/>
      <c r="K98" s="52">
        <v>0</v>
      </c>
      <c r="L98">
        <v>1122</v>
      </c>
    </row>
    <row r="99" spans="1:12" x14ac:dyDescent="0.3">
      <c r="A99" s="60">
        <v>21</v>
      </c>
      <c r="B99" s="60">
        <v>12792</v>
      </c>
      <c r="C99" s="63">
        <v>21</v>
      </c>
      <c r="D99" s="60">
        <v>12798</v>
      </c>
      <c r="E99" s="63">
        <v>11</v>
      </c>
      <c r="F99" s="60">
        <v>12807</v>
      </c>
      <c r="G99" s="66">
        <v>21</v>
      </c>
      <c r="H99" s="66">
        <v>12815</v>
      </c>
      <c r="I99" s="42"/>
      <c r="J99" s="42"/>
      <c r="K99" s="52">
        <v>0</v>
      </c>
      <c r="L99">
        <v>2212</v>
      </c>
    </row>
    <row r="100" spans="1:12" x14ac:dyDescent="0.3">
      <c r="A100" s="60">
        <v>21</v>
      </c>
      <c r="B100" s="60">
        <v>12912</v>
      </c>
      <c r="C100" s="63">
        <v>21</v>
      </c>
      <c r="D100" s="60">
        <v>12938</v>
      </c>
      <c r="E100" s="63">
        <v>11</v>
      </c>
      <c r="F100" s="60">
        <v>12953</v>
      </c>
      <c r="G100" s="66">
        <v>21</v>
      </c>
      <c r="H100" s="66">
        <v>12961</v>
      </c>
      <c r="I100" s="42"/>
      <c r="J100" s="42"/>
      <c r="K100" s="52">
        <v>1</v>
      </c>
      <c r="L100">
        <v>2212</v>
      </c>
    </row>
    <row r="101" spans="1:12" x14ac:dyDescent="0.3">
      <c r="A101" s="17"/>
      <c r="B101" s="17"/>
      <c r="C101" s="17"/>
      <c r="D101" s="17"/>
      <c r="E101" s="17"/>
      <c r="F101" s="17"/>
      <c r="G101" s="17"/>
      <c r="H10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129</v>
      </c>
      <c r="B2" s="36" t="s">
        <v>130</v>
      </c>
      <c r="C2" s="36"/>
      <c r="F2" s="26"/>
      <c r="G2" s="27"/>
    </row>
    <row r="3" spans="1:48" x14ac:dyDescent="0.3">
      <c r="A3" t="s">
        <v>131</v>
      </c>
      <c r="B3" t="s">
        <v>132</v>
      </c>
      <c r="F3" s="26" t="s">
        <v>81</v>
      </c>
      <c r="G3" s="27">
        <f>Start!J2</f>
        <v>2212</v>
      </c>
      <c r="P3" s="26" t="s">
        <v>82</v>
      </c>
      <c r="Q3" s="27">
        <f>4994-COUNTBLANK(L7:L5000)</f>
        <v>102</v>
      </c>
      <c r="V3" s="26" t="s">
        <v>115</v>
      </c>
      <c r="W3">
        <f>COUNTA(L7:L23)</f>
        <v>17</v>
      </c>
      <c r="AA3" s="26" t="s">
        <v>115</v>
      </c>
      <c r="AB3">
        <f>COUNTA(L24:L40)</f>
        <v>17</v>
      </c>
      <c r="AF3" s="26" t="s">
        <v>115</v>
      </c>
      <c r="AG3">
        <f>COUNTA(L41:L57)</f>
        <v>17</v>
      </c>
      <c r="AK3" s="26" t="s">
        <v>115</v>
      </c>
      <c r="AL3">
        <f>COUNTA(L58:L74)</f>
        <v>17</v>
      </c>
      <c r="AP3" s="26" t="s">
        <v>115</v>
      </c>
      <c r="AQ3">
        <f>COUNTA(L75:L91)</f>
        <v>17</v>
      </c>
      <c r="AU3" s="26" t="s">
        <v>115</v>
      </c>
      <c r="AV3">
        <f>COUNTA(L92:L108)</f>
        <v>17</v>
      </c>
    </row>
    <row r="4" spans="1:48" x14ac:dyDescent="0.3">
      <c r="P4" s="26" t="s">
        <v>83</v>
      </c>
      <c r="Q4" s="27">
        <f>SUM(O7:O22)</f>
        <v>102</v>
      </c>
      <c r="V4" s="26" t="s">
        <v>116</v>
      </c>
      <c r="W4">
        <f>SUM(U7:U22)</f>
        <v>17</v>
      </c>
      <c r="AA4" s="26" t="s">
        <v>116</v>
      </c>
      <c r="AB4">
        <f>SUM(Z7:Z22)</f>
        <v>17</v>
      </c>
      <c r="AF4" s="26" t="s">
        <v>116</v>
      </c>
      <c r="AG4">
        <f>SUM(AE7:AE22)</f>
        <v>17</v>
      </c>
      <c r="AK4" s="26" t="s">
        <v>116</v>
      </c>
      <c r="AL4">
        <f>SUM(AJ7:AJ22)</f>
        <v>17</v>
      </c>
      <c r="AP4" s="26" t="s">
        <v>116</v>
      </c>
      <c r="AQ4">
        <f>SUM(AO7:AO22)</f>
        <v>17</v>
      </c>
      <c r="AU4" s="26" t="s">
        <v>116</v>
      </c>
      <c r="AV4">
        <f>SUM(AT7:AT22)</f>
        <v>17</v>
      </c>
    </row>
    <row r="5" spans="1:48" ht="15" thickBot="1" x14ac:dyDescent="0.35">
      <c r="T5" s="53" t="s">
        <v>34</v>
      </c>
      <c r="U5" s="53"/>
      <c r="V5" s="53"/>
      <c r="W5" s="53"/>
      <c r="Y5" s="53" t="s">
        <v>36</v>
      </c>
      <c r="Z5" s="53"/>
      <c r="AA5" s="53"/>
      <c r="AB5" s="53"/>
      <c r="AD5" s="53" t="s">
        <v>37</v>
      </c>
      <c r="AE5" s="53"/>
      <c r="AF5" s="53"/>
      <c r="AG5" s="53"/>
      <c r="AI5" s="53" t="s">
        <v>38</v>
      </c>
      <c r="AJ5" s="53"/>
      <c r="AK5" s="53"/>
      <c r="AL5" s="53"/>
      <c r="AN5" s="53" t="s">
        <v>39</v>
      </c>
      <c r="AO5" s="53"/>
      <c r="AP5" s="53"/>
      <c r="AQ5" s="53"/>
      <c r="AS5" s="53" t="s">
        <v>40</v>
      </c>
      <c r="AT5" s="53"/>
      <c r="AU5" s="53"/>
      <c r="AV5" s="53"/>
    </row>
    <row r="6" spans="1:48" ht="43.8" thickBot="1" x14ac:dyDescent="0.35">
      <c r="A6" s="30" t="s">
        <v>88</v>
      </c>
      <c r="B6" s="31" t="s">
        <v>89</v>
      </c>
      <c r="C6" s="30" t="s">
        <v>90</v>
      </c>
      <c r="D6" s="31" t="s">
        <v>91</v>
      </c>
      <c r="E6" s="30" t="s">
        <v>92</v>
      </c>
      <c r="F6" s="31" t="s">
        <v>93</v>
      </c>
      <c r="G6" s="30" t="s">
        <v>94</v>
      </c>
      <c r="H6" s="31" t="s">
        <v>95</v>
      </c>
      <c r="I6" s="32" t="s">
        <v>96</v>
      </c>
      <c r="J6" s="33" t="s">
        <v>97</v>
      </c>
      <c r="K6" s="32" t="s">
        <v>98</v>
      </c>
      <c r="L6" s="34" t="s">
        <v>99</v>
      </c>
      <c r="N6" s="38" t="s">
        <v>84</v>
      </c>
      <c r="O6" s="39"/>
      <c r="P6" s="40" t="s">
        <v>85</v>
      </c>
      <c r="Q6" s="40" t="s">
        <v>86</v>
      </c>
      <c r="T6" s="54" t="s">
        <v>84</v>
      </c>
      <c r="U6" s="55"/>
      <c r="V6" s="40" t="s">
        <v>85</v>
      </c>
      <c r="W6" s="40" t="s">
        <v>86</v>
      </c>
      <c r="Y6" s="54" t="s">
        <v>84</v>
      </c>
      <c r="Z6" s="55"/>
      <c r="AA6" s="40" t="s">
        <v>85</v>
      </c>
      <c r="AB6" s="40" t="s">
        <v>86</v>
      </c>
      <c r="AD6" s="54" t="s">
        <v>84</v>
      </c>
      <c r="AE6" s="55"/>
      <c r="AF6" s="40" t="s">
        <v>85</v>
      </c>
      <c r="AG6" s="40" t="s">
        <v>86</v>
      </c>
      <c r="AI6" s="54" t="s">
        <v>84</v>
      </c>
      <c r="AJ6" s="55"/>
      <c r="AK6" s="40" t="s">
        <v>85</v>
      </c>
      <c r="AL6" s="40" t="s">
        <v>86</v>
      </c>
      <c r="AN6" s="54" t="s">
        <v>84</v>
      </c>
      <c r="AO6" s="55"/>
      <c r="AP6" s="40" t="s">
        <v>85</v>
      </c>
      <c r="AQ6" s="40" t="s">
        <v>86</v>
      </c>
      <c r="AS6" s="54" t="s">
        <v>84</v>
      </c>
      <c r="AT6" s="55"/>
      <c r="AU6" s="40" t="s">
        <v>85</v>
      </c>
      <c r="AV6" s="40" t="s">
        <v>86</v>
      </c>
    </row>
    <row r="7" spans="1:48" x14ac:dyDescent="0.3">
      <c r="A7" s="58">
        <v>21</v>
      </c>
      <c r="B7" s="58">
        <v>7</v>
      </c>
      <c r="C7" s="61">
        <v>21</v>
      </c>
      <c r="D7" s="58">
        <v>13</v>
      </c>
      <c r="E7" s="61">
        <v>22</v>
      </c>
      <c r="F7" s="58">
        <v>26</v>
      </c>
      <c r="G7" s="64">
        <v>14</v>
      </c>
      <c r="H7" s="64">
        <v>43</v>
      </c>
      <c r="I7" s="43"/>
      <c r="J7" s="43"/>
      <c r="K7" s="44">
        <v>0</v>
      </c>
      <c r="L7">
        <v>2221</v>
      </c>
      <c r="N7" s="37">
        <v>1111</v>
      </c>
      <c r="O7" s="37">
        <f>COUNTIF($L$7:$L$500,N7)</f>
        <v>0</v>
      </c>
      <c r="P7" s="37">
        <f>O7/$Q$4</f>
        <v>0</v>
      </c>
      <c r="Q7" s="37">
        <f>IF(P7=0,0,(P7*((LOG(P7))/LOG(2))))</f>
        <v>0</v>
      </c>
      <c r="T7" s="37">
        <f>N7</f>
        <v>1111</v>
      </c>
      <c r="U7" s="37">
        <f>COUNTIF(L7:L23,T7)</f>
        <v>0</v>
      </c>
      <c r="V7" s="37">
        <f>U7/(W4-U20)</f>
        <v>0</v>
      </c>
      <c r="W7" s="37">
        <f>IF(V7=0,0,(V7*((LOG(V7))/LOG(2))))</f>
        <v>0</v>
      </c>
      <c r="Y7" s="37">
        <f>N7</f>
        <v>1111</v>
      </c>
      <c r="Z7" s="37">
        <f>COUNTIF(L24:L40,Y7)</f>
        <v>0</v>
      </c>
      <c r="AA7" s="37">
        <f>Z7/(AB4-Z20)</f>
        <v>0</v>
      </c>
      <c r="AB7" s="37">
        <f>IF(AA7=0,0,(AA7*((LOG(AA7))/LOG(2))))</f>
        <v>0</v>
      </c>
      <c r="AD7" s="37">
        <f>N7</f>
        <v>1111</v>
      </c>
      <c r="AE7" s="37">
        <f>COUNTIF(L41:L57,AD7)</f>
        <v>0</v>
      </c>
      <c r="AF7" s="37">
        <f>AE7/(AG4-AE20)</f>
        <v>0</v>
      </c>
      <c r="AG7" s="37">
        <f>IF(AF7=0,0,(AF7*((LOG(AF7))/LOG(2))))</f>
        <v>0</v>
      </c>
      <c r="AI7" s="37">
        <f>N7</f>
        <v>1111</v>
      </c>
      <c r="AJ7" s="37">
        <f>COUNTIF(L58:L74,AI7)</f>
        <v>0</v>
      </c>
      <c r="AK7" s="37">
        <f>AJ7/(AL4-AJ20)</f>
        <v>0</v>
      </c>
      <c r="AL7" s="37">
        <f>IF(AK7=0,0,(AK7*((LOG(AK7))/LOG(2))))</f>
        <v>0</v>
      </c>
      <c r="AN7" s="37">
        <f>N7</f>
        <v>1111</v>
      </c>
      <c r="AO7" s="37">
        <f>COUNTIF(L75:L91,AN7)</f>
        <v>0</v>
      </c>
      <c r="AP7" s="37">
        <f>AO7/(AQ4-AO20)</f>
        <v>0</v>
      </c>
      <c r="AQ7" s="37">
        <f>IF(AP7=0,0,(AP7*((LOG(AP7))/LOG(2))))</f>
        <v>0</v>
      </c>
      <c r="AS7" s="37">
        <f>N7</f>
        <v>1111</v>
      </c>
      <c r="AT7" s="37">
        <f>COUNTIF(L92:L108,AS7)</f>
        <v>0</v>
      </c>
      <c r="AU7" s="37">
        <f>AT7/(AV4-AT20)</f>
        <v>0</v>
      </c>
      <c r="AV7" s="37">
        <f>IF(AU7=0,0,(AU7*((LOG(AU7))/LOG(2))))</f>
        <v>0</v>
      </c>
    </row>
    <row r="8" spans="1:48" x14ac:dyDescent="0.3">
      <c r="A8" s="59">
        <v>21</v>
      </c>
      <c r="B8" s="59">
        <v>144</v>
      </c>
      <c r="C8" s="62">
        <v>12</v>
      </c>
      <c r="D8" s="59">
        <v>161</v>
      </c>
      <c r="E8" s="62">
        <v>24</v>
      </c>
      <c r="F8" s="59">
        <v>179</v>
      </c>
      <c r="G8" s="65">
        <v>23</v>
      </c>
      <c r="H8" s="65">
        <v>204</v>
      </c>
      <c r="I8" s="43"/>
      <c r="J8" s="43"/>
      <c r="K8" s="44">
        <v>0</v>
      </c>
      <c r="L8">
        <v>2122</v>
      </c>
      <c r="N8" s="37">
        <v>1112</v>
      </c>
      <c r="O8" s="37">
        <f>COUNTIF($L$7:$L$500,N8)</f>
        <v>0</v>
      </c>
      <c r="P8" s="37">
        <f>O8/$Q$4</f>
        <v>0</v>
      </c>
      <c r="Q8" s="37">
        <f>IF(P8=0,0,(P8*((LOG(P8))/LOG(2))))</f>
        <v>0</v>
      </c>
      <c r="T8" s="37">
        <f>N8</f>
        <v>1112</v>
      </c>
      <c r="U8" s="37">
        <f>COUNTIF(L7:L23,T8)</f>
        <v>0</v>
      </c>
      <c r="V8" s="37">
        <f>U8/(W4-U20)</f>
        <v>0</v>
      </c>
      <c r="W8" s="37">
        <f>IF(V8=0,0,(V8*((LOG(V8))/LOG(2))))</f>
        <v>0</v>
      </c>
      <c r="Y8" s="37">
        <f>N8</f>
        <v>1112</v>
      </c>
      <c r="Z8" s="37">
        <f>COUNTIF(L24:L40,Y8)</f>
        <v>0</v>
      </c>
      <c r="AA8" s="37">
        <f>Z8/(AB4-Z20)</f>
        <v>0</v>
      </c>
      <c r="AB8" s="37">
        <f>IF(AA8=0,0,(AA8*((LOG(AA8))/LOG(2))))</f>
        <v>0</v>
      </c>
      <c r="AD8" s="37">
        <f>N8</f>
        <v>1112</v>
      </c>
      <c r="AE8" s="37">
        <f>COUNTIF(L41:L57,AD8)</f>
        <v>0</v>
      </c>
      <c r="AF8" s="37">
        <f>AE8/(AG4-AE20)</f>
        <v>0</v>
      </c>
      <c r="AG8" s="37">
        <f>IF(AF8=0,0,(AF8*((LOG(AF8))/LOG(2))))</f>
        <v>0</v>
      </c>
      <c r="AI8" s="37">
        <f>N8</f>
        <v>1112</v>
      </c>
      <c r="AJ8" s="37">
        <f>COUNTIF(L58:L74,AI8)</f>
        <v>0</v>
      </c>
      <c r="AK8" s="37">
        <f>AJ8/(AL4-AJ20)</f>
        <v>0</v>
      </c>
      <c r="AL8" s="37">
        <f>IF(AK8=0,0,(AK8*((LOG(AK8))/LOG(2))))</f>
        <v>0</v>
      </c>
      <c r="AN8" s="37">
        <f>N8</f>
        <v>1112</v>
      </c>
      <c r="AO8" s="37">
        <f>COUNTIF(L75:L91,AN8)</f>
        <v>0</v>
      </c>
      <c r="AP8" s="37">
        <f>AO8/(AQ4-AO20)</f>
        <v>0</v>
      </c>
      <c r="AQ8" s="37">
        <f>IF(AP8=0,0,(AP8*((LOG(AP8))/LOG(2))))</f>
        <v>0</v>
      </c>
      <c r="AS8" s="37">
        <f>N8</f>
        <v>1112</v>
      </c>
      <c r="AT8" s="37">
        <f>COUNTIF(L92:L108,AS8)</f>
        <v>0</v>
      </c>
      <c r="AU8" s="37">
        <f>AT8/(AV4-AT20)</f>
        <v>0</v>
      </c>
      <c r="AV8" s="37">
        <f>IF(AU8=0,0,(AU8*((LOG(AU8))/LOG(2))))</f>
        <v>0</v>
      </c>
    </row>
    <row r="9" spans="1:48" x14ac:dyDescent="0.3">
      <c r="A9" s="59">
        <v>21</v>
      </c>
      <c r="B9" s="59">
        <v>312</v>
      </c>
      <c r="C9" s="62">
        <v>12</v>
      </c>
      <c r="D9" s="59">
        <v>329</v>
      </c>
      <c r="E9" s="62">
        <v>24</v>
      </c>
      <c r="F9" s="59">
        <v>340</v>
      </c>
      <c r="G9" s="65">
        <v>23</v>
      </c>
      <c r="H9" s="65">
        <v>348</v>
      </c>
      <c r="I9" s="43"/>
      <c r="J9" s="43"/>
      <c r="K9" s="44">
        <v>0</v>
      </c>
      <c r="L9">
        <v>2122</v>
      </c>
      <c r="N9" s="37">
        <v>1121</v>
      </c>
      <c r="O9" s="37">
        <f>COUNTIF($L$7:$L$500,N9)</f>
        <v>0</v>
      </c>
      <c r="P9" s="37">
        <f>O9/$Q$4</f>
        <v>0</v>
      </c>
      <c r="Q9" s="37">
        <f>IF(P9=0,0,(P9*((LOG(P9))/LOG(2))))</f>
        <v>0</v>
      </c>
      <c r="T9" s="37">
        <f>N9</f>
        <v>1121</v>
      </c>
      <c r="U9" s="37">
        <f>COUNTIF(L7:L23,T9)</f>
        <v>0</v>
      </c>
      <c r="V9" s="37">
        <f>U9/(W4-U20)</f>
        <v>0</v>
      </c>
      <c r="W9" s="37">
        <f>IF(V9=0,0,(V9*((LOG(V9))/LOG(2))))</f>
        <v>0</v>
      </c>
      <c r="Y9" s="37">
        <f>N9</f>
        <v>1121</v>
      </c>
      <c r="Z9" s="37">
        <f>COUNTIF(L24:L40,Y9)</f>
        <v>0</v>
      </c>
      <c r="AA9" s="37">
        <f>Z9/(AB4-Z20)</f>
        <v>0</v>
      </c>
      <c r="AB9" s="37">
        <f>IF(AA9=0,0,(AA9*((LOG(AA9))/LOG(2))))</f>
        <v>0</v>
      </c>
      <c r="AD9" s="37">
        <f>N9</f>
        <v>1121</v>
      </c>
      <c r="AE9" s="37">
        <f>COUNTIF(L41:L57,AD9)</f>
        <v>0</v>
      </c>
      <c r="AF9" s="37">
        <f>AE9/(AG4-AE20)</f>
        <v>0</v>
      </c>
      <c r="AG9" s="37">
        <f>IF(AF9=0,0,(AF9*((LOG(AF9))/LOG(2))))</f>
        <v>0</v>
      </c>
      <c r="AI9" s="37">
        <f>N9</f>
        <v>1121</v>
      </c>
      <c r="AJ9" s="37">
        <f>COUNTIF(L58:L74,AI9)</f>
        <v>0</v>
      </c>
      <c r="AK9" s="37">
        <f>AJ9/(AL4-AJ20)</f>
        <v>0</v>
      </c>
      <c r="AL9" s="37">
        <f>IF(AK9=0,0,(AK9*((LOG(AK9))/LOG(2))))</f>
        <v>0</v>
      </c>
      <c r="AN9" s="37">
        <f>N9</f>
        <v>1121</v>
      </c>
      <c r="AO9" s="37">
        <f>COUNTIF(L75:L91,AN9)</f>
        <v>0</v>
      </c>
      <c r="AP9" s="37">
        <f>AO9/(AQ4-AO20)</f>
        <v>0</v>
      </c>
      <c r="AQ9" s="37">
        <f>IF(AP9=0,0,(AP9*((LOG(AP9))/LOG(2))))</f>
        <v>0</v>
      </c>
      <c r="AS9" s="37">
        <f>N9</f>
        <v>1121</v>
      </c>
      <c r="AT9" s="37">
        <f>COUNTIF(L92:L108,AS9)</f>
        <v>0</v>
      </c>
      <c r="AU9" s="37">
        <f>AT9/(AV4-AT20)</f>
        <v>0</v>
      </c>
      <c r="AV9" s="37">
        <f>IF(AU9=0,0,(AU9*((LOG(AU9))/LOG(2))))</f>
        <v>0</v>
      </c>
    </row>
    <row r="10" spans="1:48" x14ac:dyDescent="0.3">
      <c r="A10" s="59">
        <v>21</v>
      </c>
      <c r="B10" s="59">
        <v>447</v>
      </c>
      <c r="C10" s="62">
        <v>12</v>
      </c>
      <c r="D10" s="59">
        <v>457</v>
      </c>
      <c r="E10" s="62">
        <v>24</v>
      </c>
      <c r="F10" s="59">
        <v>466</v>
      </c>
      <c r="G10" s="65">
        <v>14</v>
      </c>
      <c r="H10" s="65">
        <v>488</v>
      </c>
      <c r="I10" s="43"/>
      <c r="J10" s="43"/>
      <c r="K10" s="44">
        <v>0</v>
      </c>
      <c r="L10">
        <v>2121</v>
      </c>
      <c r="N10" s="37">
        <v>1122</v>
      </c>
      <c r="O10" s="37">
        <f>COUNTIF($L$7:$L$500,N10)</f>
        <v>1</v>
      </c>
      <c r="P10" s="37">
        <f>O10/$Q$4</f>
        <v>9.8039215686274508E-3</v>
      </c>
      <c r="Q10" s="37">
        <f>IF(P10=0,0,(P10*((LOG(P10))/LOG(2))))</f>
        <v>-6.5415934725210734E-2</v>
      </c>
      <c r="T10" s="37">
        <f>N10</f>
        <v>1122</v>
      </c>
      <c r="U10" s="37">
        <f>COUNTIF(L7:L23,T10)</f>
        <v>1</v>
      </c>
      <c r="V10" s="37">
        <f>U10/(W4-U20)</f>
        <v>8.3333333333333329E-2</v>
      </c>
      <c r="W10" s="37">
        <f>IF(V10=0,0,(V10*((LOG(V10))/LOG(2))))</f>
        <v>-0.29874687506009634</v>
      </c>
      <c r="Y10" s="37">
        <f>N10</f>
        <v>1122</v>
      </c>
      <c r="Z10" s="37">
        <f>COUNTIF(L24:L40,Y10)</f>
        <v>0</v>
      </c>
      <c r="AA10" s="37">
        <f>Z10/(AB4-Z20)</f>
        <v>0</v>
      </c>
      <c r="AB10" s="37">
        <f>IF(AA10=0,0,(AA10*((LOG(AA10))/LOG(2))))</f>
        <v>0</v>
      </c>
      <c r="AD10" s="37">
        <f>N10</f>
        <v>1122</v>
      </c>
      <c r="AE10" s="37">
        <f>COUNTIF(L41:L57,AD10)</f>
        <v>0</v>
      </c>
      <c r="AF10" s="37">
        <f>AE10/(AG4-AE20)</f>
        <v>0</v>
      </c>
      <c r="AG10" s="37">
        <f>IF(AF10=0,0,(AF10*((LOG(AF10))/LOG(2))))</f>
        <v>0</v>
      </c>
      <c r="AI10" s="37">
        <f>N10</f>
        <v>1122</v>
      </c>
      <c r="AJ10" s="37">
        <f>COUNTIF(L58:L74,AI10)</f>
        <v>0</v>
      </c>
      <c r="AK10" s="37">
        <f>AJ10/(AL4-AJ20)</f>
        <v>0</v>
      </c>
      <c r="AL10" s="37">
        <f>IF(AK10=0,0,(AK10*((LOG(AK10))/LOG(2))))</f>
        <v>0</v>
      </c>
      <c r="AN10" s="37">
        <f>N10</f>
        <v>1122</v>
      </c>
      <c r="AO10" s="37">
        <f>COUNTIF(L75:L91,AN10)</f>
        <v>0</v>
      </c>
      <c r="AP10" s="37">
        <f>AO10/(AQ4-AO20)</f>
        <v>0</v>
      </c>
      <c r="AQ10" s="37">
        <f>IF(AP10=0,0,(AP10*((LOG(AP10))/LOG(2))))</f>
        <v>0</v>
      </c>
      <c r="AS10" s="37">
        <f>N10</f>
        <v>1122</v>
      </c>
      <c r="AT10" s="37">
        <f>COUNTIF(L92:L108,AS10)</f>
        <v>0</v>
      </c>
      <c r="AU10" s="37">
        <f>AT10/(AV4-AT20)</f>
        <v>0</v>
      </c>
      <c r="AV10" s="37">
        <f>IF(AU10=0,0,(AU10*((LOG(AU10))/LOG(2))))</f>
        <v>0</v>
      </c>
    </row>
    <row r="11" spans="1:48" x14ac:dyDescent="0.3">
      <c r="A11" s="59">
        <v>21</v>
      </c>
      <c r="B11" s="59">
        <v>593</v>
      </c>
      <c r="C11" s="62">
        <v>12</v>
      </c>
      <c r="D11" s="59">
        <v>606</v>
      </c>
      <c r="E11" s="62">
        <v>24</v>
      </c>
      <c r="F11" s="59">
        <v>616</v>
      </c>
      <c r="G11" s="65">
        <v>23</v>
      </c>
      <c r="H11" s="65">
        <v>624</v>
      </c>
      <c r="I11" s="43"/>
      <c r="J11" s="43"/>
      <c r="K11" s="44">
        <v>0</v>
      </c>
      <c r="L11">
        <v>2122</v>
      </c>
      <c r="N11" s="37">
        <v>1211</v>
      </c>
      <c r="O11" s="37">
        <f>COUNTIF($L$7:$L$500,N11)</f>
        <v>0</v>
      </c>
      <c r="P11" s="37">
        <f>O11/$Q$4</f>
        <v>0</v>
      </c>
      <c r="Q11" s="37">
        <f>IF(P11=0,0,(P11*((LOG(P11))/LOG(2))))</f>
        <v>0</v>
      </c>
      <c r="T11" s="37">
        <f>N11</f>
        <v>1211</v>
      </c>
      <c r="U11" s="37">
        <f>COUNTIF(L7:L23,T11)</f>
        <v>0</v>
      </c>
      <c r="V11" s="37">
        <f>U11/(W4-U20)</f>
        <v>0</v>
      </c>
      <c r="W11" s="37">
        <f>IF(V11=0,0,(V11*((LOG(V11))/LOG(2))))</f>
        <v>0</v>
      </c>
      <c r="Y11" s="37">
        <f>N11</f>
        <v>1211</v>
      </c>
      <c r="Z11" s="37">
        <f>COUNTIF(L24:L40,Y11)</f>
        <v>0</v>
      </c>
      <c r="AA11" s="37">
        <f>Z11/(AB4-Z20)</f>
        <v>0</v>
      </c>
      <c r="AB11" s="37">
        <f>IF(AA11=0,0,(AA11*((LOG(AA11))/LOG(2))))</f>
        <v>0</v>
      </c>
      <c r="AD11" s="37">
        <f>N11</f>
        <v>1211</v>
      </c>
      <c r="AE11" s="37">
        <f>COUNTIF(L41:L57,AD11)</f>
        <v>0</v>
      </c>
      <c r="AF11" s="37">
        <f>AE11/(AG4-AE20)</f>
        <v>0</v>
      </c>
      <c r="AG11" s="37">
        <f>IF(AF11=0,0,(AF11*((LOG(AF11))/LOG(2))))</f>
        <v>0</v>
      </c>
      <c r="AI11" s="37">
        <f>N11</f>
        <v>1211</v>
      </c>
      <c r="AJ11" s="37">
        <f>COUNTIF(L58:L74,AI11)</f>
        <v>0</v>
      </c>
      <c r="AK11" s="37">
        <f>AJ11/(AL4-AJ20)</f>
        <v>0</v>
      </c>
      <c r="AL11" s="37">
        <f>IF(AK11=0,0,(AK11*((LOG(AK11))/LOG(2))))</f>
        <v>0</v>
      </c>
      <c r="AN11" s="37">
        <f>N11</f>
        <v>1211</v>
      </c>
      <c r="AO11" s="37">
        <f>COUNTIF(L75:L91,AN11)</f>
        <v>0</v>
      </c>
      <c r="AP11" s="37">
        <f>AO11/(AQ4-AO20)</f>
        <v>0</v>
      </c>
      <c r="AQ11" s="37">
        <f>IF(AP11=0,0,(AP11*((LOG(AP11))/LOG(2))))</f>
        <v>0</v>
      </c>
      <c r="AS11" s="37">
        <f>N11</f>
        <v>1211</v>
      </c>
      <c r="AT11" s="37">
        <f>COUNTIF(L92:L108,AS11)</f>
        <v>0</v>
      </c>
      <c r="AU11" s="37">
        <f>AT11/(AV4-AT20)</f>
        <v>0</v>
      </c>
      <c r="AV11" s="37">
        <f>IF(AU11=0,0,(AU11*((LOG(AU11))/LOG(2))))</f>
        <v>0</v>
      </c>
    </row>
    <row r="12" spans="1:48" x14ac:dyDescent="0.3">
      <c r="A12" s="59">
        <v>21</v>
      </c>
      <c r="B12" s="59">
        <v>725</v>
      </c>
      <c r="C12" s="62">
        <v>12</v>
      </c>
      <c r="D12" s="59">
        <v>746</v>
      </c>
      <c r="E12" s="62">
        <v>24</v>
      </c>
      <c r="F12" s="59">
        <v>755</v>
      </c>
      <c r="G12" s="65">
        <v>23</v>
      </c>
      <c r="H12" s="65">
        <v>764</v>
      </c>
      <c r="I12" s="43"/>
      <c r="J12" s="43"/>
      <c r="K12" s="44">
        <v>0</v>
      </c>
      <c r="L12">
        <v>2122</v>
      </c>
      <c r="N12" s="37">
        <v>1212</v>
      </c>
      <c r="O12" s="37">
        <f>COUNTIF($L$7:$L$500,N12)</f>
        <v>1</v>
      </c>
      <c r="P12" s="37">
        <f>O12/$Q$4</f>
        <v>9.8039215686274508E-3</v>
      </c>
      <c r="Q12" s="37">
        <f>IF(P12=0,0,(P12*((LOG(P12))/LOG(2))))</f>
        <v>-6.5415934725210734E-2</v>
      </c>
      <c r="T12" s="37">
        <f>N12</f>
        <v>1212</v>
      </c>
      <c r="U12" s="37">
        <f>COUNTIF(L7:L23,T12)</f>
        <v>0</v>
      </c>
      <c r="V12" s="37">
        <f>U12/(W4-U20)</f>
        <v>0</v>
      </c>
      <c r="W12" s="37">
        <f>IF(V12=0,0,(V12*((LOG(V12))/LOG(2))))</f>
        <v>0</v>
      </c>
      <c r="Y12" s="37">
        <f>N12</f>
        <v>1212</v>
      </c>
      <c r="Z12" s="37">
        <f>COUNTIF(L24:L40,Y12)</f>
        <v>0</v>
      </c>
      <c r="AA12" s="37">
        <f>Z12/(AB4-Z20)</f>
        <v>0</v>
      </c>
      <c r="AB12" s="37">
        <f>IF(AA12=0,0,(AA12*((LOG(AA12))/LOG(2))))</f>
        <v>0</v>
      </c>
      <c r="AD12" s="37">
        <f>N12</f>
        <v>1212</v>
      </c>
      <c r="AE12" s="37">
        <f>COUNTIF(L41:L57,AD12)</f>
        <v>0</v>
      </c>
      <c r="AF12" s="37">
        <f>AE12/(AG4-AE20)</f>
        <v>0</v>
      </c>
      <c r="AG12" s="37">
        <f>IF(AF12=0,0,(AF12*((LOG(AF12))/LOG(2))))</f>
        <v>0</v>
      </c>
      <c r="AI12" s="37">
        <f>N12</f>
        <v>1212</v>
      </c>
      <c r="AJ12" s="37">
        <f>COUNTIF(L58:L74,AI12)</f>
        <v>0</v>
      </c>
      <c r="AK12" s="37">
        <f>AJ12/(AL4-AJ20)</f>
        <v>0</v>
      </c>
      <c r="AL12" s="37">
        <f>IF(AK12=0,0,(AK12*((LOG(AK12))/LOG(2))))</f>
        <v>0</v>
      </c>
      <c r="AN12" s="37">
        <f>N12</f>
        <v>1212</v>
      </c>
      <c r="AO12" s="37">
        <f>COUNTIF(L75:L91,AN12)</f>
        <v>1</v>
      </c>
      <c r="AP12" s="37">
        <f>AO12/(AQ4-AO20)</f>
        <v>0.1</v>
      </c>
      <c r="AQ12" s="37">
        <f>IF(AP12=0,0,(AP12*((LOG(AP12))/LOG(2))))</f>
        <v>-0.33219280948873625</v>
      </c>
      <c r="AS12" s="37">
        <f>N12</f>
        <v>1212</v>
      </c>
      <c r="AT12" s="37">
        <f>COUNTIF(L92:L108,AS12)</f>
        <v>0</v>
      </c>
      <c r="AU12" s="37">
        <f>AT12/(AV4-AT20)</f>
        <v>0</v>
      </c>
      <c r="AV12" s="37">
        <f>IF(AU12=0,0,(AU12*((LOG(AU12))/LOG(2))))</f>
        <v>0</v>
      </c>
    </row>
    <row r="13" spans="1:48" x14ac:dyDescent="0.3">
      <c r="A13" s="59">
        <v>21</v>
      </c>
      <c r="B13" s="59">
        <v>889</v>
      </c>
      <c r="C13" s="62">
        <v>12</v>
      </c>
      <c r="D13" s="59">
        <v>905</v>
      </c>
      <c r="E13" s="62">
        <v>24</v>
      </c>
      <c r="F13" s="59">
        <v>914</v>
      </c>
      <c r="G13" s="65">
        <v>23</v>
      </c>
      <c r="H13" s="65">
        <v>923</v>
      </c>
      <c r="I13" s="43"/>
      <c r="J13" s="43"/>
      <c r="K13" s="44">
        <v>0</v>
      </c>
      <c r="L13">
        <v>2122</v>
      </c>
      <c r="N13" s="37">
        <v>1221</v>
      </c>
      <c r="O13" s="37">
        <f>COUNTIF($L$7:$L$500,N13)</f>
        <v>6</v>
      </c>
      <c r="P13" s="37">
        <f>O13/$Q$4</f>
        <v>5.8823529411764705E-2</v>
      </c>
      <c r="Q13" s="37">
        <f>IF(P13=0,0,(P13*((LOG(P13))/LOG(2))))</f>
        <v>-0.24043899066178465</v>
      </c>
      <c r="T13" s="37">
        <f>N13</f>
        <v>1221</v>
      </c>
      <c r="U13" s="37">
        <f>COUNTIF(L7:L23,T13)</f>
        <v>0</v>
      </c>
      <c r="V13" s="37">
        <f>U13/(W4-U20)</f>
        <v>0</v>
      </c>
      <c r="W13" s="37">
        <f>IF(V13=0,0,(V13*((LOG(V13))/LOG(2))))</f>
        <v>0</v>
      </c>
      <c r="Y13" s="37">
        <f>N13</f>
        <v>1221</v>
      </c>
      <c r="Z13" s="37">
        <f>COUNTIF(L24:L40,Y13)</f>
        <v>1</v>
      </c>
      <c r="AA13" s="37">
        <f>Z13/(AB4-Z20)</f>
        <v>8.3333333333333329E-2</v>
      </c>
      <c r="AB13" s="37">
        <f>IF(AA13=0,0,(AA13*((LOG(AA13))/LOG(2))))</f>
        <v>-0.29874687506009634</v>
      </c>
      <c r="AD13" s="37">
        <f>N13</f>
        <v>1221</v>
      </c>
      <c r="AE13" s="37">
        <f>COUNTIF(L41:L57,AD13)</f>
        <v>1</v>
      </c>
      <c r="AF13" s="37">
        <f>AE13/(AG4-AE20)</f>
        <v>0.1111111111111111</v>
      </c>
      <c r="AG13" s="37">
        <f>IF(AF13=0,0,(AF13*((LOG(AF13))/LOG(2))))</f>
        <v>-0.3522138890491458</v>
      </c>
      <c r="AI13" s="37">
        <f>N13</f>
        <v>1221</v>
      </c>
      <c r="AJ13" s="37">
        <f>COUNTIF(L58:L74,AI13)</f>
        <v>2</v>
      </c>
      <c r="AK13" s="37">
        <f>AJ13/(AL4-AJ20)</f>
        <v>0.16666666666666666</v>
      </c>
      <c r="AL13" s="37">
        <f>IF(AK13=0,0,(AK13*((LOG(AK13))/LOG(2))))</f>
        <v>-0.43082708345352599</v>
      </c>
      <c r="AN13" s="37">
        <f>N13</f>
        <v>1221</v>
      </c>
      <c r="AO13" s="37">
        <f>COUNTIF(L75:L91,AN13)</f>
        <v>1</v>
      </c>
      <c r="AP13" s="37">
        <f>AO13/(AQ4-AO20)</f>
        <v>0.1</v>
      </c>
      <c r="AQ13" s="37">
        <f>IF(AP13=0,0,(AP13*((LOG(AP13))/LOG(2))))</f>
        <v>-0.33219280948873625</v>
      </c>
      <c r="AS13" s="37">
        <f>N13</f>
        <v>1221</v>
      </c>
      <c r="AT13" s="37">
        <f>COUNTIF(L92:L108,AS13)</f>
        <v>1</v>
      </c>
      <c r="AU13" s="37">
        <f>AT13/(AV4-AT20)</f>
        <v>0.14285714285714285</v>
      </c>
      <c r="AV13" s="37">
        <f>IF(AU13=0,0,(AU13*((LOG(AU13))/LOG(2))))</f>
        <v>-0.40105070315108626</v>
      </c>
    </row>
    <row r="14" spans="1:48" x14ac:dyDescent="0.3">
      <c r="A14" s="59">
        <v>21</v>
      </c>
      <c r="B14" s="59">
        <v>1027</v>
      </c>
      <c r="C14" s="62">
        <v>21</v>
      </c>
      <c r="D14" s="59">
        <v>1036</v>
      </c>
      <c r="E14" s="62">
        <v>11</v>
      </c>
      <c r="F14" s="59">
        <v>1050</v>
      </c>
      <c r="G14" s="65">
        <v>21</v>
      </c>
      <c r="H14" s="65">
        <v>1069</v>
      </c>
      <c r="I14" s="43"/>
      <c r="J14" s="43"/>
      <c r="K14" s="44">
        <v>0</v>
      </c>
      <c r="L14">
        <v>2212</v>
      </c>
      <c r="N14" s="37">
        <v>1222</v>
      </c>
      <c r="O14" s="37">
        <f>COUNTIF($L$7:$L$500,N14)</f>
        <v>2</v>
      </c>
      <c r="P14" s="37">
        <f>O14/$Q$4</f>
        <v>1.9607843137254902E-2</v>
      </c>
      <c r="Q14" s="37">
        <f>IF(P14=0,0,(P14*((LOG(P14))/LOG(2))))</f>
        <v>-0.11122402631316657</v>
      </c>
      <c r="T14" s="37">
        <f>N14</f>
        <v>1222</v>
      </c>
      <c r="U14" s="37">
        <f>COUNTIF(L7:L23,T14)</f>
        <v>0</v>
      </c>
      <c r="V14" s="37">
        <f>U14/(W4-U20)</f>
        <v>0</v>
      </c>
      <c r="W14" s="37">
        <f>IF(V14=0,0,(V14*((LOG(V14))/LOG(2))))</f>
        <v>0</v>
      </c>
      <c r="Y14" s="37">
        <f>N14</f>
        <v>1222</v>
      </c>
      <c r="Z14" s="37">
        <f>COUNTIF(L24:L40,Y14)</f>
        <v>0</v>
      </c>
      <c r="AA14" s="37">
        <f>Z14/(AB4-Z20)</f>
        <v>0</v>
      </c>
      <c r="AB14" s="37">
        <f>IF(AA14=0,0,(AA14*((LOG(AA14))/LOG(2))))</f>
        <v>0</v>
      </c>
      <c r="AD14" s="37">
        <f>N14</f>
        <v>1222</v>
      </c>
      <c r="AE14" s="37">
        <f>COUNTIF(L41:L57,AD14)</f>
        <v>0</v>
      </c>
      <c r="AF14" s="37">
        <f>AE14/(AG4-AE20)</f>
        <v>0</v>
      </c>
      <c r="AG14" s="37">
        <f>IF(AF14=0,0,(AF14*((LOG(AF14))/LOG(2))))</f>
        <v>0</v>
      </c>
      <c r="AI14" s="37">
        <f>N14</f>
        <v>1222</v>
      </c>
      <c r="AJ14" s="37">
        <f>COUNTIF(L58:L74,AI14)</f>
        <v>1</v>
      </c>
      <c r="AK14" s="37">
        <f>AJ14/(AL4-AJ20)</f>
        <v>8.3333333333333329E-2</v>
      </c>
      <c r="AL14" s="37">
        <f>IF(AK14=0,0,(AK14*((LOG(AK14))/LOG(2))))</f>
        <v>-0.29874687506009634</v>
      </c>
      <c r="AN14" s="37">
        <f>N14</f>
        <v>1222</v>
      </c>
      <c r="AO14" s="37">
        <f>COUNTIF(L75:L91,AN14)</f>
        <v>1</v>
      </c>
      <c r="AP14" s="37">
        <f>AO14/(AQ4-AO20)</f>
        <v>0.1</v>
      </c>
      <c r="AQ14" s="37">
        <f>IF(AP14=0,0,(AP14*((LOG(AP14))/LOG(2))))</f>
        <v>-0.33219280948873625</v>
      </c>
      <c r="AS14" s="37">
        <f>N14</f>
        <v>1222</v>
      </c>
      <c r="AT14" s="37">
        <f>COUNTIF(L92:L108,AS14)</f>
        <v>0</v>
      </c>
      <c r="AU14" s="37">
        <f>AT14/(AV4-AT20)</f>
        <v>0</v>
      </c>
      <c r="AV14" s="37">
        <f>IF(AU14=0,0,(AU14*((LOG(AU14))/LOG(2))))</f>
        <v>0</v>
      </c>
    </row>
    <row r="15" spans="1:48" x14ac:dyDescent="0.3">
      <c r="A15" s="59">
        <v>21</v>
      </c>
      <c r="B15" s="59">
        <v>1160</v>
      </c>
      <c r="C15" s="62">
        <v>12</v>
      </c>
      <c r="D15" s="59">
        <v>1179</v>
      </c>
      <c r="E15" s="62">
        <v>24</v>
      </c>
      <c r="F15" s="59">
        <v>1188</v>
      </c>
      <c r="G15" s="65">
        <v>23</v>
      </c>
      <c r="H15" s="65">
        <v>1195</v>
      </c>
      <c r="I15" s="43"/>
      <c r="J15" s="43"/>
      <c r="K15" s="44">
        <v>0</v>
      </c>
      <c r="L15">
        <v>2122</v>
      </c>
      <c r="N15" s="37">
        <v>2111</v>
      </c>
      <c r="O15" s="37">
        <f>COUNTIF($L$7:$L$500,N15)</f>
        <v>0</v>
      </c>
      <c r="P15" s="37">
        <f>O15/$Q$4</f>
        <v>0</v>
      </c>
      <c r="Q15" s="37">
        <f>IF(P15=0,0,(P15*((LOG(P15))/LOG(2))))</f>
        <v>0</v>
      </c>
      <c r="T15" s="37">
        <f>N15</f>
        <v>2111</v>
      </c>
      <c r="U15" s="37">
        <f>COUNTIF(L7:L23,T15)</f>
        <v>0</v>
      </c>
      <c r="V15" s="37">
        <f>U15/(W4-U20)</f>
        <v>0</v>
      </c>
      <c r="W15" s="37">
        <f>IF(V15=0,0,(V15*((LOG(V15))/LOG(2))))</f>
        <v>0</v>
      </c>
      <c r="Y15" s="37">
        <f>N15</f>
        <v>2111</v>
      </c>
      <c r="Z15" s="37">
        <f>COUNTIF(L24:L40,Y15)</f>
        <v>0</v>
      </c>
      <c r="AA15" s="37">
        <f>Z15/(AB4-Z20)</f>
        <v>0</v>
      </c>
      <c r="AB15" s="37">
        <f>IF(AA15=0,0,(AA15*((LOG(AA15))/LOG(2))))</f>
        <v>0</v>
      </c>
      <c r="AD15" s="37">
        <f>N15</f>
        <v>2111</v>
      </c>
      <c r="AE15" s="37">
        <f>COUNTIF(L41:L57,AD15)</f>
        <v>0</v>
      </c>
      <c r="AF15" s="37">
        <f>AE15/(AG4-AE20)</f>
        <v>0</v>
      </c>
      <c r="AG15" s="37">
        <f>IF(AF15=0,0,(AF15*((LOG(AF15))/LOG(2))))</f>
        <v>0</v>
      </c>
      <c r="AI15" s="37">
        <f>N15</f>
        <v>2111</v>
      </c>
      <c r="AJ15" s="37">
        <f>COUNTIF(L58:L74,AI15)</f>
        <v>0</v>
      </c>
      <c r="AK15" s="37">
        <f>AJ15/(AL4-AJ20)</f>
        <v>0</v>
      </c>
      <c r="AL15" s="37">
        <f>IF(AK15=0,0,(AK15*((LOG(AK15))/LOG(2))))</f>
        <v>0</v>
      </c>
      <c r="AN15" s="37">
        <f>N15</f>
        <v>2111</v>
      </c>
      <c r="AO15" s="37">
        <f>COUNTIF(L75:L91,AN15)</f>
        <v>0</v>
      </c>
      <c r="AP15" s="37">
        <f>AO15/(AQ4-AO20)</f>
        <v>0</v>
      </c>
      <c r="AQ15" s="37">
        <f>IF(AP15=0,0,(AP15*((LOG(AP15))/LOG(2))))</f>
        <v>0</v>
      </c>
      <c r="AS15" s="37">
        <f>N15</f>
        <v>2111</v>
      </c>
      <c r="AT15" s="37">
        <f>COUNTIF(L92:L108,AS15)</f>
        <v>0</v>
      </c>
      <c r="AU15" s="37">
        <f>AT15/(AV4-AT20)</f>
        <v>0</v>
      </c>
      <c r="AV15" s="37">
        <f>IF(AU15=0,0,(AU15*((LOG(AU15))/LOG(2))))</f>
        <v>0</v>
      </c>
    </row>
    <row r="16" spans="1:48" x14ac:dyDescent="0.3">
      <c r="A16" s="59">
        <v>21</v>
      </c>
      <c r="B16" s="59">
        <v>1294</v>
      </c>
      <c r="C16" s="62">
        <v>21</v>
      </c>
      <c r="D16" s="59">
        <v>1299</v>
      </c>
      <c r="E16" s="62">
        <v>11</v>
      </c>
      <c r="F16" s="59">
        <v>1314</v>
      </c>
      <c r="G16" s="65">
        <v>21</v>
      </c>
      <c r="H16" s="65">
        <v>1323</v>
      </c>
      <c r="I16" s="43"/>
      <c r="J16" s="43"/>
      <c r="K16" s="44">
        <v>0</v>
      </c>
      <c r="L16">
        <v>2212</v>
      </c>
      <c r="N16" s="37">
        <v>2112</v>
      </c>
      <c r="O16" s="37">
        <f>COUNTIF($L$7:$L$500,N16)</f>
        <v>3</v>
      </c>
      <c r="P16" s="37">
        <f>O16/$Q$4</f>
        <v>2.9411764705882353E-2</v>
      </c>
      <c r="Q16" s="37">
        <f>IF(P16=0,0,(P16*((LOG(P16))/LOG(2))))</f>
        <v>-0.14963126003677468</v>
      </c>
      <c r="T16" s="37">
        <f>N16</f>
        <v>2112</v>
      </c>
      <c r="U16" s="37">
        <f>COUNTIF(L7:L23,T16)</f>
        <v>1</v>
      </c>
      <c r="V16" s="37">
        <f>U16/(W4-U20)</f>
        <v>8.3333333333333329E-2</v>
      </c>
      <c r="W16" s="37">
        <f>IF(V16=0,0,(V16*((LOG(V16))/LOG(2))))</f>
        <v>-0.29874687506009634</v>
      </c>
      <c r="Y16" s="37">
        <f>N16</f>
        <v>2112</v>
      </c>
      <c r="Z16" s="37">
        <f>COUNTIF(L24:L40,Y16)</f>
        <v>1</v>
      </c>
      <c r="AA16" s="37">
        <f>Z16/(AB4-Z20)</f>
        <v>8.3333333333333329E-2</v>
      </c>
      <c r="AB16" s="37">
        <f>IF(AA16=0,0,(AA16*((LOG(AA16))/LOG(2))))</f>
        <v>-0.29874687506009634</v>
      </c>
      <c r="AD16" s="37">
        <f>N16</f>
        <v>2112</v>
      </c>
      <c r="AE16" s="37">
        <f>COUNTIF(L41:L57,AD16)</f>
        <v>0</v>
      </c>
      <c r="AF16" s="37">
        <f>AE16/(AG4-AE20)</f>
        <v>0</v>
      </c>
      <c r="AG16" s="37">
        <f>IF(AF16=0,0,(AF16*((LOG(AF16))/LOG(2))))</f>
        <v>0</v>
      </c>
      <c r="AI16" s="37">
        <f>N16</f>
        <v>2112</v>
      </c>
      <c r="AJ16" s="37">
        <f>COUNTIF(L58:L74,AI16)</f>
        <v>0</v>
      </c>
      <c r="AK16" s="37">
        <f>AJ16/(AL4-AJ20)</f>
        <v>0</v>
      </c>
      <c r="AL16" s="37">
        <f>IF(AK16=0,0,(AK16*((LOG(AK16))/LOG(2))))</f>
        <v>0</v>
      </c>
      <c r="AN16" s="37">
        <f>N16</f>
        <v>2112</v>
      </c>
      <c r="AO16" s="37">
        <f>COUNTIF(L75:L91,AN16)</f>
        <v>1</v>
      </c>
      <c r="AP16" s="37">
        <f>AO16/(AQ4-AO20)</f>
        <v>0.1</v>
      </c>
      <c r="AQ16" s="37">
        <f>IF(AP16=0,0,(AP16*((LOG(AP16))/LOG(2))))</f>
        <v>-0.33219280948873625</v>
      </c>
      <c r="AS16" s="37">
        <f>N16</f>
        <v>2112</v>
      </c>
      <c r="AT16" s="37">
        <f>COUNTIF(L92:L108,AS16)</f>
        <v>0</v>
      </c>
      <c r="AU16" s="37">
        <f>AT16/(AV4-AT20)</f>
        <v>0</v>
      </c>
      <c r="AV16" s="37">
        <f>IF(AU16=0,0,(AU16*((LOG(AU16))/LOG(2))))</f>
        <v>0</v>
      </c>
    </row>
    <row r="17" spans="1:48" x14ac:dyDescent="0.3">
      <c r="A17" s="59">
        <v>21</v>
      </c>
      <c r="B17" s="59">
        <v>1417</v>
      </c>
      <c r="C17" s="62">
        <v>12</v>
      </c>
      <c r="D17" s="59">
        <v>1429</v>
      </c>
      <c r="E17" s="62">
        <v>24</v>
      </c>
      <c r="F17" s="59">
        <v>1438</v>
      </c>
      <c r="G17" s="65">
        <v>14</v>
      </c>
      <c r="H17" s="65">
        <v>1454</v>
      </c>
      <c r="I17" s="43"/>
      <c r="J17" s="43"/>
      <c r="K17" s="44">
        <v>0</v>
      </c>
      <c r="L17">
        <v>2121</v>
      </c>
      <c r="N17" s="37">
        <v>2121</v>
      </c>
      <c r="O17" s="37">
        <f>COUNTIF($L$7:$L$500,N17)</f>
        <v>8</v>
      </c>
      <c r="P17" s="37">
        <f>O17/$Q$4</f>
        <v>7.8431372549019607E-2</v>
      </c>
      <c r="Q17" s="37">
        <f>IF(P17=0,0,(P17*((LOG(P17))/LOG(2))))</f>
        <v>-0.2880333601546271</v>
      </c>
      <c r="T17" s="37">
        <f>N17</f>
        <v>2121</v>
      </c>
      <c r="U17" s="37">
        <f>COUNTIF(L7:L23,T17)</f>
        <v>3</v>
      </c>
      <c r="V17" s="37">
        <f>U17/(W4-U20)</f>
        <v>0.25</v>
      </c>
      <c r="W17" s="37">
        <f>IF(V17=0,0,(V17*((LOG(V17))/LOG(2))))</f>
        <v>-0.5</v>
      </c>
      <c r="Y17" s="37">
        <f>N17</f>
        <v>2121</v>
      </c>
      <c r="Z17" s="37">
        <f>COUNTIF(L24:L40,Y17)</f>
        <v>2</v>
      </c>
      <c r="AA17" s="37">
        <f>Z17/(AB4-Z20)</f>
        <v>0.16666666666666666</v>
      </c>
      <c r="AB17" s="37">
        <f>IF(AA17=0,0,(AA17*((LOG(AA17))/LOG(2))))</f>
        <v>-0.43082708345352599</v>
      </c>
      <c r="AD17" s="37">
        <f>N17</f>
        <v>2121</v>
      </c>
      <c r="AE17" s="37">
        <f>COUNTIF(L41:L57,AD17)</f>
        <v>2</v>
      </c>
      <c r="AF17" s="37">
        <f>AE17/(AG4-AE20)</f>
        <v>0.22222222222222221</v>
      </c>
      <c r="AG17" s="37">
        <f>IF(AF17=0,0,(AF17*((LOG(AF17))/LOG(2))))</f>
        <v>-0.48220555587606945</v>
      </c>
      <c r="AI17" s="37">
        <f>N17</f>
        <v>2121</v>
      </c>
      <c r="AJ17" s="37">
        <f>COUNTIF(L58:L74,AI17)</f>
        <v>0</v>
      </c>
      <c r="AK17" s="37">
        <f>AJ17/(AL4-AJ20)</f>
        <v>0</v>
      </c>
      <c r="AL17" s="37">
        <f>IF(AK17=0,0,(AK17*((LOG(AK17))/LOG(2))))</f>
        <v>0</v>
      </c>
      <c r="AN17" s="37">
        <f>N17</f>
        <v>2121</v>
      </c>
      <c r="AO17" s="37">
        <f>COUNTIF(L75:L91,AN17)</f>
        <v>0</v>
      </c>
      <c r="AP17" s="37">
        <f>AO17/(AQ4-AO20)</f>
        <v>0</v>
      </c>
      <c r="AQ17" s="37">
        <f>IF(AP17=0,0,(AP17*((LOG(AP17))/LOG(2))))</f>
        <v>0</v>
      </c>
      <c r="AS17" s="37">
        <f>N17</f>
        <v>2121</v>
      </c>
      <c r="AT17" s="37">
        <f>COUNTIF(L92:L108,AS17)</f>
        <v>1</v>
      </c>
      <c r="AU17" s="37">
        <f>AT17/(AV4-AT20)</f>
        <v>0.14285714285714285</v>
      </c>
      <c r="AV17" s="37">
        <f>IF(AU17=0,0,(AU17*((LOG(AU17))/LOG(2))))</f>
        <v>-0.40105070315108626</v>
      </c>
    </row>
    <row r="18" spans="1:48" x14ac:dyDescent="0.3">
      <c r="A18" s="59">
        <v>21</v>
      </c>
      <c r="B18" s="59">
        <v>1553</v>
      </c>
      <c r="C18" s="62">
        <v>12</v>
      </c>
      <c r="D18" s="59">
        <v>1564</v>
      </c>
      <c r="E18" s="62">
        <v>24</v>
      </c>
      <c r="F18" s="59">
        <v>1573</v>
      </c>
      <c r="G18" s="65">
        <v>14</v>
      </c>
      <c r="H18" s="65">
        <v>1591</v>
      </c>
      <c r="I18" s="43"/>
      <c r="J18" s="43"/>
      <c r="K18" s="44">
        <v>0</v>
      </c>
      <c r="L18">
        <v>2121</v>
      </c>
      <c r="N18" s="37">
        <v>2122</v>
      </c>
      <c r="O18" s="37">
        <f>COUNTIF($L$7:$L$500,N18)</f>
        <v>24</v>
      </c>
      <c r="P18" s="37">
        <f>O18/$Q$4</f>
        <v>0.23529411764705882</v>
      </c>
      <c r="Q18" s="37">
        <f>IF(P18=0,0,(P18*((LOG(P18))/LOG(2))))</f>
        <v>-0.49116772735302094</v>
      </c>
      <c r="T18" s="37">
        <f>N18</f>
        <v>2122</v>
      </c>
      <c r="U18" s="37">
        <f>COUNTIF(L7:L23,T18)</f>
        <v>6</v>
      </c>
      <c r="V18" s="37">
        <f>U18/(W4-U20)</f>
        <v>0.5</v>
      </c>
      <c r="W18" s="37">
        <f>IF(V18=0,0,(V18*((LOG(V18))/LOG(2))))</f>
        <v>-0.5</v>
      </c>
      <c r="Y18" s="37">
        <f>N18</f>
        <v>2122</v>
      </c>
      <c r="Z18" s="37">
        <f>COUNTIF(L24:L40,Y18)</f>
        <v>4</v>
      </c>
      <c r="AA18" s="37">
        <f>Z18/(AB4-Z20)</f>
        <v>0.33333333333333331</v>
      </c>
      <c r="AB18" s="37">
        <f>IF(AA18=0,0,(AA18*((LOG(AA18))/LOG(2))))</f>
        <v>-0.52832083357371862</v>
      </c>
      <c r="AD18" s="37">
        <f>N18</f>
        <v>2122</v>
      </c>
      <c r="AE18" s="37">
        <f>COUNTIF(L41:L57,AD18)</f>
        <v>5</v>
      </c>
      <c r="AF18" s="37">
        <f>AE18/(AG4-AE20)</f>
        <v>0.55555555555555558</v>
      </c>
      <c r="AG18" s="37">
        <f>IF(AF18=0,0,(AF18*((LOG(AF18))/LOG(2))))</f>
        <v>-0.4711093925305278</v>
      </c>
      <c r="AI18" s="37">
        <f>N18</f>
        <v>2122</v>
      </c>
      <c r="AJ18" s="37">
        <f>COUNTIF(L58:L74,AI18)</f>
        <v>6</v>
      </c>
      <c r="AK18" s="37">
        <f>AJ18/(AL4-AJ20)</f>
        <v>0.5</v>
      </c>
      <c r="AL18" s="37">
        <f>IF(AK18=0,0,(AK18*((LOG(AK18))/LOG(2))))</f>
        <v>-0.5</v>
      </c>
      <c r="AN18" s="37">
        <f>N18</f>
        <v>2122</v>
      </c>
      <c r="AO18" s="37">
        <f>COUNTIF(L75:L91,AN18)</f>
        <v>3</v>
      </c>
      <c r="AP18" s="37">
        <f>AO18/(AQ4-AO20)</f>
        <v>0.3</v>
      </c>
      <c r="AQ18" s="37">
        <f>IF(AP18=0,0,(AP18*((LOG(AP18))/LOG(2))))</f>
        <v>-0.52108967824986185</v>
      </c>
      <c r="AS18" s="37">
        <f>N18</f>
        <v>2122</v>
      </c>
      <c r="AT18" s="37">
        <f>COUNTIF(L92:L108,AS18)</f>
        <v>0</v>
      </c>
      <c r="AU18" s="37">
        <f>AT18/(AV4-AT20)</f>
        <v>0</v>
      </c>
      <c r="AV18" s="37">
        <f>IF(AU18=0,0,(AU18*((LOG(AU18))/LOG(2))))</f>
        <v>0</v>
      </c>
    </row>
    <row r="19" spans="1:48" x14ac:dyDescent="0.3">
      <c r="A19" s="59">
        <v>21</v>
      </c>
      <c r="B19" s="59">
        <v>1691</v>
      </c>
      <c r="C19" s="62">
        <v>12</v>
      </c>
      <c r="D19" s="59">
        <v>1702</v>
      </c>
      <c r="E19" s="62">
        <v>13</v>
      </c>
      <c r="F19" s="59">
        <v>1713</v>
      </c>
      <c r="G19" s="65">
        <v>23</v>
      </c>
      <c r="H19" s="65">
        <v>1729</v>
      </c>
      <c r="I19" s="43"/>
      <c r="J19" s="43"/>
      <c r="K19" s="44">
        <v>0</v>
      </c>
      <c r="L19">
        <v>2112</v>
      </c>
      <c r="N19" s="37">
        <v>2211</v>
      </c>
      <c r="O19" s="37">
        <f>COUNTIF($L$7:$L$500,N19)</f>
        <v>1</v>
      </c>
      <c r="P19" s="37">
        <f>O19/$Q$4</f>
        <v>9.8039215686274508E-3</v>
      </c>
      <c r="Q19" s="37">
        <f>IF(P19=0,0,(P19*((LOG(P19))/LOG(2))))</f>
        <v>-6.5415934725210734E-2</v>
      </c>
      <c r="T19" s="37">
        <f>N19</f>
        <v>2211</v>
      </c>
      <c r="U19" s="37">
        <f>COUNTIF(L7:L23,T19)</f>
        <v>0</v>
      </c>
      <c r="V19" s="37">
        <f>U19/(W4-U20)</f>
        <v>0</v>
      </c>
      <c r="W19" s="37">
        <f>IF(V19=0,0,(V19*((LOG(V19))/LOG(2))))</f>
        <v>0</v>
      </c>
      <c r="Y19" s="37">
        <f>N19</f>
        <v>2211</v>
      </c>
      <c r="Z19" s="37">
        <f>COUNTIF(L24:L40,Y19)</f>
        <v>1</v>
      </c>
      <c r="AA19" s="37">
        <f>Z19/(AB4-Z20)</f>
        <v>8.3333333333333329E-2</v>
      </c>
      <c r="AB19" s="37">
        <f>IF(AA19=0,0,(AA19*((LOG(AA19))/LOG(2))))</f>
        <v>-0.29874687506009634</v>
      </c>
      <c r="AD19" s="37">
        <f>N19</f>
        <v>2211</v>
      </c>
      <c r="AE19" s="37">
        <f>COUNTIF(L41:L57,AD19)</f>
        <v>0</v>
      </c>
      <c r="AF19" s="37">
        <f>AE19/(AG4-AE20)</f>
        <v>0</v>
      </c>
      <c r="AG19" s="37">
        <f>IF(AF19=0,0,(AF19*((LOG(AF19))/LOG(2))))</f>
        <v>0</v>
      </c>
      <c r="AI19" s="37">
        <f>N19</f>
        <v>2211</v>
      </c>
      <c r="AJ19" s="37">
        <f>COUNTIF(L58:L74,AI19)</f>
        <v>0</v>
      </c>
      <c r="AK19" s="37">
        <f>AJ19/(AL4-AJ20)</f>
        <v>0</v>
      </c>
      <c r="AL19" s="37">
        <f>IF(AK19=0,0,(AK19*((LOG(AK19))/LOG(2))))</f>
        <v>0</v>
      </c>
      <c r="AN19" s="37">
        <f>N19</f>
        <v>2211</v>
      </c>
      <c r="AO19" s="37">
        <f>COUNTIF(L75:L91,AN19)</f>
        <v>0</v>
      </c>
      <c r="AP19" s="37">
        <f>AO19/(AQ4-AO20)</f>
        <v>0</v>
      </c>
      <c r="AQ19" s="37">
        <f>IF(AP19=0,0,(AP19*((LOG(AP19))/LOG(2))))</f>
        <v>0</v>
      </c>
      <c r="AS19" s="37">
        <f>N19</f>
        <v>2211</v>
      </c>
      <c r="AT19" s="37">
        <f>COUNTIF(L92:L108,AS19)</f>
        <v>0</v>
      </c>
      <c r="AU19" s="37">
        <f>AT19/(AV4-AT20)</f>
        <v>0</v>
      </c>
      <c r="AV19" s="37">
        <f>IF(AU19=0,0,(AU19*((LOG(AU19))/LOG(2))))</f>
        <v>0</v>
      </c>
    </row>
    <row r="20" spans="1:48" x14ac:dyDescent="0.3">
      <c r="A20" s="59">
        <v>21</v>
      </c>
      <c r="B20" s="59">
        <v>1830</v>
      </c>
      <c r="C20" s="62">
        <v>21</v>
      </c>
      <c r="D20" s="59">
        <v>1842</v>
      </c>
      <c r="E20" s="62">
        <v>11</v>
      </c>
      <c r="F20" s="59">
        <v>1856</v>
      </c>
      <c r="G20" s="65">
        <v>21</v>
      </c>
      <c r="H20" s="65">
        <v>1865</v>
      </c>
      <c r="I20" s="43"/>
      <c r="J20" s="43"/>
      <c r="K20" s="44">
        <v>0</v>
      </c>
      <c r="L20">
        <v>2212</v>
      </c>
      <c r="N20" s="37">
        <v>2212</v>
      </c>
      <c r="O20" s="37">
        <f>COUNTIF($L$7:$L$500,N20)</f>
        <v>40</v>
      </c>
      <c r="P20" s="37">
        <f>O20/$Q$4</f>
        <v>0.39215686274509803</v>
      </c>
      <c r="Q20" s="37">
        <f>IF(P20=0,0,(P20*((LOG(P20))/LOG(2))))</f>
        <v>-0.52960676356240521</v>
      </c>
      <c r="T20" s="37">
        <f>N20</f>
        <v>2212</v>
      </c>
      <c r="U20" s="37">
        <f>COUNTIF(L7:L23,T20)</f>
        <v>5</v>
      </c>
      <c r="V20" s="56"/>
      <c r="W20" s="57"/>
      <c r="Y20" s="37">
        <f>N20</f>
        <v>2212</v>
      </c>
      <c r="Z20" s="37">
        <f>COUNTIF(L24:L40,Y20)</f>
        <v>5</v>
      </c>
      <c r="AA20" s="56"/>
      <c r="AB20" s="57"/>
      <c r="AD20" s="37">
        <f>N20</f>
        <v>2212</v>
      </c>
      <c r="AE20" s="37">
        <f>COUNTIF(L41:L57,AD20)</f>
        <v>8</v>
      </c>
      <c r="AF20" s="56"/>
      <c r="AG20" s="57"/>
      <c r="AI20" s="37">
        <f>N20</f>
        <v>2212</v>
      </c>
      <c r="AJ20" s="37">
        <f>COUNTIF(L58:L74,AI20)</f>
        <v>5</v>
      </c>
      <c r="AK20" s="56"/>
      <c r="AL20" s="57"/>
      <c r="AN20" s="37">
        <f>N20</f>
        <v>2212</v>
      </c>
      <c r="AO20" s="37">
        <f>COUNTIF(L75:L91,AN20)</f>
        <v>7</v>
      </c>
      <c r="AP20" s="56"/>
      <c r="AQ20" s="57"/>
      <c r="AS20" s="37">
        <f>N20</f>
        <v>2212</v>
      </c>
      <c r="AT20" s="37">
        <f>COUNTIF(L92:L108,AS20)</f>
        <v>10</v>
      </c>
      <c r="AU20" s="56"/>
      <c r="AV20" s="57"/>
    </row>
    <row r="21" spans="1:48" x14ac:dyDescent="0.3">
      <c r="A21" s="59">
        <v>21</v>
      </c>
      <c r="B21" s="59">
        <v>1960</v>
      </c>
      <c r="C21" s="62">
        <v>21</v>
      </c>
      <c r="D21" s="59">
        <v>1983</v>
      </c>
      <c r="E21" s="62">
        <v>11</v>
      </c>
      <c r="F21" s="59">
        <v>2020</v>
      </c>
      <c r="G21" s="65">
        <v>21</v>
      </c>
      <c r="H21" s="65">
        <v>2036</v>
      </c>
      <c r="I21" s="43"/>
      <c r="J21" s="43"/>
      <c r="K21" s="44">
        <v>0</v>
      </c>
      <c r="L21">
        <v>2212</v>
      </c>
      <c r="N21" s="37">
        <v>2221</v>
      </c>
      <c r="O21" s="37">
        <f>COUNTIF($L$7:$L$500,N21)</f>
        <v>5</v>
      </c>
      <c r="P21" s="37">
        <f>O21/$Q$4</f>
        <v>4.9019607843137254E-2</v>
      </c>
      <c r="Q21" s="37">
        <f>IF(P21=0,0,(P21*((LOG(P21))/LOG(2))))</f>
        <v>-0.21325966897471241</v>
      </c>
      <c r="T21" s="37">
        <f>N21</f>
        <v>2221</v>
      </c>
      <c r="U21" s="37">
        <f>COUNTIF(L7:L23,T21)</f>
        <v>1</v>
      </c>
      <c r="V21" s="37">
        <f>U21/(W4-U20)</f>
        <v>8.3333333333333329E-2</v>
      </c>
      <c r="W21" s="37">
        <f>IF(V21=0,0,(V21*((LOG(V21))/LOG(2))))</f>
        <v>-0.29874687506009634</v>
      </c>
      <c r="Y21" s="37">
        <f>N21</f>
        <v>2221</v>
      </c>
      <c r="Z21" s="37">
        <f>COUNTIF(L24:L40,Y21)</f>
        <v>1</v>
      </c>
      <c r="AA21" s="37">
        <f>Z21/(AB4-Z20)</f>
        <v>8.3333333333333329E-2</v>
      </c>
      <c r="AB21" s="37">
        <f>IF(AA21=0,0,(AA21*((LOG(AA21))/LOG(2))))</f>
        <v>-0.29874687506009634</v>
      </c>
      <c r="AD21" s="37">
        <f>N21</f>
        <v>2221</v>
      </c>
      <c r="AE21" s="37">
        <f>COUNTIF(L41:L57,AD21)</f>
        <v>0</v>
      </c>
      <c r="AF21" s="37">
        <f>AE21/(AG4-AE20)</f>
        <v>0</v>
      </c>
      <c r="AG21" s="37">
        <f>IF(AF21=0,0,(AF21*((LOG(AF21))/LOG(2))))</f>
        <v>0</v>
      </c>
      <c r="AI21" s="37">
        <f>N21</f>
        <v>2221</v>
      </c>
      <c r="AJ21" s="37">
        <f>COUNTIF(L58:L74,AI21)</f>
        <v>1</v>
      </c>
      <c r="AK21" s="37">
        <f>AJ21/(AL4-AJ20)</f>
        <v>8.3333333333333329E-2</v>
      </c>
      <c r="AL21" s="37">
        <f>IF(AK21=0,0,(AK21*((LOG(AK21))/LOG(2))))</f>
        <v>-0.29874687506009634</v>
      </c>
      <c r="AN21" s="37">
        <f>N21</f>
        <v>2221</v>
      </c>
      <c r="AO21" s="37">
        <f>COUNTIF(L75:L91,AN21)</f>
        <v>2</v>
      </c>
      <c r="AP21" s="37">
        <f>AO21/(AQ4-AO20)</f>
        <v>0.2</v>
      </c>
      <c r="AQ21" s="37">
        <f>IF(AP21=0,0,(AP21*((LOG(AP21))/LOG(2))))</f>
        <v>-0.46438561897747244</v>
      </c>
      <c r="AS21" s="37">
        <f>N21</f>
        <v>2221</v>
      </c>
      <c r="AT21" s="37">
        <f>COUNTIF(L92:L108,AS21)</f>
        <v>0</v>
      </c>
      <c r="AU21" s="37">
        <f>AT21/(AV4-AT20)</f>
        <v>0</v>
      </c>
      <c r="AV21" s="37">
        <f>IF(AU21=0,0,(AU21*((LOG(AU21))/LOG(2))))</f>
        <v>0</v>
      </c>
    </row>
    <row r="22" spans="1:48" x14ac:dyDescent="0.3">
      <c r="A22" s="59">
        <v>12</v>
      </c>
      <c r="B22" s="59">
        <v>2157</v>
      </c>
      <c r="C22" s="62">
        <v>14</v>
      </c>
      <c r="D22" s="59">
        <v>2179</v>
      </c>
      <c r="E22" s="62">
        <v>24</v>
      </c>
      <c r="F22" s="59">
        <v>2199</v>
      </c>
      <c r="G22" s="65">
        <v>23</v>
      </c>
      <c r="H22" s="65">
        <v>2208</v>
      </c>
      <c r="I22" s="43"/>
      <c r="J22" s="43"/>
      <c r="K22" s="44">
        <v>0</v>
      </c>
      <c r="L22">
        <v>1122</v>
      </c>
      <c r="N22" s="37">
        <v>2222</v>
      </c>
      <c r="O22" s="37">
        <f>COUNTIF($L$7:$L$500,N22)</f>
        <v>11</v>
      </c>
      <c r="P22" s="37">
        <f>O22/$Q$4</f>
        <v>0.10784313725490197</v>
      </c>
      <c r="Q22" s="37">
        <f>IF(P22=0,0,(P22*((LOG(P22))/LOG(2))))</f>
        <v>-0.34649932310466847</v>
      </c>
      <c r="T22" s="37">
        <f>N22</f>
        <v>2222</v>
      </c>
      <c r="U22" s="37">
        <f>COUNTIF(L7:L23,T22)</f>
        <v>0</v>
      </c>
      <c r="V22" s="37">
        <f>U22/(W4-U20)</f>
        <v>0</v>
      </c>
      <c r="W22" s="37">
        <f>IF(V22=0,0,(V22*((LOG(V22))/LOG(2))))</f>
        <v>0</v>
      </c>
      <c r="Y22" s="37">
        <f>N22</f>
        <v>2222</v>
      </c>
      <c r="Z22" s="37">
        <f>COUNTIF(L24:L40,Y22)</f>
        <v>2</v>
      </c>
      <c r="AA22" s="37">
        <f>Z22/(AB4-Z20)</f>
        <v>0.16666666666666666</v>
      </c>
      <c r="AB22" s="37">
        <f>IF(AA22=0,0,(AA22*((LOG(AA22))/LOG(2))))</f>
        <v>-0.43082708345352599</v>
      </c>
      <c r="AD22" s="37">
        <f>N22</f>
        <v>2222</v>
      </c>
      <c r="AE22" s="37">
        <f>COUNTIF(L41:L57,AD22)</f>
        <v>1</v>
      </c>
      <c r="AF22" s="37">
        <f>AE22/(AG4-AE20)</f>
        <v>0.1111111111111111</v>
      </c>
      <c r="AG22" s="37">
        <f>IF(AF22=0,0,(AF22*((LOG(AF22))/LOG(2))))</f>
        <v>-0.3522138890491458</v>
      </c>
      <c r="AI22" s="37">
        <f>N22</f>
        <v>2222</v>
      </c>
      <c r="AJ22" s="37">
        <f>COUNTIF(L58:L74,AI22)</f>
        <v>2</v>
      </c>
      <c r="AK22" s="37">
        <f>AJ22/(AL4-AJ20)</f>
        <v>0.16666666666666666</v>
      </c>
      <c r="AL22" s="37">
        <f>IF(AK22=0,0,(AK22*((LOG(AK22))/LOG(2))))</f>
        <v>-0.43082708345352599</v>
      </c>
      <c r="AN22" s="37">
        <f>N22</f>
        <v>2222</v>
      </c>
      <c r="AO22" s="37">
        <f>COUNTIF(L75:L91,AN22)</f>
        <v>1</v>
      </c>
      <c r="AP22" s="37">
        <f>AO22/(AQ4-AO20)</f>
        <v>0.1</v>
      </c>
      <c r="AQ22" s="37">
        <f>IF(AP22=0,0,(AP22*((LOG(AP22))/LOG(2))))</f>
        <v>-0.33219280948873625</v>
      </c>
      <c r="AS22" s="37">
        <f>N22</f>
        <v>2222</v>
      </c>
      <c r="AT22" s="37">
        <f>COUNTIF(L92:L108,AS22)</f>
        <v>5</v>
      </c>
      <c r="AU22" s="37">
        <f>AT22/(AV4-AT20)</f>
        <v>0.7142857142857143</v>
      </c>
      <c r="AV22" s="37">
        <f>IF(AU22=0,0,(AU22*((LOG(AU22))/LOG(2))))</f>
        <v>-0.34673344797874411</v>
      </c>
    </row>
    <row r="23" spans="1:48" x14ac:dyDescent="0.3">
      <c r="A23" s="59">
        <v>21</v>
      </c>
      <c r="B23" s="59">
        <v>2306</v>
      </c>
      <c r="C23" s="62">
        <v>21</v>
      </c>
      <c r="D23" s="59">
        <v>2317</v>
      </c>
      <c r="E23" s="62">
        <v>11</v>
      </c>
      <c r="F23" s="59">
        <v>2330</v>
      </c>
      <c r="G23" s="65">
        <v>21</v>
      </c>
      <c r="H23" s="65">
        <v>2339</v>
      </c>
      <c r="I23" s="43"/>
      <c r="J23" s="43"/>
      <c r="K23" s="44">
        <v>0</v>
      </c>
      <c r="L23">
        <v>2212</v>
      </c>
      <c r="P23" s="28">
        <f>SUM(P7:P22)</f>
        <v>1</v>
      </c>
      <c r="Q23" s="28">
        <f>-SUM(Q7:Q22)</f>
        <v>2.5661089243367923</v>
      </c>
      <c r="V23" s="28">
        <f>SUM(V7:V22)</f>
        <v>1</v>
      </c>
      <c r="W23" s="28">
        <f>-SUM(W7:W22)</f>
        <v>1.896240625180289</v>
      </c>
      <c r="AA23" s="28">
        <f>SUM(AA7:AA22)</f>
        <v>1</v>
      </c>
      <c r="AB23" s="28">
        <f>-SUM(AB7:AB22)</f>
        <v>2.5849625007211561</v>
      </c>
      <c r="AF23" s="28">
        <f>SUM(AF7:AF22)</f>
        <v>1</v>
      </c>
      <c r="AG23" s="28">
        <f>-SUM(AG7:AG22)</f>
        <v>1.6577427265048887</v>
      </c>
      <c r="AK23" s="28">
        <f>SUM(AK7:AK22)</f>
        <v>1</v>
      </c>
      <c r="AL23" s="28">
        <f>-SUM(AL7:AL22)</f>
        <v>1.9591479170272446</v>
      </c>
      <c r="AP23" s="28">
        <f>SUM(AP7:AP22)</f>
        <v>0.99999999999999989</v>
      </c>
      <c r="AQ23" s="28">
        <f>-SUM(AQ7:AQ22)</f>
        <v>2.6464393446710153</v>
      </c>
      <c r="AU23" s="28">
        <f>SUM(AU7:AU22)</f>
        <v>1</v>
      </c>
      <c r="AV23" s="28">
        <f>-SUM(AV7:AV22)</f>
        <v>1.1488348542809166</v>
      </c>
    </row>
    <row r="24" spans="1:48" x14ac:dyDescent="0.3">
      <c r="A24" s="60">
        <v>21</v>
      </c>
      <c r="B24" s="60">
        <v>2432</v>
      </c>
      <c r="C24" s="63">
        <v>12</v>
      </c>
      <c r="D24" s="60">
        <v>2442</v>
      </c>
      <c r="E24" s="63">
        <v>13</v>
      </c>
      <c r="F24" s="60">
        <v>2462</v>
      </c>
      <c r="G24" s="66">
        <v>23</v>
      </c>
      <c r="H24" s="66">
        <v>2471</v>
      </c>
      <c r="I24" s="42"/>
      <c r="J24" s="42"/>
      <c r="K24" s="52">
        <v>0</v>
      </c>
      <c r="L24">
        <v>2112</v>
      </c>
      <c r="P24" s="29" t="s">
        <v>87</v>
      </c>
      <c r="Q24" s="29">
        <f>Q23/(LOG(Q4)/LOG(2))</f>
        <v>0.38458413437692907</v>
      </c>
      <c r="V24" s="29" t="s">
        <v>114</v>
      </c>
      <c r="W24" s="29">
        <f>W23/(LOG(W4)/LOG(2))</f>
        <v>0.46391629693696157</v>
      </c>
      <c r="AA24" s="29" t="s">
        <v>117</v>
      </c>
      <c r="AB24" s="29">
        <f>AB23/(LOG(AB4)/LOG(2))</f>
        <v>0.63241247715671611</v>
      </c>
      <c r="AF24" s="29" t="s">
        <v>118</v>
      </c>
      <c r="AG24" s="29">
        <f>AG23/(LOG(AG4)/LOG(2))</f>
        <v>0.40556765673196715</v>
      </c>
      <c r="AK24" s="29" t="s">
        <v>119</v>
      </c>
      <c r="AL24" s="29">
        <f>AL23/(LOG(AL4)/LOG(2))</f>
        <v>0.47930659999050873</v>
      </c>
      <c r="AP24" s="29" t="s">
        <v>120</v>
      </c>
      <c r="AQ24" s="29">
        <f>AQ23/(LOG(AQ4)/LOG(2))</f>
        <v>0.64745282035676677</v>
      </c>
      <c r="AU24" s="29" t="s">
        <v>121</v>
      </c>
      <c r="AV24" s="29">
        <f>AV23/(LOG(AV4)/LOG(2))</f>
        <v>0.28106306990413948</v>
      </c>
    </row>
    <row r="25" spans="1:48" x14ac:dyDescent="0.3">
      <c r="A25" s="60">
        <v>21</v>
      </c>
      <c r="B25" s="60">
        <v>2572</v>
      </c>
      <c r="C25" s="63">
        <v>12</v>
      </c>
      <c r="D25" s="60">
        <v>2589</v>
      </c>
      <c r="E25" s="63">
        <v>24</v>
      </c>
      <c r="F25" s="60">
        <v>2612</v>
      </c>
      <c r="G25" s="66">
        <v>23</v>
      </c>
      <c r="H25" s="66">
        <v>2642</v>
      </c>
      <c r="I25" s="42"/>
      <c r="J25" s="42"/>
      <c r="K25" s="52">
        <v>0</v>
      </c>
      <c r="L25">
        <v>2122</v>
      </c>
    </row>
    <row r="26" spans="1:48" x14ac:dyDescent="0.3">
      <c r="A26" s="60">
        <v>21</v>
      </c>
      <c r="B26" s="60">
        <v>2740</v>
      </c>
      <c r="C26" s="63">
        <v>12</v>
      </c>
      <c r="D26" s="60">
        <v>2757</v>
      </c>
      <c r="E26" s="63">
        <v>24</v>
      </c>
      <c r="F26" s="60">
        <v>2766</v>
      </c>
      <c r="G26" s="66">
        <v>14</v>
      </c>
      <c r="H26" s="66">
        <v>2794</v>
      </c>
      <c r="I26" s="42"/>
      <c r="J26" s="42"/>
      <c r="K26" s="52">
        <v>0</v>
      </c>
      <c r="L26">
        <v>2121</v>
      </c>
    </row>
    <row r="27" spans="1:48" x14ac:dyDescent="0.3">
      <c r="A27" s="60">
        <v>21</v>
      </c>
      <c r="B27" s="60">
        <v>2895</v>
      </c>
      <c r="C27" s="63">
        <v>21</v>
      </c>
      <c r="D27" s="60">
        <v>2907</v>
      </c>
      <c r="E27" s="63">
        <v>11</v>
      </c>
      <c r="F27" s="60">
        <v>2915</v>
      </c>
      <c r="G27" s="66">
        <v>21</v>
      </c>
      <c r="H27" s="66">
        <v>2925</v>
      </c>
      <c r="I27" s="42"/>
      <c r="J27" s="42"/>
      <c r="K27" s="52">
        <v>0</v>
      </c>
      <c r="L27">
        <v>2212</v>
      </c>
      <c r="N27" s="41" t="s">
        <v>100</v>
      </c>
      <c r="O27" s="41"/>
      <c r="P27" s="46"/>
      <c r="Q27" s="46"/>
      <c r="R27" s="46"/>
      <c r="S27" s="46"/>
      <c r="T27" s="46"/>
      <c r="U27" s="46"/>
      <c r="V27" s="47"/>
    </row>
    <row r="28" spans="1:48" x14ac:dyDescent="0.3">
      <c r="A28" s="60">
        <v>12</v>
      </c>
      <c r="B28" s="60">
        <v>3041</v>
      </c>
      <c r="C28" s="63">
        <v>23</v>
      </c>
      <c r="D28" s="60">
        <v>3050</v>
      </c>
      <c r="E28" s="63">
        <v>24</v>
      </c>
      <c r="F28" s="60">
        <v>3058</v>
      </c>
      <c r="G28" s="66">
        <v>14</v>
      </c>
      <c r="H28" s="66">
        <v>3083</v>
      </c>
      <c r="I28" s="42"/>
      <c r="J28" s="42"/>
      <c r="K28" s="52">
        <v>0</v>
      </c>
      <c r="L28">
        <v>1221</v>
      </c>
      <c r="N28" s="41">
        <f>COUNTIF(L7:L108,G3)</f>
        <v>40</v>
      </c>
      <c r="O28" s="41"/>
      <c r="P28" s="48">
        <v>17</v>
      </c>
      <c r="Q28" s="48">
        <v>17</v>
      </c>
      <c r="R28" s="48">
        <v>17</v>
      </c>
      <c r="S28" s="48">
        <v>17</v>
      </c>
      <c r="T28" s="48">
        <v>17</v>
      </c>
      <c r="U28" s="48">
        <v>17</v>
      </c>
      <c r="V28" s="47"/>
    </row>
    <row r="29" spans="1:48" x14ac:dyDescent="0.3">
      <c r="A29" s="60">
        <v>21</v>
      </c>
      <c r="B29" s="60">
        <v>3183</v>
      </c>
      <c r="C29" s="63">
        <v>21</v>
      </c>
      <c r="D29" s="60">
        <v>3194</v>
      </c>
      <c r="E29" s="63">
        <v>22</v>
      </c>
      <c r="F29" s="60">
        <v>3234</v>
      </c>
      <c r="G29" s="66">
        <v>23</v>
      </c>
      <c r="H29" s="66">
        <v>3249</v>
      </c>
      <c r="I29" s="42"/>
      <c r="J29" s="42"/>
      <c r="K29" s="52">
        <v>0</v>
      </c>
      <c r="L29">
        <v>2222</v>
      </c>
      <c r="O29" s="42"/>
      <c r="P29" s="46" t="s">
        <v>101</v>
      </c>
      <c r="Q29" s="46"/>
      <c r="R29" s="46"/>
      <c r="S29" s="46"/>
      <c r="T29" s="46"/>
      <c r="U29" s="46"/>
      <c r="V29" s="46"/>
    </row>
    <row r="30" spans="1:48" x14ac:dyDescent="0.3">
      <c r="A30" s="60">
        <v>21</v>
      </c>
      <c r="B30" s="60">
        <v>3349</v>
      </c>
      <c r="C30" s="63">
        <v>21</v>
      </c>
      <c r="D30" s="60">
        <v>3361</v>
      </c>
      <c r="E30" s="63">
        <v>11</v>
      </c>
      <c r="F30" s="60">
        <v>3380</v>
      </c>
      <c r="G30" s="66">
        <v>21</v>
      </c>
      <c r="H30" s="66">
        <v>3404</v>
      </c>
      <c r="I30" s="42"/>
      <c r="J30" s="42"/>
      <c r="K30" s="52">
        <v>0</v>
      </c>
      <c r="L30">
        <v>2212</v>
      </c>
      <c r="O30" s="42"/>
      <c r="P30" s="48" t="s">
        <v>108</v>
      </c>
      <c r="Q30" s="48" t="s">
        <v>109</v>
      </c>
      <c r="R30" s="48" t="s">
        <v>110</v>
      </c>
      <c r="S30" s="48" t="s">
        <v>111</v>
      </c>
      <c r="T30" s="48" t="s">
        <v>112</v>
      </c>
      <c r="U30" s="48" t="s">
        <v>113</v>
      </c>
      <c r="V30" s="46"/>
    </row>
    <row r="31" spans="1:48" x14ac:dyDescent="0.3">
      <c r="A31" s="60">
        <v>21</v>
      </c>
      <c r="B31" s="60">
        <v>3499</v>
      </c>
      <c r="C31" s="63">
        <v>21</v>
      </c>
      <c r="D31" s="60">
        <v>3519</v>
      </c>
      <c r="E31" s="63">
        <v>11</v>
      </c>
      <c r="F31" s="60">
        <v>3532</v>
      </c>
      <c r="G31" s="66">
        <v>21</v>
      </c>
      <c r="H31" s="66">
        <v>3541</v>
      </c>
      <c r="I31" s="42"/>
      <c r="J31" s="42"/>
      <c r="K31" s="52">
        <v>0</v>
      </c>
      <c r="L31">
        <v>2212</v>
      </c>
      <c r="O31" s="46" t="s">
        <v>102</v>
      </c>
      <c r="P31" s="48">
        <f>$G$3</f>
        <v>2212</v>
      </c>
      <c r="Q31" s="48">
        <f>$G$3</f>
        <v>2212</v>
      </c>
      <c r="R31" s="48">
        <f>$G$3</f>
        <v>2212</v>
      </c>
      <c r="S31" s="48">
        <f>$G$3</f>
        <v>2212</v>
      </c>
      <c r="T31" s="48">
        <f>$G$3</f>
        <v>2212</v>
      </c>
      <c r="U31" s="48">
        <f>$G$3</f>
        <v>2212</v>
      </c>
      <c r="V31" s="46"/>
    </row>
    <row r="32" spans="1:48" x14ac:dyDescent="0.3">
      <c r="A32" s="60">
        <v>21</v>
      </c>
      <c r="B32" s="60">
        <v>3633</v>
      </c>
      <c r="C32" s="63">
        <v>12</v>
      </c>
      <c r="D32" s="60">
        <v>3658</v>
      </c>
      <c r="E32" s="63">
        <v>24</v>
      </c>
      <c r="F32" s="60">
        <v>3667</v>
      </c>
      <c r="G32" s="66">
        <v>23</v>
      </c>
      <c r="H32" s="66">
        <v>3674</v>
      </c>
      <c r="I32" s="42"/>
      <c r="J32" s="42"/>
      <c r="K32" s="52">
        <v>0</v>
      </c>
      <c r="L32">
        <v>2122</v>
      </c>
      <c r="O32" s="46" t="s">
        <v>103</v>
      </c>
      <c r="P32" s="48">
        <f>U20</f>
        <v>5</v>
      </c>
      <c r="Q32" s="48">
        <f>Z20</f>
        <v>5</v>
      </c>
      <c r="R32" s="48">
        <f>AE20</f>
        <v>8</v>
      </c>
      <c r="S32" s="48">
        <f>AJ20</f>
        <v>5</v>
      </c>
      <c r="T32" s="48">
        <f>AO20</f>
        <v>7</v>
      </c>
      <c r="U32" s="48">
        <f>AT20</f>
        <v>10</v>
      </c>
      <c r="V32" s="46"/>
    </row>
    <row r="33" spans="1:22" x14ac:dyDescent="0.3">
      <c r="A33" s="60">
        <v>21</v>
      </c>
      <c r="B33" s="60">
        <v>3776</v>
      </c>
      <c r="C33" s="63">
        <v>21</v>
      </c>
      <c r="D33" s="60">
        <v>3784</v>
      </c>
      <c r="E33" s="63">
        <v>11</v>
      </c>
      <c r="F33" s="60">
        <v>3806</v>
      </c>
      <c r="G33" s="66">
        <v>21</v>
      </c>
      <c r="H33" s="66">
        <v>3814</v>
      </c>
      <c r="I33" s="42"/>
      <c r="J33" s="42"/>
      <c r="K33" s="52">
        <v>0</v>
      </c>
      <c r="L33">
        <v>2212</v>
      </c>
      <c r="O33" s="49" t="s">
        <v>104</v>
      </c>
      <c r="P33" s="43"/>
      <c r="Q33" s="43"/>
      <c r="R33" s="43"/>
      <c r="S33" s="43"/>
      <c r="T33" s="43"/>
      <c r="U33" s="43"/>
      <c r="V33" s="43"/>
    </row>
    <row r="34" spans="1:22" x14ac:dyDescent="0.3">
      <c r="A34" s="60">
        <v>21</v>
      </c>
      <c r="B34" s="60">
        <v>3907</v>
      </c>
      <c r="C34" s="63">
        <v>21</v>
      </c>
      <c r="D34" s="60">
        <v>3915</v>
      </c>
      <c r="E34" s="63">
        <v>11</v>
      </c>
      <c r="F34" s="60">
        <v>3924</v>
      </c>
      <c r="G34" s="66">
        <v>12</v>
      </c>
      <c r="H34" s="66">
        <v>3959</v>
      </c>
      <c r="I34" s="42"/>
      <c r="J34" s="42"/>
      <c r="K34" s="52">
        <v>0</v>
      </c>
      <c r="L34">
        <v>2211</v>
      </c>
      <c r="O34" s="50" t="s">
        <v>105</v>
      </c>
      <c r="P34" s="45"/>
      <c r="Q34" s="45"/>
      <c r="R34" s="45"/>
      <c r="S34" s="45"/>
      <c r="T34" s="45"/>
      <c r="U34" s="45"/>
      <c r="V34" s="42"/>
    </row>
    <row r="35" spans="1:22" x14ac:dyDescent="0.3">
      <c r="A35" s="60">
        <v>21</v>
      </c>
      <c r="B35" s="60">
        <v>4057</v>
      </c>
      <c r="C35" s="63">
        <v>21</v>
      </c>
      <c r="D35" s="60">
        <v>4077</v>
      </c>
      <c r="E35" s="63">
        <v>11</v>
      </c>
      <c r="F35" s="60">
        <v>4088</v>
      </c>
      <c r="G35" s="66">
        <v>21</v>
      </c>
      <c r="H35" s="66">
        <v>4097</v>
      </c>
      <c r="I35" s="42"/>
      <c r="J35" s="42"/>
      <c r="K35" s="52">
        <v>0</v>
      </c>
      <c r="L35">
        <v>2212</v>
      </c>
      <c r="O35" s="49" t="s">
        <v>106</v>
      </c>
      <c r="P35" s="43"/>
      <c r="Q35" s="43"/>
      <c r="R35" s="43"/>
      <c r="S35" s="43"/>
      <c r="T35" s="43"/>
      <c r="U35" s="43"/>
      <c r="V35" s="43"/>
    </row>
    <row r="36" spans="1:22" x14ac:dyDescent="0.3">
      <c r="A36" s="60">
        <v>21</v>
      </c>
      <c r="B36" s="60">
        <v>4190</v>
      </c>
      <c r="C36" s="63">
        <v>12</v>
      </c>
      <c r="D36" s="60">
        <v>4205</v>
      </c>
      <c r="E36" s="63">
        <v>24</v>
      </c>
      <c r="F36" s="60">
        <v>4214</v>
      </c>
      <c r="G36" s="66">
        <v>14</v>
      </c>
      <c r="H36" s="66">
        <v>4236</v>
      </c>
      <c r="I36" s="42"/>
      <c r="J36" s="42"/>
      <c r="K36" s="52">
        <v>0</v>
      </c>
      <c r="L36">
        <v>2121</v>
      </c>
      <c r="N36" s="42"/>
      <c r="O36" s="51" t="s">
        <v>107</v>
      </c>
      <c r="P36">
        <f>H23/P28</f>
        <v>137.58823529411765</v>
      </c>
      <c r="Q36">
        <f>(H40-H23)/Q28</f>
        <v>144.1764705882353</v>
      </c>
      <c r="R36">
        <f>(H57-H40)/R28</f>
        <v>162.88235294117646</v>
      </c>
      <c r="S36">
        <f>(H74-H57)/S28</f>
        <v>140.11764705882354</v>
      </c>
      <c r="T36">
        <f>(H91-H74)/T28</f>
        <v>142.1764705882353</v>
      </c>
      <c r="U36">
        <f>(H108-H91)/U28</f>
        <v>133.88235294117646</v>
      </c>
    </row>
    <row r="37" spans="1:22" x14ac:dyDescent="0.3">
      <c r="A37" s="60">
        <v>21</v>
      </c>
      <c r="B37" s="60">
        <v>4338</v>
      </c>
      <c r="C37" s="63">
        <v>21</v>
      </c>
      <c r="D37" s="60">
        <v>4345</v>
      </c>
      <c r="E37" s="63">
        <v>22</v>
      </c>
      <c r="F37" s="60">
        <v>4354</v>
      </c>
      <c r="G37" s="66">
        <v>14</v>
      </c>
      <c r="H37" s="66">
        <v>4366</v>
      </c>
      <c r="I37" s="42"/>
      <c r="J37" s="42"/>
      <c r="K37" s="52">
        <v>0</v>
      </c>
      <c r="L37">
        <v>2221</v>
      </c>
    </row>
    <row r="38" spans="1:22" x14ac:dyDescent="0.3">
      <c r="A38" s="60">
        <v>21</v>
      </c>
      <c r="B38" s="60">
        <v>4470</v>
      </c>
      <c r="C38" s="63">
        <v>21</v>
      </c>
      <c r="D38" s="60">
        <v>4477</v>
      </c>
      <c r="E38" s="63">
        <v>22</v>
      </c>
      <c r="F38" s="60">
        <v>4489</v>
      </c>
      <c r="G38" s="66">
        <v>23</v>
      </c>
      <c r="H38" s="66">
        <v>4516</v>
      </c>
      <c r="I38" s="42"/>
      <c r="J38" s="42"/>
      <c r="K38" s="52">
        <v>0</v>
      </c>
      <c r="L38">
        <v>2222</v>
      </c>
    </row>
    <row r="39" spans="1:22" x14ac:dyDescent="0.3">
      <c r="A39" s="60">
        <v>21</v>
      </c>
      <c r="B39" s="60">
        <v>4618</v>
      </c>
      <c r="C39" s="63">
        <v>12</v>
      </c>
      <c r="D39" s="60">
        <v>4637</v>
      </c>
      <c r="E39" s="63">
        <v>24</v>
      </c>
      <c r="F39" s="60">
        <v>4647</v>
      </c>
      <c r="G39" s="66">
        <v>23</v>
      </c>
      <c r="H39" s="66">
        <v>4655</v>
      </c>
      <c r="I39" s="42"/>
      <c r="J39" s="42"/>
      <c r="K39" s="52">
        <v>0</v>
      </c>
      <c r="L39">
        <v>2122</v>
      </c>
    </row>
    <row r="40" spans="1:22" x14ac:dyDescent="0.3">
      <c r="A40" s="60">
        <v>21</v>
      </c>
      <c r="B40" s="60">
        <v>4765</v>
      </c>
      <c r="C40" s="63">
        <v>12</v>
      </c>
      <c r="D40" s="60">
        <v>4774</v>
      </c>
      <c r="E40" s="63">
        <v>24</v>
      </c>
      <c r="F40" s="60">
        <v>4783</v>
      </c>
      <c r="G40" s="66">
        <v>23</v>
      </c>
      <c r="H40" s="66">
        <v>4790</v>
      </c>
      <c r="I40" s="42"/>
      <c r="J40" s="42"/>
      <c r="K40" s="52">
        <v>0</v>
      </c>
      <c r="L40">
        <v>2122</v>
      </c>
    </row>
    <row r="41" spans="1:22" x14ac:dyDescent="0.3">
      <c r="A41" s="59">
        <v>21</v>
      </c>
      <c r="B41" s="59">
        <v>4890</v>
      </c>
      <c r="C41" s="62">
        <v>21</v>
      </c>
      <c r="D41" s="59">
        <v>4898</v>
      </c>
      <c r="E41" s="62">
        <v>11</v>
      </c>
      <c r="F41" s="59">
        <v>4931</v>
      </c>
      <c r="G41" s="65">
        <v>21</v>
      </c>
      <c r="H41" s="65">
        <v>4947</v>
      </c>
      <c r="I41" s="43"/>
      <c r="J41" s="43"/>
      <c r="K41" s="44">
        <v>0</v>
      </c>
      <c r="L41">
        <v>2212</v>
      </c>
    </row>
    <row r="42" spans="1:22" x14ac:dyDescent="0.3">
      <c r="A42" s="59">
        <v>21</v>
      </c>
      <c r="B42" s="59">
        <v>5039</v>
      </c>
      <c r="C42" s="62">
        <v>12</v>
      </c>
      <c r="D42" s="59">
        <v>5049</v>
      </c>
      <c r="E42" s="62">
        <v>24</v>
      </c>
      <c r="F42" s="59">
        <v>5059</v>
      </c>
      <c r="G42" s="65">
        <v>14</v>
      </c>
      <c r="H42" s="65">
        <v>5079</v>
      </c>
      <c r="I42" s="43"/>
      <c r="J42" s="43"/>
      <c r="K42" s="44">
        <v>0</v>
      </c>
      <c r="L42">
        <v>2121</v>
      </c>
    </row>
    <row r="43" spans="1:22" x14ac:dyDescent="0.3">
      <c r="A43" s="59">
        <v>21</v>
      </c>
      <c r="B43" s="59">
        <v>5179</v>
      </c>
      <c r="C43" s="62">
        <v>21</v>
      </c>
      <c r="D43" s="59">
        <v>5189</v>
      </c>
      <c r="E43" s="62">
        <v>11</v>
      </c>
      <c r="F43" s="59">
        <v>5203</v>
      </c>
      <c r="G43" s="65">
        <v>21</v>
      </c>
      <c r="H43" s="65">
        <v>5213</v>
      </c>
      <c r="I43" s="43"/>
      <c r="J43" s="43"/>
      <c r="K43" s="44">
        <v>0</v>
      </c>
      <c r="L43">
        <v>2212</v>
      </c>
    </row>
    <row r="44" spans="1:22" x14ac:dyDescent="0.3">
      <c r="A44" s="59">
        <v>21</v>
      </c>
      <c r="B44" s="59">
        <v>5316</v>
      </c>
      <c r="C44" s="62">
        <v>12</v>
      </c>
      <c r="D44" s="59">
        <v>5323</v>
      </c>
      <c r="E44" s="62">
        <v>24</v>
      </c>
      <c r="F44" s="59">
        <v>5333</v>
      </c>
      <c r="G44" s="65">
        <v>14</v>
      </c>
      <c r="H44" s="65">
        <v>5349</v>
      </c>
      <c r="I44" s="43"/>
      <c r="J44" s="43"/>
      <c r="K44" s="44">
        <v>0</v>
      </c>
      <c r="L44">
        <v>2121</v>
      </c>
    </row>
    <row r="45" spans="1:22" x14ac:dyDescent="0.3">
      <c r="A45" s="59">
        <v>21</v>
      </c>
      <c r="B45" s="59">
        <v>5464</v>
      </c>
      <c r="C45" s="62">
        <v>12</v>
      </c>
      <c r="D45" s="59">
        <v>5473</v>
      </c>
      <c r="E45" s="62">
        <v>24</v>
      </c>
      <c r="F45" s="59">
        <v>5481</v>
      </c>
      <c r="G45" s="65">
        <v>23</v>
      </c>
      <c r="H45" s="65">
        <v>5505</v>
      </c>
      <c r="I45" s="43"/>
      <c r="J45" s="43"/>
      <c r="K45" s="44">
        <v>0</v>
      </c>
      <c r="L45">
        <v>2122</v>
      </c>
    </row>
    <row r="46" spans="1:22" x14ac:dyDescent="0.3">
      <c r="A46" s="59">
        <v>21</v>
      </c>
      <c r="B46" s="59">
        <v>5602</v>
      </c>
      <c r="C46" s="62">
        <v>21</v>
      </c>
      <c r="D46" s="59">
        <v>5613</v>
      </c>
      <c r="E46" s="62">
        <v>11</v>
      </c>
      <c r="F46" s="59">
        <v>5632</v>
      </c>
      <c r="G46" s="65">
        <v>21</v>
      </c>
      <c r="H46" s="65">
        <v>5641</v>
      </c>
      <c r="I46" s="43"/>
      <c r="J46" s="43"/>
      <c r="K46" s="44">
        <v>0</v>
      </c>
      <c r="L46">
        <v>2212</v>
      </c>
    </row>
    <row r="47" spans="1:22" x14ac:dyDescent="0.3">
      <c r="A47" s="59">
        <v>21</v>
      </c>
      <c r="B47" s="59">
        <v>5736</v>
      </c>
      <c r="C47" s="62">
        <v>12</v>
      </c>
      <c r="D47" s="59">
        <v>5753</v>
      </c>
      <c r="E47" s="62">
        <v>24</v>
      </c>
      <c r="F47" s="59">
        <v>5763</v>
      </c>
      <c r="G47" s="65">
        <v>23</v>
      </c>
      <c r="H47" s="65">
        <v>5794</v>
      </c>
      <c r="I47" s="43"/>
      <c r="J47" s="43"/>
      <c r="K47" s="44">
        <v>0</v>
      </c>
      <c r="L47">
        <v>2122</v>
      </c>
    </row>
    <row r="48" spans="1:22" x14ac:dyDescent="0.3">
      <c r="A48" s="59">
        <v>21</v>
      </c>
      <c r="B48" s="59">
        <v>5892</v>
      </c>
      <c r="C48" s="62">
        <v>21</v>
      </c>
      <c r="D48" s="59">
        <v>5900</v>
      </c>
      <c r="E48" s="62">
        <v>11</v>
      </c>
      <c r="F48" s="59">
        <v>5923</v>
      </c>
      <c r="G48" s="65">
        <v>21</v>
      </c>
      <c r="H48" s="65">
        <v>5932</v>
      </c>
      <c r="I48" s="43"/>
      <c r="J48" s="43"/>
      <c r="K48" s="44">
        <v>0</v>
      </c>
      <c r="L48">
        <v>2212</v>
      </c>
    </row>
    <row r="49" spans="1:12" x14ac:dyDescent="0.3">
      <c r="A49" s="59">
        <v>21</v>
      </c>
      <c r="B49" s="59">
        <v>6023</v>
      </c>
      <c r="C49" s="62">
        <v>12</v>
      </c>
      <c r="D49" s="59">
        <v>6039</v>
      </c>
      <c r="E49" s="62">
        <v>24</v>
      </c>
      <c r="F49" s="59">
        <v>6047</v>
      </c>
      <c r="G49" s="65">
        <v>23</v>
      </c>
      <c r="H49" s="65">
        <v>6055</v>
      </c>
      <c r="I49" s="43"/>
      <c r="J49" s="43"/>
      <c r="K49" s="44">
        <v>0</v>
      </c>
      <c r="L49">
        <v>2122</v>
      </c>
    </row>
    <row r="50" spans="1:12" x14ac:dyDescent="0.3">
      <c r="A50" s="59">
        <v>21</v>
      </c>
      <c r="B50" s="59">
        <v>6156</v>
      </c>
      <c r="C50" s="62">
        <v>21</v>
      </c>
      <c r="D50" s="59">
        <v>6166</v>
      </c>
      <c r="E50" s="62">
        <v>11</v>
      </c>
      <c r="F50" s="59">
        <v>6179</v>
      </c>
      <c r="G50" s="65">
        <v>21</v>
      </c>
      <c r="H50" s="65">
        <v>6188</v>
      </c>
      <c r="I50" s="43"/>
      <c r="J50" s="43"/>
      <c r="K50" s="44">
        <v>0</v>
      </c>
      <c r="L50">
        <v>2212</v>
      </c>
    </row>
    <row r="51" spans="1:12" x14ac:dyDescent="0.3">
      <c r="A51" s="59">
        <v>12</v>
      </c>
      <c r="B51" s="59">
        <v>6313</v>
      </c>
      <c r="C51" s="62">
        <v>23</v>
      </c>
      <c r="D51" s="59">
        <v>6322</v>
      </c>
      <c r="E51" s="62">
        <v>24</v>
      </c>
      <c r="F51" s="59">
        <v>6348</v>
      </c>
      <c r="G51" s="65">
        <v>14</v>
      </c>
      <c r="H51" s="65">
        <v>6369</v>
      </c>
      <c r="I51" s="43"/>
      <c r="J51" s="43"/>
      <c r="K51" s="44">
        <v>0</v>
      </c>
      <c r="L51">
        <v>1221</v>
      </c>
    </row>
    <row r="52" spans="1:12" x14ac:dyDescent="0.3">
      <c r="A52" s="59">
        <v>21</v>
      </c>
      <c r="B52" s="59">
        <v>6487</v>
      </c>
      <c r="C52" s="62">
        <v>21</v>
      </c>
      <c r="D52" s="59">
        <v>6510</v>
      </c>
      <c r="E52" s="62">
        <v>22</v>
      </c>
      <c r="F52" s="59">
        <v>6520</v>
      </c>
      <c r="G52" s="65">
        <v>23</v>
      </c>
      <c r="H52" s="65">
        <v>6543</v>
      </c>
      <c r="I52" s="43"/>
      <c r="J52" s="43"/>
      <c r="K52" s="44">
        <v>0</v>
      </c>
      <c r="L52">
        <v>2222</v>
      </c>
    </row>
    <row r="53" spans="1:12" x14ac:dyDescent="0.3">
      <c r="A53" s="59">
        <v>21</v>
      </c>
      <c r="B53" s="59">
        <v>6654</v>
      </c>
      <c r="C53" s="62">
        <v>21</v>
      </c>
      <c r="D53" s="59">
        <v>6678</v>
      </c>
      <c r="E53" s="62">
        <v>11</v>
      </c>
      <c r="F53" s="59">
        <v>6692</v>
      </c>
      <c r="G53" s="65">
        <v>21</v>
      </c>
      <c r="H53" s="65">
        <v>6702</v>
      </c>
      <c r="I53" s="43"/>
      <c r="J53" s="43"/>
      <c r="K53" s="44">
        <v>0</v>
      </c>
      <c r="L53">
        <v>2212</v>
      </c>
    </row>
    <row r="54" spans="1:12" x14ac:dyDescent="0.3">
      <c r="A54" s="59">
        <v>21</v>
      </c>
      <c r="B54" s="59">
        <v>6795</v>
      </c>
      <c r="C54" s="62">
        <v>12</v>
      </c>
      <c r="D54" s="59">
        <v>6808</v>
      </c>
      <c r="E54" s="62">
        <v>24</v>
      </c>
      <c r="F54" s="59">
        <v>6817</v>
      </c>
      <c r="G54" s="65">
        <v>23</v>
      </c>
      <c r="H54" s="65">
        <v>6837</v>
      </c>
      <c r="I54" s="43"/>
      <c r="J54" s="43"/>
      <c r="K54" s="44">
        <v>0</v>
      </c>
      <c r="L54">
        <v>2122</v>
      </c>
    </row>
    <row r="55" spans="1:12" x14ac:dyDescent="0.3">
      <c r="A55" s="59">
        <v>21</v>
      </c>
      <c r="B55" s="59">
        <v>6939</v>
      </c>
      <c r="C55" s="62">
        <v>21</v>
      </c>
      <c r="D55" s="59">
        <v>6955</v>
      </c>
      <c r="E55" s="62">
        <v>11</v>
      </c>
      <c r="F55" s="59">
        <v>6963</v>
      </c>
      <c r="G55" s="65">
        <v>21</v>
      </c>
      <c r="H55" s="65">
        <v>6972</v>
      </c>
      <c r="I55" s="43"/>
      <c r="J55" s="43"/>
      <c r="K55" s="44">
        <v>0</v>
      </c>
      <c r="L55">
        <v>2212</v>
      </c>
    </row>
    <row r="56" spans="1:12" x14ac:dyDescent="0.3">
      <c r="A56" s="59">
        <v>21</v>
      </c>
      <c r="B56" s="59">
        <v>7067</v>
      </c>
      <c r="C56" s="62">
        <v>12</v>
      </c>
      <c r="D56" s="59">
        <v>7100</v>
      </c>
      <c r="E56" s="62">
        <v>24</v>
      </c>
      <c r="F56" s="59">
        <v>7109</v>
      </c>
      <c r="G56" s="65">
        <v>23</v>
      </c>
      <c r="H56" s="65">
        <v>7120</v>
      </c>
      <c r="I56" s="43"/>
      <c r="J56" s="43"/>
      <c r="K56" s="44">
        <v>0</v>
      </c>
      <c r="L56">
        <v>2122</v>
      </c>
    </row>
    <row r="57" spans="1:12" x14ac:dyDescent="0.3">
      <c r="A57" s="59">
        <v>21</v>
      </c>
      <c r="B57" s="59">
        <v>7267</v>
      </c>
      <c r="C57" s="62">
        <v>21</v>
      </c>
      <c r="D57" s="59">
        <v>7282</v>
      </c>
      <c r="E57" s="62">
        <v>11</v>
      </c>
      <c r="F57" s="59">
        <v>7550</v>
      </c>
      <c r="G57" s="65">
        <v>21</v>
      </c>
      <c r="H57" s="65">
        <v>7559</v>
      </c>
      <c r="I57" s="43"/>
      <c r="J57" s="43"/>
      <c r="K57" s="44">
        <v>0</v>
      </c>
      <c r="L57">
        <v>2212</v>
      </c>
    </row>
    <row r="58" spans="1:12" x14ac:dyDescent="0.3">
      <c r="A58" s="60">
        <v>21</v>
      </c>
      <c r="B58" s="60">
        <v>7654</v>
      </c>
      <c r="C58" s="63">
        <v>12</v>
      </c>
      <c r="D58" s="60">
        <v>7669</v>
      </c>
      <c r="E58" s="63">
        <v>24</v>
      </c>
      <c r="F58" s="60">
        <v>7691</v>
      </c>
      <c r="G58" s="66">
        <v>23</v>
      </c>
      <c r="H58" s="66">
        <v>7702</v>
      </c>
      <c r="I58" s="42"/>
      <c r="J58" s="42"/>
      <c r="K58" s="52">
        <v>0</v>
      </c>
      <c r="L58">
        <v>2122</v>
      </c>
    </row>
    <row r="59" spans="1:12" x14ac:dyDescent="0.3">
      <c r="A59" s="60">
        <v>21</v>
      </c>
      <c r="B59" s="60">
        <v>7802</v>
      </c>
      <c r="C59" s="63">
        <v>12</v>
      </c>
      <c r="D59" s="60">
        <v>7817</v>
      </c>
      <c r="E59" s="63">
        <v>24</v>
      </c>
      <c r="F59" s="60">
        <v>7826</v>
      </c>
      <c r="G59" s="66">
        <v>23</v>
      </c>
      <c r="H59" s="66">
        <v>7836</v>
      </c>
      <c r="I59" s="42"/>
      <c r="J59" s="42"/>
      <c r="K59" s="52">
        <v>0</v>
      </c>
      <c r="L59">
        <v>2122</v>
      </c>
    </row>
    <row r="60" spans="1:12" x14ac:dyDescent="0.3">
      <c r="A60" s="60">
        <v>21</v>
      </c>
      <c r="B60" s="60">
        <v>7938</v>
      </c>
      <c r="C60" s="63">
        <v>21</v>
      </c>
      <c r="D60" s="60">
        <v>7949</v>
      </c>
      <c r="E60" s="63">
        <v>11</v>
      </c>
      <c r="F60" s="60">
        <v>7958</v>
      </c>
      <c r="G60" s="66">
        <v>21</v>
      </c>
      <c r="H60" s="66">
        <v>7968</v>
      </c>
      <c r="I60" s="42"/>
      <c r="J60" s="42"/>
      <c r="K60" s="52">
        <v>0</v>
      </c>
      <c r="L60">
        <v>2212</v>
      </c>
    </row>
    <row r="61" spans="1:12" x14ac:dyDescent="0.3">
      <c r="A61" s="60">
        <v>21</v>
      </c>
      <c r="B61" s="60">
        <v>8059</v>
      </c>
      <c r="C61" s="63">
        <v>12</v>
      </c>
      <c r="D61" s="60">
        <v>8078</v>
      </c>
      <c r="E61" s="63">
        <v>24</v>
      </c>
      <c r="F61" s="60">
        <v>8087</v>
      </c>
      <c r="G61" s="66">
        <v>23</v>
      </c>
      <c r="H61" s="66">
        <v>8098</v>
      </c>
      <c r="I61" s="42"/>
      <c r="J61" s="42"/>
      <c r="K61" s="52">
        <v>0</v>
      </c>
      <c r="L61">
        <v>2122</v>
      </c>
    </row>
    <row r="62" spans="1:12" x14ac:dyDescent="0.3">
      <c r="A62" s="60">
        <v>21</v>
      </c>
      <c r="B62" s="60">
        <v>8196</v>
      </c>
      <c r="C62" s="63">
        <v>21</v>
      </c>
      <c r="D62" s="60">
        <v>8203</v>
      </c>
      <c r="E62" s="63">
        <v>22</v>
      </c>
      <c r="F62" s="60">
        <v>8226</v>
      </c>
      <c r="G62" s="66">
        <v>14</v>
      </c>
      <c r="H62" s="66">
        <v>8241</v>
      </c>
      <c r="I62" s="42"/>
      <c r="J62" s="42"/>
      <c r="K62" s="52">
        <v>0</v>
      </c>
      <c r="L62">
        <v>2221</v>
      </c>
    </row>
    <row r="63" spans="1:12" x14ac:dyDescent="0.3">
      <c r="A63" s="60">
        <v>12</v>
      </c>
      <c r="B63" s="60">
        <v>8362</v>
      </c>
      <c r="C63" s="63">
        <v>23</v>
      </c>
      <c r="D63" s="60">
        <v>8371</v>
      </c>
      <c r="E63" s="63">
        <v>24</v>
      </c>
      <c r="F63" s="60">
        <v>8399</v>
      </c>
      <c r="G63" s="66">
        <v>14</v>
      </c>
      <c r="H63" s="66">
        <v>8409</v>
      </c>
      <c r="I63" s="42"/>
      <c r="J63" s="42"/>
      <c r="K63" s="52">
        <v>0</v>
      </c>
      <c r="L63">
        <v>1221</v>
      </c>
    </row>
    <row r="64" spans="1:12" x14ac:dyDescent="0.3">
      <c r="A64" s="60">
        <v>12</v>
      </c>
      <c r="B64" s="60">
        <v>8526</v>
      </c>
      <c r="C64" s="63">
        <v>23</v>
      </c>
      <c r="D64" s="60">
        <v>8538</v>
      </c>
      <c r="E64" s="63">
        <v>24</v>
      </c>
      <c r="F64" s="60">
        <v>8552</v>
      </c>
      <c r="G64" s="66">
        <v>23</v>
      </c>
      <c r="H64" s="66">
        <v>8569</v>
      </c>
      <c r="I64" s="42"/>
      <c r="J64" s="42"/>
      <c r="K64" s="52">
        <v>0</v>
      </c>
      <c r="L64">
        <v>1222</v>
      </c>
    </row>
    <row r="65" spans="1:12" x14ac:dyDescent="0.3">
      <c r="A65" s="60">
        <v>21</v>
      </c>
      <c r="B65" s="60">
        <v>8668</v>
      </c>
      <c r="C65" s="63">
        <v>21</v>
      </c>
      <c r="D65" s="60">
        <v>8677</v>
      </c>
      <c r="E65" s="63">
        <v>11</v>
      </c>
      <c r="F65" s="60">
        <v>8686</v>
      </c>
      <c r="G65" s="66">
        <v>21</v>
      </c>
      <c r="H65" s="66">
        <v>8695</v>
      </c>
      <c r="I65" s="42"/>
      <c r="J65" s="42"/>
      <c r="K65" s="52">
        <v>0</v>
      </c>
      <c r="L65">
        <v>2212</v>
      </c>
    </row>
    <row r="66" spans="1:12" x14ac:dyDescent="0.3">
      <c r="A66" s="60">
        <v>12</v>
      </c>
      <c r="B66" s="60">
        <v>8800</v>
      </c>
      <c r="C66" s="63">
        <v>23</v>
      </c>
      <c r="D66" s="60">
        <v>8810</v>
      </c>
      <c r="E66" s="63">
        <v>24</v>
      </c>
      <c r="F66" s="60">
        <v>8819</v>
      </c>
      <c r="G66" s="66">
        <v>14</v>
      </c>
      <c r="H66" s="66">
        <v>8830</v>
      </c>
      <c r="I66" s="42"/>
      <c r="J66" s="42"/>
      <c r="K66" s="52">
        <v>0</v>
      </c>
      <c r="L66">
        <v>1221</v>
      </c>
    </row>
    <row r="67" spans="1:12" x14ac:dyDescent="0.3">
      <c r="A67" s="60">
        <v>21</v>
      </c>
      <c r="B67" s="60">
        <v>8937</v>
      </c>
      <c r="C67" s="63">
        <v>21</v>
      </c>
      <c r="D67" s="60">
        <v>8957</v>
      </c>
      <c r="E67" s="63">
        <v>22</v>
      </c>
      <c r="F67" s="60">
        <v>8967</v>
      </c>
      <c r="G67" s="66">
        <v>23</v>
      </c>
      <c r="H67" s="66">
        <v>8985</v>
      </c>
      <c r="I67" s="42"/>
      <c r="J67" s="42"/>
      <c r="K67" s="52">
        <v>0</v>
      </c>
      <c r="L67">
        <v>2222</v>
      </c>
    </row>
    <row r="68" spans="1:12" x14ac:dyDescent="0.3">
      <c r="A68" s="60">
        <v>21</v>
      </c>
      <c r="B68" s="60">
        <v>9088</v>
      </c>
      <c r="C68" s="63">
        <v>21</v>
      </c>
      <c r="D68" s="60">
        <v>9108</v>
      </c>
      <c r="E68" s="63">
        <v>22</v>
      </c>
      <c r="F68" s="60">
        <v>9118</v>
      </c>
      <c r="G68" s="66">
        <v>23</v>
      </c>
      <c r="H68" s="66">
        <v>9127</v>
      </c>
      <c r="I68" s="42"/>
      <c r="J68" s="42"/>
      <c r="K68" s="52">
        <v>0</v>
      </c>
      <c r="L68">
        <v>2222</v>
      </c>
    </row>
    <row r="69" spans="1:12" x14ac:dyDescent="0.3">
      <c r="A69" s="60">
        <v>21</v>
      </c>
      <c r="B69" s="60">
        <v>9227</v>
      </c>
      <c r="C69" s="63">
        <v>21</v>
      </c>
      <c r="D69" s="60">
        <v>9235</v>
      </c>
      <c r="E69" s="63">
        <v>11</v>
      </c>
      <c r="F69" s="60">
        <v>9253</v>
      </c>
      <c r="G69" s="66">
        <v>21</v>
      </c>
      <c r="H69" s="66">
        <v>9262</v>
      </c>
      <c r="I69" s="42"/>
      <c r="J69" s="42"/>
      <c r="K69" s="52">
        <v>0</v>
      </c>
      <c r="L69">
        <v>2212</v>
      </c>
    </row>
    <row r="70" spans="1:12" x14ac:dyDescent="0.3">
      <c r="A70" s="60">
        <v>21</v>
      </c>
      <c r="B70" s="60">
        <v>9356</v>
      </c>
      <c r="C70" s="63">
        <v>12</v>
      </c>
      <c r="D70" s="60">
        <v>9391</v>
      </c>
      <c r="E70" s="63">
        <v>24</v>
      </c>
      <c r="F70" s="60">
        <v>9400</v>
      </c>
      <c r="G70" s="66">
        <v>23</v>
      </c>
      <c r="H70" s="66">
        <v>9408</v>
      </c>
      <c r="I70" s="42"/>
      <c r="J70" s="42"/>
      <c r="K70" s="52">
        <v>0</v>
      </c>
      <c r="L70">
        <v>2122</v>
      </c>
    </row>
    <row r="71" spans="1:12" x14ac:dyDescent="0.3">
      <c r="A71" s="60">
        <v>21</v>
      </c>
      <c r="B71" s="60">
        <v>9511</v>
      </c>
      <c r="C71" s="63">
        <v>21</v>
      </c>
      <c r="D71" s="60">
        <v>9518</v>
      </c>
      <c r="E71" s="63">
        <v>11</v>
      </c>
      <c r="F71" s="60">
        <v>9533</v>
      </c>
      <c r="G71" s="66">
        <v>21</v>
      </c>
      <c r="H71" s="66">
        <v>9544</v>
      </c>
      <c r="I71" s="42"/>
      <c r="J71" s="42"/>
      <c r="K71" s="52">
        <v>0</v>
      </c>
      <c r="L71">
        <v>2212</v>
      </c>
    </row>
    <row r="72" spans="1:12" x14ac:dyDescent="0.3">
      <c r="A72" s="60">
        <v>21</v>
      </c>
      <c r="B72" s="60">
        <v>9651</v>
      </c>
      <c r="C72" s="63">
        <v>12</v>
      </c>
      <c r="D72" s="60">
        <v>9659</v>
      </c>
      <c r="E72" s="63">
        <v>24</v>
      </c>
      <c r="F72" s="60">
        <v>9670</v>
      </c>
      <c r="G72" s="66">
        <v>23</v>
      </c>
      <c r="H72" s="66">
        <v>9678</v>
      </c>
      <c r="I72" s="42"/>
      <c r="J72" s="42"/>
      <c r="K72" s="52">
        <v>0</v>
      </c>
      <c r="L72">
        <v>2122</v>
      </c>
    </row>
    <row r="73" spans="1:12" x14ac:dyDescent="0.3">
      <c r="A73" s="60">
        <v>21</v>
      </c>
      <c r="B73" s="60">
        <v>9787</v>
      </c>
      <c r="C73" s="63">
        <v>21</v>
      </c>
      <c r="D73" s="60">
        <v>9799</v>
      </c>
      <c r="E73" s="63">
        <v>11</v>
      </c>
      <c r="F73" s="60">
        <v>9811</v>
      </c>
      <c r="G73" s="66">
        <v>21</v>
      </c>
      <c r="H73" s="66">
        <v>9821</v>
      </c>
      <c r="I73" s="42"/>
      <c r="J73" s="42"/>
      <c r="K73" s="52">
        <v>0</v>
      </c>
      <c r="L73">
        <v>2212</v>
      </c>
    </row>
    <row r="74" spans="1:12" x14ac:dyDescent="0.3">
      <c r="A74" s="60">
        <v>21</v>
      </c>
      <c r="B74" s="60">
        <v>9915</v>
      </c>
      <c r="C74" s="63">
        <v>12</v>
      </c>
      <c r="D74" s="60">
        <v>9924</v>
      </c>
      <c r="E74" s="63">
        <v>24</v>
      </c>
      <c r="F74" s="60">
        <v>9932</v>
      </c>
      <c r="G74" s="66">
        <v>23</v>
      </c>
      <c r="H74" s="66">
        <v>9941</v>
      </c>
      <c r="I74" s="42"/>
      <c r="J74" s="42"/>
      <c r="K74" s="52">
        <v>0</v>
      </c>
      <c r="L74">
        <v>2122</v>
      </c>
    </row>
    <row r="75" spans="1:12" x14ac:dyDescent="0.3">
      <c r="A75" s="59">
        <v>21</v>
      </c>
      <c r="B75" s="59">
        <v>10040</v>
      </c>
      <c r="C75" s="62">
        <v>12</v>
      </c>
      <c r="D75" s="59">
        <v>10053</v>
      </c>
      <c r="E75" s="62">
        <v>13</v>
      </c>
      <c r="F75" s="59">
        <v>10066</v>
      </c>
      <c r="G75" s="65">
        <v>23</v>
      </c>
      <c r="H75" s="65">
        <v>10076</v>
      </c>
      <c r="I75" s="43"/>
      <c r="J75" s="43"/>
      <c r="K75" s="44">
        <v>0</v>
      </c>
      <c r="L75">
        <v>2112</v>
      </c>
    </row>
    <row r="76" spans="1:12" x14ac:dyDescent="0.3">
      <c r="A76" s="59">
        <v>21</v>
      </c>
      <c r="B76" s="59">
        <v>10176</v>
      </c>
      <c r="C76" s="62">
        <v>21</v>
      </c>
      <c r="D76" s="59">
        <v>10182</v>
      </c>
      <c r="E76" s="62">
        <v>22</v>
      </c>
      <c r="F76" s="59">
        <v>10218</v>
      </c>
      <c r="G76" s="65">
        <v>23</v>
      </c>
      <c r="H76" s="65">
        <v>10226</v>
      </c>
      <c r="I76" s="43"/>
      <c r="J76" s="43"/>
      <c r="K76" s="44">
        <v>0</v>
      </c>
      <c r="L76">
        <v>2222</v>
      </c>
    </row>
    <row r="77" spans="1:12" x14ac:dyDescent="0.3">
      <c r="A77" s="59">
        <v>21</v>
      </c>
      <c r="B77" s="59">
        <v>10336</v>
      </c>
      <c r="C77" s="62">
        <v>21</v>
      </c>
      <c r="D77" s="59">
        <v>10350</v>
      </c>
      <c r="E77" s="62">
        <v>11</v>
      </c>
      <c r="F77" s="59">
        <v>10371</v>
      </c>
      <c r="G77" s="65">
        <v>21</v>
      </c>
      <c r="H77" s="65">
        <v>10381</v>
      </c>
      <c r="I77" s="43"/>
      <c r="J77" s="43"/>
      <c r="K77" s="44">
        <v>0</v>
      </c>
      <c r="L77">
        <v>2212</v>
      </c>
    </row>
    <row r="78" spans="1:12" x14ac:dyDescent="0.3">
      <c r="A78" s="59">
        <v>12</v>
      </c>
      <c r="B78" s="59">
        <v>10498</v>
      </c>
      <c r="C78" s="62">
        <v>23</v>
      </c>
      <c r="D78" s="59">
        <v>10516</v>
      </c>
      <c r="E78" s="62">
        <v>13</v>
      </c>
      <c r="F78" s="59">
        <v>10534</v>
      </c>
      <c r="G78" s="65">
        <v>23</v>
      </c>
      <c r="H78" s="65">
        <v>10544</v>
      </c>
      <c r="I78" s="43"/>
      <c r="J78" s="43"/>
      <c r="K78" s="44">
        <v>0</v>
      </c>
      <c r="L78">
        <v>1212</v>
      </c>
    </row>
    <row r="79" spans="1:12" x14ac:dyDescent="0.3">
      <c r="A79" s="59">
        <v>21</v>
      </c>
      <c r="B79" s="59">
        <v>10646</v>
      </c>
      <c r="C79" s="62">
        <v>21</v>
      </c>
      <c r="D79" s="59">
        <v>10666</v>
      </c>
      <c r="E79" s="62">
        <v>11</v>
      </c>
      <c r="F79" s="59">
        <v>10680</v>
      </c>
      <c r="G79" s="65">
        <v>21</v>
      </c>
      <c r="H79" s="65">
        <v>10689</v>
      </c>
      <c r="I79" s="43"/>
      <c r="J79" s="43"/>
      <c r="K79" s="44">
        <v>0</v>
      </c>
      <c r="L79">
        <v>2212</v>
      </c>
    </row>
    <row r="80" spans="1:12" x14ac:dyDescent="0.3">
      <c r="A80" s="59">
        <v>21</v>
      </c>
      <c r="B80" s="59">
        <v>10779</v>
      </c>
      <c r="C80" s="62">
        <v>12</v>
      </c>
      <c r="D80" s="59">
        <v>10794</v>
      </c>
      <c r="E80" s="62">
        <v>24</v>
      </c>
      <c r="F80" s="59">
        <v>10803</v>
      </c>
      <c r="G80" s="65">
        <v>23</v>
      </c>
      <c r="H80" s="65">
        <v>10813</v>
      </c>
      <c r="I80" s="43"/>
      <c r="J80" s="43"/>
      <c r="K80" s="44">
        <v>0</v>
      </c>
      <c r="L80">
        <v>2122</v>
      </c>
    </row>
    <row r="81" spans="1:12" x14ac:dyDescent="0.3">
      <c r="A81" s="59">
        <v>12</v>
      </c>
      <c r="B81" s="59">
        <v>10935</v>
      </c>
      <c r="C81" s="62">
        <v>23</v>
      </c>
      <c r="D81" s="59">
        <v>10944</v>
      </c>
      <c r="E81" s="62">
        <v>24</v>
      </c>
      <c r="F81" s="59">
        <v>10964</v>
      </c>
      <c r="G81" s="65">
        <v>14</v>
      </c>
      <c r="H81" s="65">
        <v>10973</v>
      </c>
      <c r="I81" s="43"/>
      <c r="J81" s="43"/>
      <c r="K81" s="44">
        <v>0</v>
      </c>
      <c r="L81">
        <v>1221</v>
      </c>
    </row>
    <row r="82" spans="1:12" x14ac:dyDescent="0.3">
      <c r="A82" s="59">
        <v>21</v>
      </c>
      <c r="B82" s="59">
        <v>11073</v>
      </c>
      <c r="C82" s="62">
        <v>21</v>
      </c>
      <c r="D82" s="59">
        <v>11084</v>
      </c>
      <c r="E82" s="62">
        <v>11</v>
      </c>
      <c r="F82" s="59">
        <v>11094</v>
      </c>
      <c r="G82" s="65">
        <v>21</v>
      </c>
      <c r="H82" s="65">
        <v>11103</v>
      </c>
      <c r="I82" s="43"/>
      <c r="J82" s="43"/>
      <c r="K82" s="44">
        <v>0</v>
      </c>
      <c r="L82">
        <v>2212</v>
      </c>
    </row>
    <row r="83" spans="1:12" x14ac:dyDescent="0.3">
      <c r="A83" s="59">
        <v>21</v>
      </c>
      <c r="B83" s="59">
        <v>11198</v>
      </c>
      <c r="C83" s="62">
        <v>21</v>
      </c>
      <c r="D83" s="59">
        <v>11228</v>
      </c>
      <c r="E83" s="62">
        <v>22</v>
      </c>
      <c r="F83" s="59">
        <v>11236</v>
      </c>
      <c r="G83" s="65">
        <v>14</v>
      </c>
      <c r="H83" s="65">
        <v>11255</v>
      </c>
      <c r="I83" s="43"/>
      <c r="J83" s="43"/>
      <c r="K83" s="44">
        <v>0</v>
      </c>
      <c r="L83">
        <v>2221</v>
      </c>
    </row>
    <row r="84" spans="1:12" x14ac:dyDescent="0.3">
      <c r="A84" s="59">
        <v>21</v>
      </c>
      <c r="B84" s="59">
        <v>11353</v>
      </c>
      <c r="C84" s="62">
        <v>21</v>
      </c>
      <c r="D84" s="59">
        <v>11358</v>
      </c>
      <c r="E84" s="62">
        <v>22</v>
      </c>
      <c r="F84" s="59">
        <v>11367</v>
      </c>
      <c r="G84" s="65">
        <v>14</v>
      </c>
      <c r="H84" s="65">
        <v>11378</v>
      </c>
      <c r="I84" s="43"/>
      <c r="J84" s="43"/>
      <c r="K84" s="44">
        <v>0</v>
      </c>
      <c r="L84">
        <v>2221</v>
      </c>
    </row>
    <row r="85" spans="1:12" x14ac:dyDescent="0.3">
      <c r="A85" s="59">
        <v>21</v>
      </c>
      <c r="B85" s="59">
        <v>11479</v>
      </c>
      <c r="C85" s="62">
        <v>21</v>
      </c>
      <c r="D85" s="59">
        <v>11492</v>
      </c>
      <c r="E85" s="62">
        <v>11</v>
      </c>
      <c r="F85" s="59">
        <v>11503</v>
      </c>
      <c r="G85" s="65">
        <v>21</v>
      </c>
      <c r="H85" s="65">
        <v>11513</v>
      </c>
      <c r="I85" s="43"/>
      <c r="J85" s="43"/>
      <c r="K85" s="44">
        <v>0</v>
      </c>
      <c r="L85">
        <v>2212</v>
      </c>
    </row>
    <row r="86" spans="1:12" x14ac:dyDescent="0.3">
      <c r="A86" s="59">
        <v>21</v>
      </c>
      <c r="B86" s="59">
        <v>11608</v>
      </c>
      <c r="C86" s="62">
        <v>21</v>
      </c>
      <c r="D86" s="59">
        <v>11617</v>
      </c>
      <c r="E86" s="62">
        <v>11</v>
      </c>
      <c r="F86" s="59">
        <v>11625</v>
      </c>
      <c r="G86" s="65">
        <v>21</v>
      </c>
      <c r="H86" s="65">
        <v>11650</v>
      </c>
      <c r="I86" s="43"/>
      <c r="J86" s="43"/>
      <c r="K86" s="44">
        <v>0</v>
      </c>
      <c r="L86">
        <v>2212</v>
      </c>
    </row>
    <row r="87" spans="1:12" x14ac:dyDescent="0.3">
      <c r="A87" s="59">
        <v>12</v>
      </c>
      <c r="B87" s="59">
        <v>11757</v>
      </c>
      <c r="C87" s="62">
        <v>23</v>
      </c>
      <c r="D87" s="59">
        <v>11765</v>
      </c>
      <c r="E87" s="62">
        <v>24</v>
      </c>
      <c r="F87" s="59">
        <v>11799</v>
      </c>
      <c r="G87" s="65">
        <v>23</v>
      </c>
      <c r="H87" s="65">
        <v>11828</v>
      </c>
      <c r="I87" s="43"/>
      <c r="J87" s="43"/>
      <c r="K87" s="44">
        <v>0</v>
      </c>
      <c r="L87">
        <v>1222</v>
      </c>
    </row>
    <row r="88" spans="1:12" x14ac:dyDescent="0.3">
      <c r="A88" s="59">
        <v>21</v>
      </c>
      <c r="B88" s="59">
        <v>11925</v>
      </c>
      <c r="C88" s="62">
        <v>12</v>
      </c>
      <c r="D88" s="59">
        <v>11946</v>
      </c>
      <c r="E88" s="62">
        <v>24</v>
      </c>
      <c r="F88" s="59">
        <v>11956</v>
      </c>
      <c r="G88" s="65">
        <v>23</v>
      </c>
      <c r="H88" s="65">
        <v>11967</v>
      </c>
      <c r="I88" s="43"/>
      <c r="J88" s="43"/>
      <c r="K88" s="44">
        <v>0</v>
      </c>
      <c r="L88">
        <v>2122</v>
      </c>
    </row>
    <row r="89" spans="1:12" x14ac:dyDescent="0.3">
      <c r="A89" s="59">
        <v>21</v>
      </c>
      <c r="B89" s="59">
        <v>12069</v>
      </c>
      <c r="C89" s="62">
        <v>21</v>
      </c>
      <c r="D89" s="59">
        <v>12075</v>
      </c>
      <c r="E89" s="62">
        <v>11</v>
      </c>
      <c r="F89" s="59">
        <v>12084</v>
      </c>
      <c r="G89" s="65">
        <v>21</v>
      </c>
      <c r="H89" s="65">
        <v>12097</v>
      </c>
      <c r="I89" s="43"/>
      <c r="J89" s="43"/>
      <c r="K89" s="44">
        <v>0</v>
      </c>
      <c r="L89">
        <v>2212</v>
      </c>
    </row>
    <row r="90" spans="1:12" x14ac:dyDescent="0.3">
      <c r="A90" s="59">
        <v>21</v>
      </c>
      <c r="B90" s="59">
        <v>12187</v>
      </c>
      <c r="C90" s="62">
        <v>21</v>
      </c>
      <c r="D90" s="59">
        <v>12194</v>
      </c>
      <c r="E90" s="62">
        <v>11</v>
      </c>
      <c r="F90" s="59">
        <v>12207</v>
      </c>
      <c r="G90" s="65">
        <v>21</v>
      </c>
      <c r="H90" s="65">
        <v>12217</v>
      </c>
      <c r="I90" s="43"/>
      <c r="J90" s="43"/>
      <c r="K90" s="44">
        <v>0</v>
      </c>
      <c r="L90">
        <v>2212</v>
      </c>
    </row>
    <row r="91" spans="1:12" x14ac:dyDescent="0.3">
      <c r="A91" s="59">
        <v>21</v>
      </c>
      <c r="B91" s="59">
        <v>12310</v>
      </c>
      <c r="C91" s="62">
        <v>12</v>
      </c>
      <c r="D91" s="59">
        <v>12324</v>
      </c>
      <c r="E91" s="62">
        <v>24</v>
      </c>
      <c r="F91" s="59">
        <v>12334</v>
      </c>
      <c r="G91" s="65">
        <v>23</v>
      </c>
      <c r="H91" s="65">
        <v>12358</v>
      </c>
      <c r="I91" s="43"/>
      <c r="J91" s="43"/>
      <c r="K91" s="44">
        <v>0</v>
      </c>
      <c r="L91">
        <v>2122</v>
      </c>
    </row>
    <row r="92" spans="1:12" x14ac:dyDescent="0.3">
      <c r="A92" s="60">
        <v>21</v>
      </c>
      <c r="B92" s="60">
        <v>12455</v>
      </c>
      <c r="C92" s="63">
        <v>21</v>
      </c>
      <c r="D92" s="60">
        <v>12470</v>
      </c>
      <c r="E92" s="63">
        <v>11</v>
      </c>
      <c r="F92" s="60">
        <v>12478</v>
      </c>
      <c r="G92" s="66">
        <v>21</v>
      </c>
      <c r="H92" s="66">
        <v>12488</v>
      </c>
      <c r="I92" s="42"/>
      <c r="J92" s="42"/>
      <c r="K92" s="52">
        <v>0</v>
      </c>
      <c r="L92">
        <v>2212</v>
      </c>
    </row>
    <row r="93" spans="1:12" x14ac:dyDescent="0.3">
      <c r="A93" s="60">
        <v>21</v>
      </c>
      <c r="B93" s="60">
        <v>12581</v>
      </c>
      <c r="C93" s="63">
        <v>21</v>
      </c>
      <c r="D93" s="60">
        <v>12595</v>
      </c>
      <c r="E93" s="63">
        <v>11</v>
      </c>
      <c r="F93" s="60">
        <v>12603</v>
      </c>
      <c r="G93" s="66">
        <v>21</v>
      </c>
      <c r="H93" s="66">
        <v>12613</v>
      </c>
      <c r="I93" s="42"/>
      <c r="J93" s="42"/>
      <c r="K93" s="52">
        <v>0</v>
      </c>
      <c r="L93">
        <v>2212</v>
      </c>
    </row>
    <row r="94" spans="1:12" x14ac:dyDescent="0.3">
      <c r="A94" s="60">
        <v>21</v>
      </c>
      <c r="B94" s="60">
        <v>12703</v>
      </c>
      <c r="C94" s="63">
        <v>21</v>
      </c>
      <c r="D94" s="60">
        <v>12710</v>
      </c>
      <c r="E94" s="63">
        <v>22</v>
      </c>
      <c r="F94" s="60">
        <v>12731</v>
      </c>
      <c r="G94" s="66">
        <v>23</v>
      </c>
      <c r="H94" s="66">
        <v>12739</v>
      </c>
      <c r="I94" s="42"/>
      <c r="J94" s="42"/>
      <c r="K94" s="52">
        <v>0</v>
      </c>
      <c r="L94">
        <v>2222</v>
      </c>
    </row>
    <row r="95" spans="1:12" x14ac:dyDescent="0.3">
      <c r="A95" s="60">
        <v>21</v>
      </c>
      <c r="B95" s="60">
        <v>12838</v>
      </c>
      <c r="C95" s="63">
        <v>21</v>
      </c>
      <c r="D95" s="60">
        <v>12844</v>
      </c>
      <c r="E95" s="63">
        <v>11</v>
      </c>
      <c r="F95" s="60">
        <v>12852</v>
      </c>
      <c r="G95" s="66">
        <v>21</v>
      </c>
      <c r="H95" s="66">
        <v>12861</v>
      </c>
      <c r="I95" s="42"/>
      <c r="J95" s="42"/>
      <c r="K95" s="52">
        <v>0</v>
      </c>
      <c r="L95">
        <v>2212</v>
      </c>
    </row>
    <row r="96" spans="1:12" x14ac:dyDescent="0.3">
      <c r="A96" s="60">
        <v>21</v>
      </c>
      <c r="B96" s="60">
        <v>12957</v>
      </c>
      <c r="C96" s="63">
        <v>21</v>
      </c>
      <c r="D96" s="60">
        <v>12964</v>
      </c>
      <c r="E96" s="63">
        <v>11</v>
      </c>
      <c r="F96" s="60">
        <v>12972</v>
      </c>
      <c r="G96" s="66">
        <v>21</v>
      </c>
      <c r="H96" s="66">
        <v>12982</v>
      </c>
      <c r="I96" s="42"/>
      <c r="J96" s="42"/>
      <c r="K96" s="52">
        <v>0</v>
      </c>
      <c r="L96">
        <v>2212</v>
      </c>
    </row>
    <row r="97" spans="1:12" x14ac:dyDescent="0.3">
      <c r="A97" s="60">
        <v>21</v>
      </c>
      <c r="B97" s="60">
        <v>13088</v>
      </c>
      <c r="C97" s="63">
        <v>21</v>
      </c>
      <c r="D97" s="60">
        <v>13107</v>
      </c>
      <c r="E97" s="63">
        <v>22</v>
      </c>
      <c r="F97" s="60">
        <v>13118</v>
      </c>
      <c r="G97" s="66">
        <v>23</v>
      </c>
      <c r="H97" s="66">
        <v>13132</v>
      </c>
      <c r="I97" s="42"/>
      <c r="J97" s="42"/>
      <c r="K97" s="52">
        <v>0</v>
      </c>
      <c r="L97">
        <v>2222</v>
      </c>
    </row>
    <row r="98" spans="1:12" x14ac:dyDescent="0.3">
      <c r="A98" s="60">
        <v>21</v>
      </c>
      <c r="B98" s="60">
        <v>13233</v>
      </c>
      <c r="C98" s="63">
        <v>21</v>
      </c>
      <c r="D98" s="60">
        <v>13249</v>
      </c>
      <c r="E98" s="63">
        <v>11</v>
      </c>
      <c r="F98" s="60">
        <v>13260</v>
      </c>
      <c r="G98" s="66">
        <v>21</v>
      </c>
      <c r="H98" s="66">
        <v>13272</v>
      </c>
      <c r="I98" s="42"/>
      <c r="J98" s="42"/>
      <c r="K98" s="52">
        <v>0</v>
      </c>
      <c r="L98">
        <v>2212</v>
      </c>
    </row>
    <row r="99" spans="1:12" x14ac:dyDescent="0.3">
      <c r="A99" s="60">
        <v>21</v>
      </c>
      <c r="B99" s="60">
        <v>13363</v>
      </c>
      <c r="C99" s="63">
        <v>12</v>
      </c>
      <c r="D99" s="60">
        <v>13380</v>
      </c>
      <c r="E99" s="63">
        <v>24</v>
      </c>
      <c r="F99" s="60">
        <v>13388</v>
      </c>
      <c r="G99" s="66">
        <v>14</v>
      </c>
      <c r="H99" s="66">
        <v>13404</v>
      </c>
      <c r="I99" s="42"/>
      <c r="J99" s="42"/>
      <c r="K99" s="52">
        <v>0</v>
      </c>
      <c r="L99">
        <v>2121</v>
      </c>
    </row>
    <row r="100" spans="1:12" x14ac:dyDescent="0.3">
      <c r="A100" s="60">
        <v>21</v>
      </c>
      <c r="B100" s="60">
        <v>13511</v>
      </c>
      <c r="C100" s="63">
        <v>21</v>
      </c>
      <c r="D100" s="60">
        <v>13523</v>
      </c>
      <c r="E100" s="63">
        <v>11</v>
      </c>
      <c r="F100" s="60">
        <v>13531</v>
      </c>
      <c r="G100" s="66">
        <v>21</v>
      </c>
      <c r="H100" s="66">
        <v>13540</v>
      </c>
      <c r="I100" s="42"/>
      <c r="J100" s="42"/>
      <c r="K100" s="52">
        <v>0</v>
      </c>
      <c r="L100">
        <v>2212</v>
      </c>
    </row>
    <row r="101" spans="1:12" x14ac:dyDescent="0.3">
      <c r="A101" s="60">
        <v>21</v>
      </c>
      <c r="B101" s="60">
        <v>13628</v>
      </c>
      <c r="C101" s="63">
        <v>21</v>
      </c>
      <c r="D101" s="60">
        <v>13633</v>
      </c>
      <c r="E101" s="63">
        <v>11</v>
      </c>
      <c r="F101" s="60">
        <v>13641</v>
      </c>
      <c r="G101" s="66">
        <v>21</v>
      </c>
      <c r="H101" s="66">
        <v>13651</v>
      </c>
      <c r="I101" s="42"/>
      <c r="J101" s="42"/>
      <c r="K101" s="52">
        <v>0</v>
      </c>
      <c r="L101">
        <v>2212</v>
      </c>
    </row>
    <row r="102" spans="1:12" x14ac:dyDescent="0.3">
      <c r="A102" s="60">
        <v>12</v>
      </c>
      <c r="B102" s="60">
        <v>13761</v>
      </c>
      <c r="C102" s="63">
        <v>23</v>
      </c>
      <c r="D102" s="60">
        <v>13772</v>
      </c>
      <c r="E102" s="63">
        <v>24</v>
      </c>
      <c r="F102" s="60">
        <v>13782</v>
      </c>
      <c r="G102" s="66">
        <v>14</v>
      </c>
      <c r="H102" s="66">
        <v>13799</v>
      </c>
      <c r="I102" s="42"/>
      <c r="J102" s="42"/>
      <c r="K102" s="52">
        <v>0</v>
      </c>
      <c r="L102">
        <v>1221</v>
      </c>
    </row>
    <row r="103" spans="1:12" x14ac:dyDescent="0.3">
      <c r="A103" s="60">
        <v>21</v>
      </c>
      <c r="B103" s="60">
        <v>13901</v>
      </c>
      <c r="C103" s="63">
        <v>21</v>
      </c>
      <c r="D103" s="60">
        <v>13908</v>
      </c>
      <c r="E103" s="63">
        <v>11</v>
      </c>
      <c r="F103" s="60">
        <v>13917</v>
      </c>
      <c r="G103" s="66">
        <v>21</v>
      </c>
      <c r="H103" s="66">
        <v>13926</v>
      </c>
      <c r="I103" s="42"/>
      <c r="J103" s="42"/>
      <c r="K103" s="52">
        <v>0</v>
      </c>
      <c r="L103">
        <v>2212</v>
      </c>
    </row>
    <row r="104" spans="1:12" x14ac:dyDescent="0.3">
      <c r="A104" s="60">
        <v>21</v>
      </c>
      <c r="B104" s="60">
        <v>14019</v>
      </c>
      <c r="C104" s="63">
        <v>21</v>
      </c>
      <c r="D104" s="60">
        <v>14028</v>
      </c>
      <c r="E104" s="63">
        <v>11</v>
      </c>
      <c r="F104" s="60">
        <v>14037</v>
      </c>
      <c r="G104" s="66">
        <v>21</v>
      </c>
      <c r="H104" s="66">
        <v>14046</v>
      </c>
      <c r="I104" s="42"/>
      <c r="J104" s="42"/>
      <c r="K104" s="52">
        <v>0</v>
      </c>
      <c r="L104">
        <v>2212</v>
      </c>
    </row>
    <row r="105" spans="1:12" x14ac:dyDescent="0.3">
      <c r="A105" s="60">
        <v>21</v>
      </c>
      <c r="B105" s="60">
        <v>14159</v>
      </c>
      <c r="C105" s="63">
        <v>21</v>
      </c>
      <c r="D105" s="60">
        <v>14174</v>
      </c>
      <c r="E105" s="63">
        <v>22</v>
      </c>
      <c r="F105" s="60">
        <v>14185</v>
      </c>
      <c r="G105" s="66">
        <v>23</v>
      </c>
      <c r="H105" s="66">
        <v>14202</v>
      </c>
      <c r="I105" s="42"/>
      <c r="J105" s="42"/>
      <c r="K105" s="52">
        <v>0</v>
      </c>
      <c r="L105">
        <v>2222</v>
      </c>
    </row>
    <row r="106" spans="1:12" x14ac:dyDescent="0.3">
      <c r="A106" s="60">
        <v>21</v>
      </c>
      <c r="B106" s="60">
        <v>14299</v>
      </c>
      <c r="C106" s="63">
        <v>21</v>
      </c>
      <c r="D106" s="60">
        <v>14306</v>
      </c>
      <c r="E106" s="63">
        <v>22</v>
      </c>
      <c r="F106" s="60">
        <v>14323</v>
      </c>
      <c r="G106" s="66">
        <v>23</v>
      </c>
      <c r="H106" s="66">
        <v>14347</v>
      </c>
      <c r="I106" s="42"/>
      <c r="J106" s="42"/>
      <c r="K106" s="52">
        <v>0</v>
      </c>
      <c r="L106">
        <v>2222</v>
      </c>
    </row>
    <row r="107" spans="1:12" x14ac:dyDescent="0.3">
      <c r="A107" s="60">
        <v>21</v>
      </c>
      <c r="B107" s="60">
        <v>14445</v>
      </c>
      <c r="C107" s="63">
        <v>21</v>
      </c>
      <c r="D107" s="60">
        <v>14475</v>
      </c>
      <c r="E107" s="63">
        <v>22</v>
      </c>
      <c r="F107" s="60">
        <v>14484</v>
      </c>
      <c r="G107" s="66">
        <v>23</v>
      </c>
      <c r="H107" s="66">
        <v>14511</v>
      </c>
      <c r="I107" s="42"/>
      <c r="J107" s="42"/>
      <c r="K107" s="52">
        <v>0</v>
      </c>
      <c r="L107">
        <v>2222</v>
      </c>
    </row>
    <row r="108" spans="1:12" x14ac:dyDescent="0.3">
      <c r="A108" s="60">
        <v>21</v>
      </c>
      <c r="B108" s="60">
        <v>14609</v>
      </c>
      <c r="C108" s="63">
        <v>21</v>
      </c>
      <c r="D108" s="60">
        <v>14614</v>
      </c>
      <c r="E108" s="63">
        <v>11</v>
      </c>
      <c r="F108" s="60">
        <v>14625</v>
      </c>
      <c r="G108" s="66">
        <v>21</v>
      </c>
      <c r="H108" s="66">
        <v>14634</v>
      </c>
      <c r="I108" s="42"/>
      <c r="J108" s="42"/>
      <c r="K108" s="52">
        <v>1</v>
      </c>
      <c r="L108">
        <v>2212</v>
      </c>
    </row>
    <row r="109" spans="1:12" x14ac:dyDescent="0.3">
      <c r="A109" s="17"/>
      <c r="B109" s="17"/>
      <c r="C109" s="17"/>
      <c r="D109" s="17"/>
      <c r="E109" s="17"/>
      <c r="F109" s="17"/>
      <c r="G109" s="17"/>
      <c r="H10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Sample Report</vt:lpstr>
      <vt:lpstr>Summary</vt:lpstr>
      <vt:lpstr>Start</vt:lpstr>
      <vt:lpstr>!2011-06-26_10h59m.Subject 55</vt:lpstr>
      <vt:lpstr>!2011-06-27_11h20m.Subject 55</vt:lpstr>
      <vt:lpstr>!2011-06-28_09h49m.Subject 55</vt:lpstr>
      <vt:lpstr>!2011-06-29_11h36m.Subject 55</vt:lpstr>
      <vt:lpstr>!2011-06-30_11h57m.Subject 55</vt:lpstr>
      <vt:lpstr>!2011-07-01_11h07m.Subject 55</vt:lpstr>
      <vt:lpstr>!2011-07-03_10h15m.Subject 55</vt:lpstr>
      <vt:lpstr>!2011-07-06_10h36m.Subject 55</vt:lpstr>
      <vt:lpstr>!2011-07-07_11h53m.Subject 55</vt:lpstr>
      <vt:lpstr>!2011-07-08_11h10m.Subject 55</vt:lpstr>
      <vt:lpstr>!2011-07-09_11h48m.Subject 55</vt:lpstr>
      <vt:lpstr>!2011-07-10_12h59m.Subject 55</vt:lpstr>
      <vt:lpstr>!2011-07-12_11h43m.Subject 55</vt:lpstr>
      <vt:lpstr>!2011-07-13_10h08m.Subject 55</vt:lpstr>
      <vt:lpstr>!2011-07-14_10h30m.Subject 55</vt:lpstr>
      <vt:lpstr>!2011-07-15_11h26m.Subject 55</vt:lpstr>
      <vt:lpstr>!2011-07-16_10h47m.Subject 55</vt:lpstr>
      <vt:lpstr>!2011-07-17_11h35m.Subject 55</vt:lpstr>
      <vt:lpstr>!2011-07-18_11h36m.Subject 55</vt:lpstr>
      <vt:lpstr>!2011-07-19_12h21m.Subject 55</vt:lpstr>
      <vt:lpstr>!2011-07-23_10h48m.Subject 55</vt:lpstr>
      <vt:lpstr>!2011-07-25_10h31m.Subject 55</vt:lpstr>
      <vt:lpstr>!2011-07-26_10h21m.Subject 55</vt:lpstr>
      <vt:lpstr>!2011-07-27_11h55m.Subject 55</vt:lpstr>
      <vt:lpstr>!2011-07-29_11h00m.Subject 55</vt:lpstr>
      <vt:lpstr>!2011-07-30_10h31m.Subject 55</vt:lpstr>
      <vt:lpstr>!2011-08-01_11h21m.Subject 55</vt:lpstr>
      <vt:lpstr>!2011-08-02_11h17m.Subject 55</vt:lpstr>
      <vt:lpstr>!L804C20.055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2017-05-02T08:28:46Z</dcterms:modified>
</cp:coreProperties>
</file>